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esrvr\5001\3D SYSTEM\5001_2021\00_Customer Request\03_Report_\03_Progress and Reports\"/>
    </mc:Choice>
  </mc:AlternateContent>
  <xr:revisionPtr revIDLastSave="0" documentId="13_ncr:1_{55EBD355-3CDC-4A76-92EE-185EAE8DFE47}" xr6:coauthVersionLast="45" xr6:coauthVersionMax="45" xr10:uidLastSave="{00000000-0000-0000-0000-000000000000}"/>
  <bookViews>
    <workbookView xWindow="-120" yWindow="-120" windowWidth="19440" windowHeight="15000" tabRatio="757" activeTab="2" xr2:uid="{00000000-000D-0000-FFFF-FFFF00000000}"/>
  </bookViews>
  <sheets>
    <sheet name="1_CalcSheet" sheetId="1" r:id="rId1"/>
    <sheet name="2_S-Curve(s)" sheetId="14" r:id="rId2"/>
    <sheet name="3_Report" sheetId="26" r:id="rId3"/>
    <sheet name="4_AddlDocuments" sheetId="27" r:id="rId4"/>
  </sheets>
  <definedNames>
    <definedName name="_xlnm._FilterDatabase" localSheetId="0" hidden="1">'1_CalcSheet'!$A$11:$DV$65</definedName>
    <definedName name="_xlnm._FilterDatabase" localSheetId="3" hidden="1">'4_AddlDocuments'!$A$11:$DV$29</definedName>
    <definedName name="_Key1" localSheetId="1" hidden="1">#REF!</definedName>
    <definedName name="_Key1" localSheetId="2" hidden="1">#REF!</definedName>
    <definedName name="_Key1" localSheetId="3" hidden="1">#REF!</definedName>
    <definedName name="_Key1" hidden="1">#REF!</definedName>
    <definedName name="_key2" localSheetId="1" hidden="1">#REF!</definedName>
    <definedName name="_key2" localSheetId="2" hidden="1">#REF!</definedName>
    <definedName name="_key2" localSheetId="3" hidden="1">#REF!</definedName>
    <definedName name="_key2" hidden="1">#REF!</definedName>
    <definedName name="_Order1" hidden="1">255</definedName>
    <definedName name="_Sort" localSheetId="1" hidden="1">#REF!</definedName>
    <definedName name="_Sort" localSheetId="2" hidden="1">#REF!</definedName>
    <definedName name="_Sort" localSheetId="3" hidden="1">#REF!</definedName>
    <definedName name="_Sort" hidden="1">#REF!</definedName>
    <definedName name="ADATA" localSheetId="3">'4_AddlDocuments'!$CO$11:$CO$29</definedName>
    <definedName name="ADATA">'1_CalcSheet'!$CO$11:$CO$65</definedName>
    <definedName name="ADATES" localSheetId="3">'4_AddlDocuments'!$CP$10:$DV$10</definedName>
    <definedName name="ADATES">'1_CalcSheet'!$CP$10:$DV$10</definedName>
    <definedName name="AINDEX" localSheetId="3">'4_AddlDocuments'!$CP$11:$DV$29</definedName>
    <definedName name="AINDEX">'1_CalcSheet'!$CP$11:$DV$65</definedName>
    <definedName name="FDATA" localSheetId="3">'4_AddlDocuments'!$BF$11:$BF$29</definedName>
    <definedName name="FDATA">'1_CalcSheet'!$BF$11:$BF$65</definedName>
    <definedName name="FDATES" localSheetId="3">'4_AddlDocuments'!$BG$10:$CM$10</definedName>
    <definedName name="FDATES">'1_CalcSheet'!$BG$10:$CM$10</definedName>
    <definedName name="FINDEX" localSheetId="3">'4_AddlDocuments'!$BG$11:$CM$29</definedName>
    <definedName name="FINDEX">'1_CalcSheet'!$BG$11:$CM$65</definedName>
    <definedName name="mats" localSheetId="1" hidden="1">#REF!</definedName>
    <definedName name="mats" localSheetId="2" hidden="1">#REF!</definedName>
    <definedName name="mats" localSheetId="3" hidden="1">#REF!</definedName>
    <definedName name="mats" hidden="1">#REF!</definedName>
    <definedName name="PDATA" localSheetId="3">'4_AddlDocuments'!$W$11:$W$29</definedName>
    <definedName name="PDATA">'1_CalcSheet'!$W$11:$W$65</definedName>
    <definedName name="PDATES" localSheetId="3">'4_AddlDocuments'!$X$10:$BD$10</definedName>
    <definedName name="PDATES">'1_CalcSheet'!$X$10:$BD$10</definedName>
    <definedName name="PINDEX" localSheetId="3">'4_AddlDocuments'!$X$11:$BD$29</definedName>
    <definedName name="PINDEX">'1_CalcSheet'!$X$11:$BD$65</definedName>
    <definedName name="_xlnm.Print_Area" localSheetId="0">'1_CalcSheet'!$B$1:$H$65</definedName>
    <definedName name="_xlnm.Print_Area" localSheetId="1">'2_S-Curve(s)'!$A$1:$AG$63</definedName>
    <definedName name="_xlnm.Print_Area" localSheetId="2">'3_Report'!$A$1:$Q$49</definedName>
    <definedName name="_xlnm.Print_Area" localSheetId="3">'4_AddlDocuments'!$B$1:$H$29</definedName>
    <definedName name="_xlnm.Print_Titles" localSheetId="0">'1_CalcSheet'!$5:$10</definedName>
    <definedName name="_xlnm.Print_Titles" localSheetId="3">'4_AddlDocuments'!$5:$10</definedName>
    <definedName name="x" localSheetId="1" hidden="1">#REF!</definedName>
    <definedName name="x" localSheetId="2" hidden="1">#REF!</definedName>
    <definedName name="x" localSheetId="3" hidden="1">#REF!</definedName>
    <definedName name="x" hidden="1">#REF!</definedName>
    <definedName name="xxxx" localSheetId="1" hidden="1">#REF!</definedName>
    <definedName name="xxxx" localSheetId="2" hidden="1">#REF!</definedName>
    <definedName name="xxxx" localSheetId="3" hidden="1">#REF!</definedName>
    <definedName name="xxxx" hidden="1">#REF!</definedName>
    <definedName name="Z_6CDF4F75_0515_4EED_8784_B31F26C68E04_.wvu.PrintArea" localSheetId="1" hidden="1">'2_S-Curve(s)'!$B$3:$AH$58</definedName>
    <definedName name="Z_6CDF4F75_0515_4EED_8784_B31F26C68E04_.wvu.PrintTitles" localSheetId="1" hidden="1">'2_S-Curve(s)'!$3:$3</definedName>
    <definedName name="Z_7D1CCD11_4653_4750_8DD2_A894C627B087_.wvu.Cols" localSheetId="1" hidden="1">'2_S-Curve(s)'!#REF!</definedName>
    <definedName name="Z_7D1CCD11_4653_4750_8DD2_A894C627B087_.wvu.PrintArea" localSheetId="1" hidden="1">'2_S-Curve(s)'!$B$3:$AH$52</definedName>
    <definedName name="Z_7D1CCD11_4653_4750_8DD2_A894C627B087_.wvu.Rows" localSheetId="1" hidden="1">'2_S-Curve(s)'!#REF!,'2_S-Curve(s)'!#REF!</definedName>
    <definedName name="Z_B9F8224F_2E84_4DC3_9687_F144525B1720_.wvu.PrintArea" localSheetId="1" hidden="1">'2_S-Curve(s)'!$B$3:$AH$58</definedName>
    <definedName name="Z_B9F8224F_2E84_4DC3_9687_F144525B1720_.wvu.PrintTitles" localSheetId="1" hidden="1">'2_S-Curve(s)'!$3:$3</definedName>
    <definedName name="Z_D29C310A_9626_4E1C_AC57_01BDA01C0BF0_.wvu.PrintArea" localSheetId="1" hidden="1">'2_S-Curve(s)'!$B$3:$AH$58</definedName>
    <definedName name="Z_D29C310A_9626_4E1C_AC57_01BDA01C0BF0_.wvu.PrintTitles" localSheetId="1" hidden="1">'2_S-Curve(s)'!$3:$3</definedName>
    <definedName name="Z_D2FEF193_AAA8_45B8_AB69_8FAC345B866A_.wvu.PrintArea" localSheetId="1" hidden="1">'2_S-Curve(s)'!$B$3:$AH$58</definedName>
    <definedName name="Z_D2FEF193_AAA8_45B8_AB69_8FAC345B866A_.wvu.PrintTitles" localSheetId="1" hidden="1">'2_S-Curve(s)'!$3:$3</definedName>
    <definedName name="Z_D8463438_E11F_41BA_BA83_429F4DE62BAF_.wvu.Cols" localSheetId="1" hidden="1">'2_S-Curve(s)'!#REF!</definedName>
    <definedName name="Z_D8463438_E11F_41BA_BA83_429F4DE62BAF_.wvu.PrintArea" localSheetId="1" hidden="1">'2_S-Curve(s)'!$B$3:$AH$52</definedName>
    <definedName name="Z_D8463438_E11F_41BA_BA83_429F4DE62BAF_.wvu.Rows" localSheetId="1" hidden="1">'2_S-Curve(s)'!#REF!,'2_S-Curve(s)'!#REF!</definedName>
    <definedName name="Z_E37E0EE2_6191_47B3_AD55_A2242A3FE1CA_.wvu.PrintArea" localSheetId="1" hidden="1">'2_S-Curve(s)'!$B$3:$AH$58</definedName>
    <definedName name="Z_E37E0EE2_6191_47B3_AD55_A2242A3FE1CA_.wvu.PrintTitles" localSheetId="1" hidden="1">'2_S-Curve(s)'!$3:$3</definedName>
    <definedName name="Z_F6E7BB04_9CAF_49F0_957C_84C41DFCC9DD_.wvu.Cols" localSheetId="1" hidden="1">'2_S-Curve(s)'!#REF!</definedName>
    <definedName name="Z_F6E7BB04_9CAF_49F0_957C_84C41DFCC9DD_.wvu.PrintArea" localSheetId="1" hidden="1">'2_S-Curve(s)'!$B$3:$AH$52</definedName>
    <definedName name="Z_F6E7BB04_9CAF_49F0_957C_84C41DFCC9DD_.wvu.Rows" localSheetId="1" hidden="1">'2_S-Curve(s)'!#REF!,'2_S-Curve(s)'!#REF!</definedName>
    <definedName name="zz" localSheetId="1" hidden="1">#REF!</definedName>
    <definedName name="zz" localSheetId="2" hidden="1">#REF!</definedName>
    <definedName name="zz" localSheetId="3" hidden="1">#REF!</definedName>
    <definedName name="zz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9" i="1" l="1"/>
  <c r="K39" i="1"/>
  <c r="N39" i="1"/>
  <c r="O39" i="1"/>
  <c r="X15" i="1"/>
  <c r="E13" i="1"/>
  <c r="F15" i="1" s="1"/>
  <c r="X63" i="1" l="1"/>
  <c r="X62" i="1"/>
  <c r="X61" i="1" l="1"/>
  <c r="X60" i="1"/>
  <c r="X58" i="1"/>
  <c r="X59" i="1"/>
  <c r="X57" i="1"/>
  <c r="X56" i="1"/>
  <c r="X55" i="1"/>
  <c r="X54" i="1"/>
  <c r="X53" i="1"/>
  <c r="X52" i="1"/>
  <c r="X51" i="1"/>
  <c r="X50" i="1"/>
  <c r="X49" i="1"/>
  <c r="X48" i="1"/>
  <c r="X47" i="1"/>
  <c r="U28" i="27" l="1"/>
  <c r="T28" i="27"/>
  <c r="S28" i="27"/>
  <c r="R28" i="27"/>
  <c r="M28" i="27"/>
  <c r="L28" i="27"/>
  <c r="K28" i="27"/>
  <c r="J28" i="27"/>
  <c r="E28" i="27"/>
  <c r="U26" i="27"/>
  <c r="T26" i="27"/>
  <c r="S26" i="27"/>
  <c r="R26" i="27"/>
  <c r="M26" i="27"/>
  <c r="L26" i="27"/>
  <c r="K26" i="27"/>
  <c r="J26" i="27"/>
  <c r="E26" i="27"/>
  <c r="U21" i="27"/>
  <c r="T21" i="27"/>
  <c r="S21" i="27"/>
  <c r="R21" i="27"/>
  <c r="P21" i="27"/>
  <c r="O21" i="27"/>
  <c r="N21" i="27"/>
  <c r="M21" i="27"/>
  <c r="L21" i="27"/>
  <c r="K21" i="27"/>
  <c r="J21" i="27"/>
  <c r="U19" i="27"/>
  <c r="T19" i="27"/>
  <c r="S19" i="27"/>
  <c r="R19" i="27"/>
  <c r="P19" i="27"/>
  <c r="O19" i="27"/>
  <c r="N19" i="27"/>
  <c r="M19" i="27"/>
  <c r="L19" i="27"/>
  <c r="K19" i="27"/>
  <c r="J19" i="27"/>
  <c r="E16" i="27"/>
  <c r="U16" i="27"/>
  <c r="T16" i="27"/>
  <c r="S16" i="27"/>
  <c r="R16" i="27"/>
  <c r="O16" i="27"/>
  <c r="N16" i="27"/>
  <c r="M16" i="27"/>
  <c r="L16" i="27"/>
  <c r="K16" i="27"/>
  <c r="J16" i="27"/>
  <c r="U13" i="27"/>
  <c r="T13" i="27"/>
  <c r="S13" i="27"/>
  <c r="R13" i="27"/>
  <c r="P13" i="27"/>
  <c r="O13" i="27"/>
  <c r="N13" i="27"/>
  <c r="M13" i="27"/>
  <c r="L13" i="27"/>
  <c r="K13" i="27"/>
  <c r="J13" i="27"/>
  <c r="CP10" i="27"/>
  <c r="BG10" i="27"/>
  <c r="Y10" i="27"/>
  <c r="BH10" i="27" s="1"/>
  <c r="Q16" i="27" l="1"/>
  <c r="P16" i="27"/>
  <c r="P12" i="27" s="1"/>
  <c r="K12" i="27"/>
  <c r="M12" i="27"/>
  <c r="O12" i="27"/>
  <c r="R12" i="27"/>
  <c r="T12" i="27"/>
  <c r="L12" i="27"/>
  <c r="N12" i="27"/>
  <c r="S12" i="27"/>
  <c r="U12" i="27"/>
  <c r="L25" i="27"/>
  <c r="R25" i="27"/>
  <c r="O26" i="27"/>
  <c r="S25" i="27"/>
  <c r="U25" i="27"/>
  <c r="P28" i="27"/>
  <c r="O28" i="27"/>
  <c r="Q28" i="27"/>
  <c r="E19" i="27"/>
  <c r="E21" i="27"/>
  <c r="J12" i="27"/>
  <c r="Z10" i="27"/>
  <c r="Q19" i="27"/>
  <c r="Q21" i="27"/>
  <c r="N26" i="27"/>
  <c r="P26" i="27"/>
  <c r="Q26" i="27"/>
  <c r="T25" i="27"/>
  <c r="T11" i="27" s="1"/>
  <c r="Q13" i="27"/>
  <c r="K25" i="27"/>
  <c r="K11" i="27" s="1"/>
  <c r="M25" i="27"/>
  <c r="M11" i="27" s="1"/>
  <c r="J25" i="27"/>
  <c r="E13" i="27"/>
  <c r="CQ10" i="27"/>
  <c r="E25" i="27"/>
  <c r="N28" i="27"/>
  <c r="P25" i="27" l="1"/>
  <c r="P11" i="27"/>
  <c r="L11" i="27"/>
  <c r="X19" i="27"/>
  <c r="R11" i="27"/>
  <c r="U11" i="27"/>
  <c r="S11" i="27"/>
  <c r="Q12" i="27"/>
  <c r="O25" i="27"/>
  <c r="O11" i="27" s="1"/>
  <c r="J11" i="27"/>
  <c r="N25" i="27"/>
  <c r="N11" i="27" s="1"/>
  <c r="Q25" i="27"/>
  <c r="Q11" i="27" s="1"/>
  <c r="CR10" i="27"/>
  <c r="X26" i="27"/>
  <c r="Z28" i="27"/>
  <c r="BI10" i="27"/>
  <c r="AA10" i="27"/>
  <c r="E12" i="27"/>
  <c r="BG26" i="27"/>
  <c r="CP26" i="27"/>
  <c r="X28" i="27"/>
  <c r="X16" i="27"/>
  <c r="BG16" i="27"/>
  <c r="Y16" i="27"/>
  <c r="Y26" i="27"/>
  <c r="Y28" i="27"/>
  <c r="CP19" i="27"/>
  <c r="F26" i="27"/>
  <c r="BH26" i="27"/>
  <c r="BG28" i="27"/>
  <c r="F28" i="27"/>
  <c r="CP16" i="27"/>
  <c r="CP28" i="27"/>
  <c r="BH16" i="27"/>
  <c r="BH28" i="27"/>
  <c r="CR26" i="27" l="1"/>
  <c r="BH19" i="27"/>
  <c r="Y19" i="27"/>
  <c r="BG19" i="27"/>
  <c r="CR16" i="27"/>
  <c r="CR19" i="27"/>
  <c r="AB10" i="27"/>
  <c r="BG21" i="27"/>
  <c r="BH21" i="27"/>
  <c r="CP21" i="27"/>
  <c r="Y21" i="27"/>
  <c r="X21" i="27"/>
  <c r="BI13" i="27"/>
  <c r="Z21" i="27"/>
  <c r="Z16" i="27"/>
  <c r="Z26" i="27"/>
  <c r="Z25" i="27" s="1"/>
  <c r="Z19" i="27"/>
  <c r="Z13" i="27"/>
  <c r="BJ10" i="27"/>
  <c r="CS10" i="27"/>
  <c r="AA19" i="27"/>
  <c r="AA28" i="27"/>
  <c r="CP13" i="27"/>
  <c r="Y13" i="27"/>
  <c r="X13" i="27"/>
  <c r="BG13" i="27"/>
  <c r="BH13" i="27"/>
  <c r="CQ26" i="27"/>
  <c r="CR28" i="27"/>
  <c r="CQ16" i="27"/>
  <c r="CQ19" i="27"/>
  <c r="CQ21" i="27"/>
  <c r="CQ28" i="27"/>
  <c r="F21" i="27"/>
  <c r="E11" i="27"/>
  <c r="F16" i="27"/>
  <c r="F19" i="27"/>
  <c r="F13" i="27"/>
  <c r="CQ13" i="27"/>
  <c r="BG25" i="27"/>
  <c r="Y25" i="27"/>
  <c r="X25" i="27"/>
  <c r="CP25" i="27"/>
  <c r="BH25" i="27"/>
  <c r="F25" i="27" l="1"/>
  <c r="AB19" i="27"/>
  <c r="CR21" i="27"/>
  <c r="BG12" i="27"/>
  <c r="Y12" i="27"/>
  <c r="CP12" i="27"/>
  <c r="X12" i="27"/>
  <c r="CQ12" i="27"/>
  <c r="BH12" i="27"/>
  <c r="Z12" i="27"/>
  <c r="AC10" i="27"/>
  <c r="CR13" i="27"/>
  <c r="BI16" i="27"/>
  <c r="CT10" i="27"/>
  <c r="BK10" i="27"/>
  <c r="AB28" i="27"/>
  <c r="CR25" i="27"/>
  <c r="BI26" i="27"/>
  <c r="BI19" i="27"/>
  <c r="AA13" i="27"/>
  <c r="BI21" i="27"/>
  <c r="BI28" i="27"/>
  <c r="AA26" i="27"/>
  <c r="AA25" i="27" s="1"/>
  <c r="AA21" i="27"/>
  <c r="AA16" i="27"/>
  <c r="CQ25" i="27"/>
  <c r="AB26" i="27"/>
  <c r="F12" i="27"/>
  <c r="AB13" i="27" l="1"/>
  <c r="BK13" i="27"/>
  <c r="AC28" i="27"/>
  <c r="AD10" i="27"/>
  <c r="CR12" i="27"/>
  <c r="CR11" i="27" s="1"/>
  <c r="CU10" i="27"/>
  <c r="BI12" i="27"/>
  <c r="AA12" i="27"/>
  <c r="AA11" i="27" s="1"/>
  <c r="BL10" i="27"/>
  <c r="AC19" i="27"/>
  <c r="BK28" i="27"/>
  <c r="BJ16" i="27"/>
  <c r="BJ21" i="27"/>
  <c r="AB21" i="27"/>
  <c r="AB16" i="27"/>
  <c r="CT19" i="27"/>
  <c r="CT26" i="27"/>
  <c r="BJ28" i="27"/>
  <c r="BI25" i="27"/>
  <c r="BJ26" i="27"/>
  <c r="CS28" i="27"/>
  <c r="CS13" i="27"/>
  <c r="CS16" i="27"/>
  <c r="BJ19" i="27"/>
  <c r="BJ13" i="27"/>
  <c r="CS26" i="27"/>
  <c r="CS21" i="27"/>
  <c r="CS19" i="27"/>
  <c r="CT28" i="27"/>
  <c r="BK19" i="27"/>
  <c r="BK26" i="27"/>
  <c r="AB25" i="27"/>
  <c r="CP11" i="27"/>
  <c r="BH11" i="27"/>
  <c r="Z11" i="27"/>
  <c r="X11" i="27"/>
  <c r="BG11" i="27"/>
  <c r="CQ11" i="27"/>
  <c r="Y11" i="27"/>
  <c r="F11" i="27"/>
  <c r="CV10" i="27"/>
  <c r="AC26" i="27"/>
  <c r="BK21" i="27" l="1"/>
  <c r="BJ25" i="27"/>
  <c r="AC21" i="27"/>
  <c r="AD16" i="27"/>
  <c r="AD28" i="27"/>
  <c r="BM10" i="27"/>
  <c r="AC16" i="27"/>
  <c r="AE10" i="27"/>
  <c r="AD19" i="27"/>
  <c r="BL19" i="27"/>
  <c r="CU13" i="27"/>
  <c r="CU19" i="27"/>
  <c r="CU26" i="27"/>
  <c r="BL26" i="27"/>
  <c r="BL21" i="27"/>
  <c r="CS12" i="27"/>
  <c r="BI11" i="27"/>
  <c r="CS25" i="27"/>
  <c r="BJ12" i="27"/>
  <c r="BJ11" i="27" s="1"/>
  <c r="AB12" i="27"/>
  <c r="AB11" i="27" s="1"/>
  <c r="AC13" i="27"/>
  <c r="CT13" i="27"/>
  <c r="BK16" i="27"/>
  <c r="BK12" i="27" s="1"/>
  <c r="BK25" i="27"/>
  <c r="CT21" i="27"/>
  <c r="CT16" i="27"/>
  <c r="AC25" i="27"/>
  <c r="CT25" i="27"/>
  <c r="AD26" i="27"/>
  <c r="CU28" i="27"/>
  <c r="BL28" i="27"/>
  <c r="BL13" i="27" l="1"/>
  <c r="AD21" i="27"/>
  <c r="AC12" i="27"/>
  <c r="AC11" i="27" s="1"/>
  <c r="AF10" i="27"/>
  <c r="AE13" i="27"/>
  <c r="AE26" i="27"/>
  <c r="AD13" i="27"/>
  <c r="BN10" i="27"/>
  <c r="CW10" i="27"/>
  <c r="CS11" i="27"/>
  <c r="BL16" i="27"/>
  <c r="CU21" i="27"/>
  <c r="CU16" i="27"/>
  <c r="CT12" i="27"/>
  <c r="CT11" i="27" s="1"/>
  <c r="BK11" i="27"/>
  <c r="BL25" i="27"/>
  <c r="AD25" i="27"/>
  <c r="AE28" i="27"/>
  <c r="CV28" i="27"/>
  <c r="BM28" i="27"/>
  <c r="CU25" i="27"/>
  <c r="BM19" i="27"/>
  <c r="CV26" i="27"/>
  <c r="CV16" i="27"/>
  <c r="CV19" i="27"/>
  <c r="BM21" i="27"/>
  <c r="BM26" i="27"/>
  <c r="AE19" i="27"/>
  <c r="BM16" i="27"/>
  <c r="CV21" i="27"/>
  <c r="BO10" i="27"/>
  <c r="AG10" i="27"/>
  <c r="CX10" i="27"/>
  <c r="BM13" i="27"/>
  <c r="CV13" i="27"/>
  <c r="BL12" i="27" l="1"/>
  <c r="BL11" i="27" s="1"/>
  <c r="AD12" i="27"/>
  <c r="AD11" i="27" s="1"/>
  <c r="AE21" i="27"/>
  <c r="AE16" i="27"/>
  <c r="CW28" i="27"/>
  <c r="CW13" i="27"/>
  <c r="CW19" i="27"/>
  <c r="BN16" i="27"/>
  <c r="BN19" i="27"/>
  <c r="CV12" i="27"/>
  <c r="AE25" i="27"/>
  <c r="CU12" i="27"/>
  <c r="CU11" i="27" s="1"/>
  <c r="BM12" i="27"/>
  <c r="BM25" i="27"/>
  <c r="CV25" i="27"/>
  <c r="CW26" i="27"/>
  <c r="AF16" i="27"/>
  <c r="AF19" i="27"/>
  <c r="AF26" i="27"/>
  <c r="CY10" i="27"/>
  <c r="BP10" i="27"/>
  <c r="AH10" i="27"/>
  <c r="AF13" i="27"/>
  <c r="AF21" i="27"/>
  <c r="AF28" i="27"/>
  <c r="BN26" i="27"/>
  <c r="BN28" i="27"/>
  <c r="CW21" i="27" l="1"/>
  <c r="AE12" i="27"/>
  <c r="AE11" i="27" s="1"/>
  <c r="BN21" i="27"/>
  <c r="CW16" i="27"/>
  <c r="BN13" i="27"/>
  <c r="BM11" i="27"/>
  <c r="CV11" i="27"/>
  <c r="AF12" i="27"/>
  <c r="AF25" i="27"/>
  <c r="BO21" i="27"/>
  <c r="CX13" i="27"/>
  <c r="CX26" i="27"/>
  <c r="AG26" i="27"/>
  <c r="AG28" i="27"/>
  <c r="CW25" i="27"/>
  <c r="CX28" i="27"/>
  <c r="BO28" i="27"/>
  <c r="BO16" i="27"/>
  <c r="BO19" i="27"/>
  <c r="BO26" i="27"/>
  <c r="CX16" i="27"/>
  <c r="CX19" i="27"/>
  <c r="BQ10" i="27"/>
  <c r="AI10" i="27"/>
  <c r="CZ10" i="27"/>
  <c r="AG16" i="27"/>
  <c r="AG19" i="27"/>
  <c r="BO13" i="27"/>
  <c r="CX21" i="27"/>
  <c r="BN25" i="27"/>
  <c r="AG13" i="27"/>
  <c r="AG21" i="27"/>
  <c r="CW12" i="27" l="1"/>
  <c r="CW11" i="27" s="1"/>
  <c r="BN12" i="27"/>
  <c r="BN11" i="27" s="1"/>
  <c r="CX25" i="27"/>
  <c r="CX12" i="27"/>
  <c r="BO12" i="27"/>
  <c r="AG12" i="27"/>
  <c r="AF11" i="27"/>
  <c r="BO25" i="27"/>
  <c r="CY19" i="27"/>
  <c r="AG25" i="27"/>
  <c r="BP16" i="27"/>
  <c r="AH13" i="27"/>
  <c r="AH26" i="27"/>
  <c r="BP26" i="27"/>
  <c r="BP13" i="27"/>
  <c r="BP19" i="27"/>
  <c r="BP21" i="27"/>
  <c r="CY16" i="27"/>
  <c r="CY21" i="27"/>
  <c r="CY26" i="27"/>
  <c r="CY28" i="27"/>
  <c r="AH16" i="27"/>
  <c r="AH19" i="27"/>
  <c r="BP28" i="27"/>
  <c r="CY13" i="27"/>
  <c r="DA10" i="27"/>
  <c r="BR10" i="27"/>
  <c r="AJ10" i="27"/>
  <c r="AH21" i="27"/>
  <c r="AH28" i="27"/>
  <c r="CX11" i="27" l="1"/>
  <c r="CY12" i="27"/>
  <c r="BP12" i="27"/>
  <c r="AH12" i="27"/>
  <c r="AH25" i="27"/>
  <c r="BO11" i="27"/>
  <c r="AG11" i="27"/>
  <c r="AI28" i="27"/>
  <c r="BQ21" i="27"/>
  <c r="AI21" i="27"/>
  <c r="BQ28" i="27"/>
  <c r="BQ19" i="27"/>
  <c r="BQ26" i="27"/>
  <c r="CZ13" i="27"/>
  <c r="CZ26" i="27"/>
  <c r="CY25" i="27"/>
  <c r="CZ28" i="27"/>
  <c r="BS10" i="27"/>
  <c r="AK10" i="27"/>
  <c r="DB10" i="27"/>
  <c r="AI16" i="27"/>
  <c r="AI19" i="27"/>
  <c r="AI26" i="27"/>
  <c r="BQ13" i="27"/>
  <c r="CZ16" i="27"/>
  <c r="CZ19" i="27"/>
  <c r="CZ21" i="27"/>
  <c r="BP25" i="27"/>
  <c r="AI13" i="27"/>
  <c r="BQ16" i="27"/>
  <c r="BQ25" i="27" l="1"/>
  <c r="CZ12" i="27"/>
  <c r="AI12" i="27"/>
  <c r="BQ12" i="27"/>
  <c r="AH11" i="27"/>
  <c r="AI25" i="27"/>
  <c r="CY11" i="27"/>
  <c r="BP11" i="27"/>
  <c r="CZ25" i="27"/>
  <c r="DA19" i="27"/>
  <c r="DA21" i="27"/>
  <c r="AJ13" i="27"/>
  <c r="BR26" i="27"/>
  <c r="BR13" i="27"/>
  <c r="DA13" i="27"/>
  <c r="DA26" i="27"/>
  <c r="DA28" i="27"/>
  <c r="AJ16" i="27"/>
  <c r="AJ19" i="27"/>
  <c r="AJ28" i="27"/>
  <c r="AJ26" i="27"/>
  <c r="BR16" i="27"/>
  <c r="BR19" i="27"/>
  <c r="DA16" i="27"/>
  <c r="DC10" i="27"/>
  <c r="BT10" i="27"/>
  <c r="AL10" i="27"/>
  <c r="AJ21" i="27"/>
  <c r="BR21" i="27"/>
  <c r="BR28" i="27"/>
  <c r="BQ11" i="27" l="1"/>
  <c r="CZ11" i="27"/>
  <c r="AI11" i="27"/>
  <c r="DA12" i="27"/>
  <c r="BR12" i="27"/>
  <c r="AJ12" i="27"/>
  <c r="BR25" i="27"/>
  <c r="AJ25" i="27"/>
  <c r="BS19" i="27"/>
  <c r="BS26" i="27"/>
  <c r="DB16" i="27"/>
  <c r="DB19" i="27"/>
  <c r="AK19" i="27"/>
  <c r="AK26" i="27"/>
  <c r="AK28" i="27"/>
  <c r="DB26" i="27"/>
  <c r="DA25" i="27"/>
  <c r="AK13" i="27"/>
  <c r="AK21" i="27"/>
  <c r="BS28" i="27"/>
  <c r="BS13" i="27"/>
  <c r="DB21" i="27"/>
  <c r="BU10" i="27"/>
  <c r="AM10" i="27"/>
  <c r="DD10" i="27"/>
  <c r="AK16" i="27"/>
  <c r="BS16" i="27"/>
  <c r="BS21" i="27"/>
  <c r="DB13" i="27"/>
  <c r="DB28" i="27"/>
  <c r="DB12" i="27" l="1"/>
  <c r="BS12" i="27"/>
  <c r="AK12" i="27"/>
  <c r="BS25" i="27"/>
  <c r="DB25" i="27"/>
  <c r="DA11" i="27"/>
  <c r="AK25" i="27"/>
  <c r="BR11" i="27"/>
  <c r="AJ11" i="27"/>
  <c r="DC19" i="27"/>
  <c r="DC26" i="27"/>
  <c r="AL13" i="27"/>
  <c r="AL26" i="27"/>
  <c r="BT16" i="27"/>
  <c r="AL16" i="27"/>
  <c r="BT13" i="27"/>
  <c r="DC13" i="27"/>
  <c r="DE10" i="27"/>
  <c r="BV10" i="27"/>
  <c r="AN10" i="27"/>
  <c r="AL21" i="27"/>
  <c r="AL28" i="27"/>
  <c r="BT26" i="27"/>
  <c r="BT19" i="27"/>
  <c r="BT21" i="27"/>
  <c r="DC16" i="27"/>
  <c r="DC21" i="27"/>
  <c r="DC28" i="27"/>
  <c r="AL19" i="27"/>
  <c r="BT28" i="27"/>
  <c r="DC12" i="27" l="1"/>
  <c r="BS11" i="27"/>
  <c r="BT12" i="27"/>
  <c r="AL12" i="27"/>
  <c r="DB11" i="27"/>
  <c r="AL25" i="27"/>
  <c r="AK11" i="27"/>
  <c r="DC25" i="27"/>
  <c r="BU19" i="27"/>
  <c r="DD28" i="27"/>
  <c r="BU28" i="27"/>
  <c r="BU21" i="27"/>
  <c r="BU26" i="27"/>
  <c r="DD13" i="27"/>
  <c r="DD26" i="27"/>
  <c r="AM21" i="27"/>
  <c r="AM28" i="27"/>
  <c r="BU13" i="27"/>
  <c r="DD16" i="27"/>
  <c r="DD19" i="27"/>
  <c r="BT25" i="27"/>
  <c r="AM13" i="27"/>
  <c r="BU16" i="27"/>
  <c r="DD21" i="27"/>
  <c r="BW10" i="27"/>
  <c r="AO10" i="27"/>
  <c r="DF10" i="27"/>
  <c r="AM16" i="27"/>
  <c r="AM19" i="27"/>
  <c r="AM26" i="27"/>
  <c r="BU25" i="27" l="1"/>
  <c r="DD12" i="27"/>
  <c r="AL11" i="27"/>
  <c r="BU12" i="27"/>
  <c r="AM12" i="27"/>
  <c r="DC11" i="27"/>
  <c r="AM25" i="27"/>
  <c r="DD25" i="27"/>
  <c r="DE19" i="27"/>
  <c r="BV26" i="27"/>
  <c r="BV13" i="27"/>
  <c r="BT11" i="27"/>
  <c r="DE26" i="27"/>
  <c r="DE28" i="27"/>
  <c r="AN16" i="27"/>
  <c r="AN19" i="27"/>
  <c r="AN28" i="27"/>
  <c r="AN26" i="27"/>
  <c r="DE13" i="27"/>
  <c r="DE21" i="27"/>
  <c r="AN21" i="27"/>
  <c r="BV28" i="27"/>
  <c r="BV25" i="27" s="1"/>
  <c r="DE16" i="27"/>
  <c r="DG10" i="27"/>
  <c r="BX10" i="27"/>
  <c r="AP10" i="27"/>
  <c r="AN13" i="27"/>
  <c r="BV16" i="27"/>
  <c r="BV19" i="27"/>
  <c r="BV21" i="27"/>
  <c r="BU11" i="27" l="1"/>
  <c r="DE12" i="27"/>
  <c r="AM11" i="27"/>
  <c r="BV12" i="27"/>
  <c r="BV11" i="27" s="1"/>
  <c r="AN12" i="27"/>
  <c r="DD11" i="27"/>
  <c r="AN25" i="27"/>
  <c r="DF13" i="27"/>
  <c r="DF26" i="27"/>
  <c r="DE25" i="27"/>
  <c r="AO19" i="27"/>
  <c r="AO26" i="27"/>
  <c r="AO28" i="27"/>
  <c r="BW19" i="27"/>
  <c r="BY10" i="27"/>
  <c r="AQ10" i="27"/>
  <c r="DH10" i="27"/>
  <c r="AO16" i="27"/>
  <c r="AO21" i="27"/>
  <c r="BW28" i="27"/>
  <c r="BW13" i="27"/>
  <c r="BW21" i="27"/>
  <c r="BW26" i="27"/>
  <c r="DF16" i="27"/>
  <c r="DF19" i="27"/>
  <c r="AO13" i="27"/>
  <c r="BW16" i="27"/>
  <c r="DF21" i="27"/>
  <c r="DF28" i="27"/>
  <c r="BW12" i="27" l="1"/>
  <c r="AN11" i="27"/>
  <c r="DF12" i="27"/>
  <c r="AO12" i="27"/>
  <c r="DE11" i="27"/>
  <c r="DF25" i="27"/>
  <c r="DG19" i="27"/>
  <c r="BX16" i="27"/>
  <c r="BW25" i="27"/>
  <c r="AO25" i="27"/>
  <c r="AP13" i="27"/>
  <c r="AP26" i="27"/>
  <c r="BX26" i="27"/>
  <c r="BX13" i="27"/>
  <c r="BX19" i="27"/>
  <c r="BX21" i="27"/>
  <c r="DG16" i="27"/>
  <c r="DG21" i="27"/>
  <c r="DG26" i="27"/>
  <c r="DG28" i="27"/>
  <c r="AP16" i="27"/>
  <c r="AP19" i="27"/>
  <c r="BX28" i="27"/>
  <c r="DG13" i="27"/>
  <c r="DI10" i="27"/>
  <c r="BZ10" i="27"/>
  <c r="AR10" i="27"/>
  <c r="AP21" i="27"/>
  <c r="AP28" i="27"/>
  <c r="DG12" i="27" l="1"/>
  <c r="BX12" i="27"/>
  <c r="AP12" i="27"/>
  <c r="BW11" i="27"/>
  <c r="DF11" i="27"/>
  <c r="AP25" i="27"/>
  <c r="AO11" i="27"/>
  <c r="BY19" i="27"/>
  <c r="DH26" i="27"/>
  <c r="AQ21" i="27"/>
  <c r="AQ28" i="27"/>
  <c r="BY28" i="27"/>
  <c r="DH16" i="27"/>
  <c r="DH19" i="27"/>
  <c r="DH28" i="27"/>
  <c r="CA10" i="27"/>
  <c r="AS10" i="27"/>
  <c r="DJ10" i="27"/>
  <c r="AQ16" i="27"/>
  <c r="AQ19" i="27"/>
  <c r="AQ26" i="27"/>
  <c r="BY16" i="27"/>
  <c r="BY21" i="27"/>
  <c r="BY26" i="27"/>
  <c r="DH13" i="27"/>
  <c r="DG25" i="27"/>
  <c r="AQ13" i="27"/>
  <c r="BY13" i="27"/>
  <c r="DH21" i="27"/>
  <c r="BX25" i="27"/>
  <c r="DH12" i="27" l="1"/>
  <c r="BY12" i="27"/>
  <c r="AQ12" i="27"/>
  <c r="AP11" i="27"/>
  <c r="DH25" i="27"/>
  <c r="BZ16" i="27"/>
  <c r="AQ25" i="27"/>
  <c r="DI19" i="27"/>
  <c r="DG11" i="27"/>
  <c r="BY25" i="27"/>
  <c r="BY11" i="27" s="1"/>
  <c r="BZ19" i="27"/>
  <c r="DI26" i="27"/>
  <c r="DI28" i="27"/>
  <c r="AR16" i="27"/>
  <c r="AR19" i="27"/>
  <c r="AR28" i="27"/>
  <c r="AR26" i="27"/>
  <c r="BZ26" i="27"/>
  <c r="BZ13" i="27"/>
  <c r="BZ21" i="27"/>
  <c r="BZ28" i="27"/>
  <c r="BX11" i="27"/>
  <c r="DI16" i="27"/>
  <c r="DI21" i="27"/>
  <c r="DK10" i="27"/>
  <c r="CB10" i="27"/>
  <c r="AT10" i="27"/>
  <c r="AR13" i="27"/>
  <c r="AR21" i="27"/>
  <c r="DI13" i="27"/>
  <c r="AQ11" i="27" l="1"/>
  <c r="DI12" i="27"/>
  <c r="BZ12" i="27"/>
  <c r="AR12" i="27"/>
  <c r="DH11" i="27"/>
  <c r="AR25" i="27"/>
  <c r="CA19" i="27"/>
  <c r="CA26" i="27"/>
  <c r="DJ16" i="27"/>
  <c r="DJ19" i="27"/>
  <c r="DI25" i="27"/>
  <c r="CA16" i="27"/>
  <c r="CA21" i="27"/>
  <c r="DJ13" i="27"/>
  <c r="DJ26" i="27"/>
  <c r="DJ28" i="27"/>
  <c r="CC10" i="27"/>
  <c r="AU10" i="27"/>
  <c r="DL10" i="27"/>
  <c r="AS16" i="27"/>
  <c r="AS19" i="27"/>
  <c r="AS26" i="27"/>
  <c r="AS28" i="27"/>
  <c r="CA28" i="27"/>
  <c r="CA13" i="27"/>
  <c r="DJ21" i="27"/>
  <c r="AS13" i="27"/>
  <c r="AS21" i="27"/>
  <c r="BZ25" i="27"/>
  <c r="AR11" i="27" l="1"/>
  <c r="DJ12" i="27"/>
  <c r="CA12" i="27"/>
  <c r="AS12" i="27"/>
  <c r="CB16" i="27"/>
  <c r="CA25" i="27"/>
  <c r="AS25" i="27"/>
  <c r="DK21" i="27"/>
  <c r="DK19" i="27"/>
  <c r="AT16" i="27"/>
  <c r="DI11" i="27"/>
  <c r="AT26" i="27"/>
  <c r="AT19" i="27"/>
  <c r="BZ11" i="27"/>
  <c r="CB26" i="27"/>
  <c r="CB13" i="27"/>
  <c r="CB19" i="27"/>
  <c r="CB21" i="27"/>
  <c r="DK13" i="27"/>
  <c r="DK26" i="27"/>
  <c r="DM10" i="27"/>
  <c r="CD10" i="27"/>
  <c r="AV10" i="27"/>
  <c r="AT13" i="27"/>
  <c r="AT28" i="27"/>
  <c r="CB28" i="27"/>
  <c r="DK16" i="27"/>
  <c r="DK28" i="27"/>
  <c r="AT21" i="27"/>
  <c r="DJ25" i="27"/>
  <c r="DK12" i="27" l="1"/>
  <c r="AT25" i="27"/>
  <c r="CB12" i="27"/>
  <c r="AT12" i="27"/>
  <c r="AS11" i="27"/>
  <c r="CA11" i="27"/>
  <c r="CC28" i="27"/>
  <c r="CC19" i="27"/>
  <c r="CC21" i="27"/>
  <c r="CC26" i="27"/>
  <c r="DL13" i="27"/>
  <c r="DL28" i="27"/>
  <c r="DL26" i="27"/>
  <c r="AU21" i="27"/>
  <c r="AU28" i="27"/>
  <c r="CC13" i="27"/>
  <c r="DL16" i="27"/>
  <c r="DL19" i="27"/>
  <c r="DL21" i="27"/>
  <c r="CE10" i="27"/>
  <c r="AW10" i="27"/>
  <c r="DN10" i="27"/>
  <c r="AU16" i="27"/>
  <c r="AU19" i="27"/>
  <c r="AU26" i="27"/>
  <c r="DK25" i="27"/>
  <c r="CB25" i="27"/>
  <c r="CC16" i="27"/>
  <c r="DJ11" i="27"/>
  <c r="AU13" i="27"/>
  <c r="AT11" i="27" l="1"/>
  <c r="AU25" i="27"/>
  <c r="DL12" i="27"/>
  <c r="CC12" i="27"/>
  <c r="AU12" i="27"/>
  <c r="CB11" i="27"/>
  <c r="DL25" i="27"/>
  <c r="CC25" i="27"/>
  <c r="DK11" i="27"/>
  <c r="DM19" i="27"/>
  <c r="DM26" i="27"/>
  <c r="DM28" i="27"/>
  <c r="AV16" i="27"/>
  <c r="AV19" i="27"/>
  <c r="AV26" i="27"/>
  <c r="CD16" i="27"/>
  <c r="CD19" i="27"/>
  <c r="CD21" i="27"/>
  <c r="DM16" i="27"/>
  <c r="DM21" i="27"/>
  <c r="DO10" i="27"/>
  <c r="CF10" i="27"/>
  <c r="AX10" i="27"/>
  <c r="AV13" i="27"/>
  <c r="AV28" i="27"/>
  <c r="CD26" i="27"/>
  <c r="CD13" i="27"/>
  <c r="CD28" i="27"/>
  <c r="DM13" i="27"/>
  <c r="AV21" i="27"/>
  <c r="AU11" i="27" l="1"/>
  <c r="DM12" i="27"/>
  <c r="CC11" i="27"/>
  <c r="CD12" i="27"/>
  <c r="AV12" i="27"/>
  <c r="DL11" i="27"/>
  <c r="AV25" i="27"/>
  <c r="DM25" i="27"/>
  <c r="AW28" i="27"/>
  <c r="DN13" i="27"/>
  <c r="DN26" i="27"/>
  <c r="AW19" i="27"/>
  <c r="AW26" i="27"/>
  <c r="CE19" i="27"/>
  <c r="CE13" i="27"/>
  <c r="CE26" i="27"/>
  <c r="DN16" i="27"/>
  <c r="DN19" i="27"/>
  <c r="AW13" i="27"/>
  <c r="AW21" i="27"/>
  <c r="CE28" i="27"/>
  <c r="CE16" i="27"/>
  <c r="CE21" i="27"/>
  <c r="DN21" i="27"/>
  <c r="DN28" i="27"/>
  <c r="CD25" i="27"/>
  <c r="CG10" i="27"/>
  <c r="AY10" i="27"/>
  <c r="DP10" i="27"/>
  <c r="AW16" i="27"/>
  <c r="DN12" i="27" l="1"/>
  <c r="AV11" i="27"/>
  <c r="CE12" i="27"/>
  <c r="DM11" i="27"/>
  <c r="AW12" i="27"/>
  <c r="CD11" i="27"/>
  <c r="DN25" i="27"/>
  <c r="AW25" i="27"/>
  <c r="AX13" i="27"/>
  <c r="AX26" i="27"/>
  <c r="AX19" i="27"/>
  <c r="CF16" i="27"/>
  <c r="CE25" i="27"/>
  <c r="AX28" i="27"/>
  <c r="DQ10" i="27"/>
  <c r="CH10" i="27"/>
  <c r="AZ10" i="27"/>
  <c r="AX21" i="27"/>
  <c r="CF28" i="27"/>
  <c r="DO13" i="27"/>
  <c r="DO16" i="27"/>
  <c r="DO19" i="27"/>
  <c r="DO21" i="27"/>
  <c r="DO26" i="27"/>
  <c r="DO28" i="27"/>
  <c r="AX16" i="27"/>
  <c r="CF26" i="27"/>
  <c r="CF13" i="27"/>
  <c r="CF19" i="27"/>
  <c r="CF21" i="27"/>
  <c r="DN11" i="27" l="1"/>
  <c r="DO12" i="27"/>
  <c r="CF12" i="27"/>
  <c r="AX12" i="27"/>
  <c r="AW11" i="27"/>
  <c r="CE11" i="27"/>
  <c r="CF25" i="27"/>
  <c r="AX25" i="27"/>
  <c r="DP16" i="27"/>
  <c r="DP19" i="27"/>
  <c r="DP28" i="27"/>
  <c r="AY19" i="27"/>
  <c r="CG19" i="27"/>
  <c r="AY21" i="27"/>
  <c r="CG28" i="27"/>
  <c r="CG21" i="27"/>
  <c r="CG26" i="27"/>
  <c r="DP13" i="27"/>
  <c r="DP26" i="27"/>
  <c r="DO25" i="27"/>
  <c r="CG13" i="27"/>
  <c r="DP21" i="27"/>
  <c r="AY13" i="27"/>
  <c r="AY28" i="27"/>
  <c r="CG16" i="27"/>
  <c r="CI10" i="27"/>
  <c r="BA10" i="27"/>
  <c r="DR10" i="27"/>
  <c r="AY16" i="27"/>
  <c r="AY26" i="27"/>
  <c r="CG25" i="27" l="1"/>
  <c r="DP12" i="27"/>
  <c r="CG12" i="27"/>
  <c r="AY12" i="27"/>
  <c r="DO11" i="27"/>
  <c r="CF11" i="27"/>
  <c r="AY25" i="27"/>
  <c r="AX11" i="27"/>
  <c r="DP25" i="27"/>
  <c r="DQ21" i="27"/>
  <c r="AZ13" i="27"/>
  <c r="CH26" i="27"/>
  <c r="CH13" i="27"/>
  <c r="DQ13" i="27"/>
  <c r="DQ19" i="27"/>
  <c r="DQ26" i="27"/>
  <c r="DQ28" i="27"/>
  <c r="AZ16" i="27"/>
  <c r="AZ19" i="27"/>
  <c r="AZ28" i="27"/>
  <c r="AZ26" i="27"/>
  <c r="CH16" i="27"/>
  <c r="CH19" i="27"/>
  <c r="DQ16" i="27"/>
  <c r="DS10" i="27"/>
  <c r="CJ10" i="27"/>
  <c r="BB10" i="27"/>
  <c r="AZ21" i="27"/>
  <c r="CH21" i="27"/>
  <c r="CH28" i="27"/>
  <c r="CG11" i="27" l="1"/>
  <c r="DQ12" i="27"/>
  <c r="CH12" i="27"/>
  <c r="AZ12" i="27"/>
  <c r="CH25" i="27"/>
  <c r="AY11" i="27"/>
  <c r="DP11" i="27"/>
  <c r="AZ25" i="27"/>
  <c r="CI19" i="27"/>
  <c r="CI26" i="27"/>
  <c r="DR16" i="27"/>
  <c r="DR19" i="27"/>
  <c r="BA19" i="27"/>
  <c r="DR26" i="27"/>
  <c r="BA21" i="27"/>
  <c r="CK10" i="27"/>
  <c r="BC10" i="27"/>
  <c r="DT10" i="27"/>
  <c r="BA16" i="27"/>
  <c r="BA26" i="27"/>
  <c r="BA28" i="27"/>
  <c r="CI16" i="27"/>
  <c r="CI21" i="27"/>
  <c r="DR13" i="27"/>
  <c r="DR28" i="27"/>
  <c r="DQ25" i="27"/>
  <c r="BA13" i="27"/>
  <c r="CI28" i="27"/>
  <c r="CI13" i="27"/>
  <c r="DR21" i="27"/>
  <c r="CH11" i="27" l="1"/>
  <c r="DR12" i="27"/>
  <c r="CI12" i="27"/>
  <c r="BA12" i="27"/>
  <c r="DQ11" i="27"/>
  <c r="CI25" i="27"/>
  <c r="DR25" i="27"/>
  <c r="CJ16" i="27"/>
  <c r="DS26" i="27"/>
  <c r="BB13" i="27"/>
  <c r="BB26" i="27"/>
  <c r="AZ11" i="27"/>
  <c r="DS19" i="27"/>
  <c r="BA25" i="27"/>
  <c r="DS21" i="27"/>
  <c r="CJ26" i="27"/>
  <c r="CJ13" i="27"/>
  <c r="CJ19" i="27"/>
  <c r="CJ21" i="27"/>
  <c r="DS13" i="27"/>
  <c r="DU10" i="27"/>
  <c r="CL10" i="27"/>
  <c r="BD10" i="27"/>
  <c r="BB19" i="27"/>
  <c r="BB21" i="27"/>
  <c r="BB28" i="27"/>
  <c r="CJ28" i="27"/>
  <c r="DS16" i="27"/>
  <c r="DS28" i="27"/>
  <c r="BB16" i="27"/>
  <c r="DS12" i="27" l="1"/>
  <c r="CJ12" i="27"/>
  <c r="BB12" i="27"/>
  <c r="DS25" i="27"/>
  <c r="BB25" i="27"/>
  <c r="DR11" i="27"/>
  <c r="CI11" i="27"/>
  <c r="BA11" i="27"/>
  <c r="CK28" i="27"/>
  <c r="CK19" i="27"/>
  <c r="CK26" i="27"/>
  <c r="DT13" i="27"/>
  <c r="DT28" i="27"/>
  <c r="DT26" i="27"/>
  <c r="BC21" i="27"/>
  <c r="CK21" i="27"/>
  <c r="BC19" i="27"/>
  <c r="CK13" i="27"/>
  <c r="DT16" i="27"/>
  <c r="DT19" i="27"/>
  <c r="DT21" i="27"/>
  <c r="BC13" i="27"/>
  <c r="CK16" i="27"/>
  <c r="CM10" i="27"/>
  <c r="DV10" i="27"/>
  <c r="G19" i="27"/>
  <c r="G16" i="27"/>
  <c r="G21" i="27"/>
  <c r="G25" i="27"/>
  <c r="G28" i="27"/>
  <c r="G13" i="27"/>
  <c r="G26" i="27"/>
  <c r="G11" i="27"/>
  <c r="G12" i="27"/>
  <c r="BC16" i="27"/>
  <c r="BC26" i="27"/>
  <c r="BC28" i="27"/>
  <c r="CJ25" i="27"/>
  <c r="CK25" i="27" l="1"/>
  <c r="DT12" i="27"/>
  <c r="CK12" i="27"/>
  <c r="BC12" i="27"/>
  <c r="BB11" i="27"/>
  <c r="DT25" i="27"/>
  <c r="DS11" i="27"/>
  <c r="DU26" i="27"/>
  <c r="DU28" i="27"/>
  <c r="BD16" i="27"/>
  <c r="BD19" i="27"/>
  <c r="BD28" i="27"/>
  <c r="CL26" i="27"/>
  <c r="CL13" i="27"/>
  <c r="CL16" i="27"/>
  <c r="CL19" i="27"/>
  <c r="BC25" i="27"/>
  <c r="DU13" i="27"/>
  <c r="DU19" i="27"/>
  <c r="H28" i="27"/>
  <c r="H25" i="27"/>
  <c r="H19" i="27"/>
  <c r="H16" i="27"/>
  <c r="H13" i="27"/>
  <c r="H26" i="27"/>
  <c r="H12" i="27"/>
  <c r="H21" i="27"/>
  <c r="H11" i="27"/>
  <c r="BD13" i="27"/>
  <c r="BD26" i="27"/>
  <c r="CL21" i="27"/>
  <c r="CL28" i="27"/>
  <c r="DU16" i="27"/>
  <c r="DU21" i="27"/>
  <c r="BD21" i="27"/>
  <c r="CJ11" i="27"/>
  <c r="BD25" i="27" l="1"/>
  <c r="CK11" i="27"/>
  <c r="DT11" i="27"/>
  <c r="DU12" i="27"/>
  <c r="CL12" i="27"/>
  <c r="BD12" i="27"/>
  <c r="BC11" i="27"/>
  <c r="CL25" i="27"/>
  <c r="DU25" i="27"/>
  <c r="DV13" i="27"/>
  <c r="DV26" i="27"/>
  <c r="CM28" i="27"/>
  <c r="CM13" i="27"/>
  <c r="CM19" i="27"/>
  <c r="CM21" i="27"/>
  <c r="CM26" i="27"/>
  <c r="DV16" i="27"/>
  <c r="DV19" i="27"/>
  <c r="CM16" i="27"/>
  <c r="DV21" i="27"/>
  <c r="DV28" i="27"/>
  <c r="CM25" i="27" l="1"/>
  <c r="BD11" i="27"/>
  <c r="DV25" i="27"/>
  <c r="DV12" i="27"/>
  <c r="CL11" i="27"/>
  <c r="CM12" i="27"/>
  <c r="DU11" i="27"/>
  <c r="CM11" i="27" l="1"/>
  <c r="DV11" i="27"/>
  <c r="B9" i="26" l="1"/>
  <c r="B8" i="26"/>
  <c r="B7" i="26"/>
  <c r="B6" i="26"/>
  <c r="B1" i="26" l="1"/>
  <c r="B3" i="14"/>
  <c r="B1" i="14"/>
  <c r="B2" i="26"/>
  <c r="B2" i="14"/>
  <c r="I61" i="14"/>
  <c r="N61" i="14"/>
  <c r="M61" i="14"/>
  <c r="L61" i="14"/>
  <c r="B5" i="26" l="1"/>
  <c r="B35" i="26" s="1"/>
  <c r="CP10" i="1" l="1"/>
  <c r="BG10" i="1"/>
  <c r="BG15" i="1" s="1"/>
  <c r="I54" i="14"/>
  <c r="CP15" i="1" l="1"/>
  <c r="CP63" i="1"/>
  <c r="CP62" i="1"/>
  <c r="BG62" i="1"/>
  <c r="BG63" i="1"/>
  <c r="BG61" i="1"/>
  <c r="BG60" i="1"/>
  <c r="BG55" i="1"/>
  <c r="BG58" i="1"/>
  <c r="BG59" i="1"/>
  <c r="BG53" i="1"/>
  <c r="BG52" i="1"/>
  <c r="BG51" i="1"/>
  <c r="BG57" i="1"/>
  <c r="BG56" i="1"/>
  <c r="BG54" i="1"/>
  <c r="CP61" i="1"/>
  <c r="CP60" i="1"/>
  <c r="CP57" i="1"/>
  <c r="CP58" i="1"/>
  <c r="CP59" i="1"/>
  <c r="CP54" i="1"/>
  <c r="CP55" i="1"/>
  <c r="CP56" i="1"/>
  <c r="CP53" i="1"/>
  <c r="CP52" i="1"/>
  <c r="CP51" i="1"/>
  <c r="BG50" i="1"/>
  <c r="BG49" i="1"/>
  <c r="BG48" i="1"/>
  <c r="BG47" i="1"/>
  <c r="CP50" i="1"/>
  <c r="CP48" i="1"/>
  <c r="CP47" i="1"/>
  <c r="CP49" i="1"/>
  <c r="H7" i="26"/>
  <c r="H6" i="26" l="1"/>
  <c r="J9" i="26"/>
  <c r="J8" i="26"/>
  <c r="J7" i="26"/>
  <c r="J6" i="26"/>
  <c r="AP15" i="14" l="1"/>
  <c r="W61" i="14"/>
  <c r="V61" i="14"/>
  <c r="U61" i="14"/>
  <c r="T61" i="14"/>
  <c r="S61" i="14"/>
  <c r="R61" i="14"/>
  <c r="Q61" i="14"/>
  <c r="P61" i="14"/>
  <c r="O61" i="14"/>
  <c r="K61" i="14"/>
  <c r="J61" i="14"/>
  <c r="I62" i="14"/>
  <c r="N62" i="14" l="1"/>
  <c r="L62" i="14"/>
  <c r="V62" i="14"/>
  <c r="K62" i="14"/>
  <c r="J62" i="14"/>
  <c r="R62" i="14"/>
  <c r="T62" i="14"/>
  <c r="P62" i="14"/>
  <c r="M62" i="14"/>
  <c r="W62" i="14"/>
  <c r="U62" i="14"/>
  <c r="S62" i="14"/>
  <c r="Q62" i="14"/>
  <c r="O62" i="14"/>
  <c r="CP64" i="1" l="1"/>
  <c r="X64" i="1"/>
  <c r="CP46" i="1"/>
  <c r="X46" i="1"/>
  <c r="CP45" i="1"/>
  <c r="X45" i="1"/>
  <c r="CP44" i="1"/>
  <c r="X44" i="1"/>
  <c r="CP43" i="1"/>
  <c r="X43" i="1"/>
  <c r="CP42" i="1"/>
  <c r="X42" i="1"/>
  <c r="CP41" i="1"/>
  <c r="X41" i="1"/>
  <c r="CP40" i="1"/>
  <c r="X40" i="1"/>
  <c r="CP37" i="1"/>
  <c r="X37" i="1"/>
  <c r="CP36" i="1"/>
  <c r="X36" i="1"/>
  <c r="CP35" i="1"/>
  <c r="X35" i="1"/>
  <c r="CP34" i="1"/>
  <c r="X34" i="1"/>
  <c r="CP33" i="1"/>
  <c r="X33" i="1"/>
  <c r="CP32" i="1"/>
  <c r="X32" i="1"/>
  <c r="CP31" i="1"/>
  <c r="X31" i="1"/>
  <c r="CP30" i="1"/>
  <c r="X30" i="1"/>
  <c r="CP29" i="1"/>
  <c r="X29" i="1"/>
  <c r="CP28" i="1"/>
  <c r="X28" i="1"/>
  <c r="CP27" i="1"/>
  <c r="X27" i="1"/>
  <c r="CP26" i="1"/>
  <c r="X26" i="1"/>
  <c r="CP25" i="1"/>
  <c r="X25" i="1"/>
  <c r="CP24" i="1"/>
  <c r="X24" i="1"/>
  <c r="CP23" i="1"/>
  <c r="X23" i="1"/>
  <c r="CP22" i="1"/>
  <c r="X22" i="1"/>
  <c r="CP21" i="1"/>
  <c r="X21" i="1"/>
  <c r="CP20" i="1"/>
  <c r="X20" i="1"/>
  <c r="CP19" i="1"/>
  <c r="X19" i="1"/>
  <c r="CP18" i="1"/>
  <c r="X18" i="1"/>
  <c r="CP17" i="1"/>
  <c r="X17" i="1"/>
  <c r="CP16" i="1"/>
  <c r="X16" i="1"/>
  <c r="CP14" i="1"/>
  <c r="X14" i="1"/>
  <c r="Y10" i="1"/>
  <c r="Y15" i="1" l="1"/>
  <c r="Y62" i="1"/>
  <c r="Y63" i="1"/>
  <c r="D39" i="26"/>
  <c r="Y61" i="1"/>
  <c r="Y57" i="1"/>
  <c r="Y58" i="1"/>
  <c r="Y59" i="1"/>
  <c r="Y54" i="1"/>
  <c r="Y55" i="1"/>
  <c r="Y60" i="1"/>
  <c r="Y56" i="1"/>
  <c r="Y53" i="1"/>
  <c r="Y52" i="1"/>
  <c r="Y51" i="1"/>
  <c r="Y48" i="1"/>
  <c r="Y47" i="1"/>
  <c r="Y50" i="1"/>
  <c r="Y49" i="1"/>
  <c r="D9" i="26"/>
  <c r="D42" i="26"/>
  <c r="Z10" i="1"/>
  <c r="Z15" i="1" s="1"/>
  <c r="BH10" i="1"/>
  <c r="BH15" i="1" s="1"/>
  <c r="J54" i="14"/>
  <c r="CQ10" i="1"/>
  <c r="E39" i="1"/>
  <c r="F63" i="1" s="1"/>
  <c r="Y64" i="1"/>
  <c r="Y46" i="1"/>
  <c r="Y45" i="1"/>
  <c r="Y44" i="1"/>
  <c r="Y43" i="1"/>
  <c r="Y42" i="1"/>
  <c r="Y41" i="1"/>
  <c r="Y40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4" i="1"/>
  <c r="BG16" i="1"/>
  <c r="BG18" i="1"/>
  <c r="BG20" i="1"/>
  <c r="BG22" i="1"/>
  <c r="BG24" i="1"/>
  <c r="BG26" i="1"/>
  <c r="BG28" i="1"/>
  <c r="BG30" i="1"/>
  <c r="BG32" i="1"/>
  <c r="BG34" i="1"/>
  <c r="BG36" i="1"/>
  <c r="BG14" i="1"/>
  <c r="BG17" i="1"/>
  <c r="BG19" i="1"/>
  <c r="BG21" i="1"/>
  <c r="BG23" i="1"/>
  <c r="BG25" i="1"/>
  <c r="BG27" i="1"/>
  <c r="BG29" i="1"/>
  <c r="BG31" i="1"/>
  <c r="BG33" i="1"/>
  <c r="BG35" i="1"/>
  <c r="BG37" i="1"/>
  <c r="BG41" i="1"/>
  <c r="BG43" i="1"/>
  <c r="BG45" i="1"/>
  <c r="BG64" i="1"/>
  <c r="BG40" i="1"/>
  <c r="BG42" i="1"/>
  <c r="BG44" i="1"/>
  <c r="BG46" i="1"/>
  <c r="CQ15" i="1" l="1"/>
  <c r="BH33" i="1"/>
  <c r="BH21" i="1"/>
  <c r="BH25" i="1"/>
  <c r="CQ63" i="1"/>
  <c r="CQ62" i="1"/>
  <c r="BH63" i="1"/>
  <c r="BH62" i="1"/>
  <c r="Z63" i="1"/>
  <c r="Z62" i="1"/>
  <c r="F61" i="1"/>
  <c r="F62" i="1"/>
  <c r="BH17" i="1"/>
  <c r="BH29" i="1"/>
  <c r="BH16" i="1"/>
  <c r="Z19" i="1"/>
  <c r="BH18" i="1"/>
  <c r="BH64" i="1"/>
  <c r="BH37" i="1"/>
  <c r="BH40" i="1"/>
  <c r="BH30" i="1"/>
  <c r="BH22" i="1"/>
  <c r="BH35" i="1"/>
  <c r="BH23" i="1"/>
  <c r="BH43" i="1"/>
  <c r="BH44" i="1"/>
  <c r="BH34" i="1"/>
  <c r="BH26" i="1"/>
  <c r="BH31" i="1"/>
  <c r="BH27" i="1"/>
  <c r="BH19" i="1"/>
  <c r="BH14" i="1"/>
  <c r="BH45" i="1"/>
  <c r="BH41" i="1"/>
  <c r="BH46" i="1"/>
  <c r="BH42" i="1"/>
  <c r="BH36" i="1"/>
  <c r="BH32" i="1"/>
  <c r="BH28" i="1"/>
  <c r="BH24" i="1"/>
  <c r="BH20" i="1"/>
  <c r="E12" i="1"/>
  <c r="G7" i="26" s="1"/>
  <c r="AA10" i="1"/>
  <c r="AA15" i="1" s="1"/>
  <c r="Z41" i="1"/>
  <c r="Z33" i="1"/>
  <c r="CQ58" i="1"/>
  <c r="CQ59" i="1"/>
  <c r="CQ61" i="1"/>
  <c r="CQ60" i="1"/>
  <c r="CQ57" i="1"/>
  <c r="CQ55" i="1"/>
  <c r="CQ56" i="1"/>
  <c r="CQ54" i="1"/>
  <c r="CQ51" i="1"/>
  <c r="CQ52" i="1"/>
  <c r="CQ53" i="1"/>
  <c r="BH61" i="1"/>
  <c r="BH60" i="1"/>
  <c r="BH58" i="1"/>
  <c r="BH59" i="1"/>
  <c r="BH57" i="1"/>
  <c r="BH56" i="1"/>
  <c r="BH55" i="1"/>
  <c r="BH54" i="1"/>
  <c r="BH53" i="1"/>
  <c r="BH52" i="1"/>
  <c r="BH51" i="1"/>
  <c r="Z58" i="1"/>
  <c r="Z59" i="1"/>
  <c r="Z60" i="1"/>
  <c r="Z61" i="1"/>
  <c r="Z55" i="1"/>
  <c r="Z56" i="1"/>
  <c r="Z57" i="1"/>
  <c r="Z54" i="1"/>
  <c r="Z53" i="1"/>
  <c r="Z51" i="1"/>
  <c r="Z52" i="1"/>
  <c r="F58" i="1"/>
  <c r="F60" i="1"/>
  <c r="F57" i="1"/>
  <c r="F59" i="1"/>
  <c r="F55" i="1"/>
  <c r="F56" i="1"/>
  <c r="F53" i="1"/>
  <c r="F54" i="1"/>
  <c r="F51" i="1"/>
  <c r="F52" i="1"/>
  <c r="BH50" i="1"/>
  <c r="BH49" i="1"/>
  <c r="BH48" i="1"/>
  <c r="BH47" i="1"/>
  <c r="Z50" i="1"/>
  <c r="Z49" i="1"/>
  <c r="Z48" i="1"/>
  <c r="Z47" i="1"/>
  <c r="CQ49" i="1"/>
  <c r="CQ50" i="1"/>
  <c r="CQ48" i="1"/>
  <c r="CQ47" i="1"/>
  <c r="F49" i="1"/>
  <c r="F50" i="1"/>
  <c r="F47" i="1"/>
  <c r="F48" i="1"/>
  <c r="Z17" i="1"/>
  <c r="Z25" i="1"/>
  <c r="Z64" i="1"/>
  <c r="Z31" i="1"/>
  <c r="Z21" i="1"/>
  <c r="Z43" i="1"/>
  <c r="Z27" i="1"/>
  <c r="Z35" i="1"/>
  <c r="Z14" i="1"/>
  <c r="Z23" i="1"/>
  <c r="Z45" i="1"/>
  <c r="Z29" i="1"/>
  <c r="Z37" i="1"/>
  <c r="Z16" i="1"/>
  <c r="Z18" i="1"/>
  <c r="Z20" i="1"/>
  <c r="Z22" i="1"/>
  <c r="Z24" i="1"/>
  <c r="Z40" i="1"/>
  <c r="Z42" i="1"/>
  <c r="Z44" i="1"/>
  <c r="Z46" i="1"/>
  <c r="Z26" i="1"/>
  <c r="Z28" i="1"/>
  <c r="Z30" i="1"/>
  <c r="Z32" i="1"/>
  <c r="Z34" i="1"/>
  <c r="Z36" i="1"/>
  <c r="D40" i="26"/>
  <c r="D41" i="26"/>
  <c r="F46" i="1"/>
  <c r="F44" i="1"/>
  <c r="F42" i="1"/>
  <c r="F40" i="1"/>
  <c r="F64" i="1"/>
  <c r="F45" i="1"/>
  <c r="F43" i="1"/>
  <c r="F41" i="1"/>
  <c r="D37" i="26"/>
  <c r="F37" i="1"/>
  <c r="F35" i="1"/>
  <c r="F33" i="1"/>
  <c r="F31" i="1"/>
  <c r="F29" i="1"/>
  <c r="F27" i="1"/>
  <c r="F25" i="1"/>
  <c r="F23" i="1"/>
  <c r="F21" i="1"/>
  <c r="F19" i="1"/>
  <c r="F17" i="1"/>
  <c r="F14" i="1"/>
  <c r="D38" i="26"/>
  <c r="F36" i="1"/>
  <c r="F34" i="1"/>
  <c r="F32" i="1"/>
  <c r="F30" i="1"/>
  <c r="F28" i="1"/>
  <c r="F26" i="1"/>
  <c r="F24" i="1"/>
  <c r="F22" i="1"/>
  <c r="F20" i="1"/>
  <c r="F18" i="1"/>
  <c r="F16" i="1"/>
  <c r="D6" i="26"/>
  <c r="D7" i="26"/>
  <c r="CQ46" i="1"/>
  <c r="CQ44" i="1"/>
  <c r="CQ42" i="1"/>
  <c r="CQ40" i="1"/>
  <c r="CQ64" i="1"/>
  <c r="CQ45" i="1"/>
  <c r="CQ43" i="1"/>
  <c r="CQ41" i="1"/>
  <c r="CQ36" i="1"/>
  <c r="CQ34" i="1"/>
  <c r="CQ32" i="1"/>
  <c r="CQ30" i="1"/>
  <c r="CQ28" i="1"/>
  <c r="CQ26" i="1"/>
  <c r="CQ24" i="1"/>
  <c r="CQ22" i="1"/>
  <c r="CQ20" i="1"/>
  <c r="CQ18" i="1"/>
  <c r="CQ16" i="1"/>
  <c r="CQ37" i="1"/>
  <c r="CQ35" i="1"/>
  <c r="CQ33" i="1"/>
  <c r="CQ31" i="1"/>
  <c r="CQ29" i="1"/>
  <c r="CQ27" i="1"/>
  <c r="CQ25" i="1"/>
  <c r="CQ23" i="1"/>
  <c r="CQ21" i="1"/>
  <c r="CQ19" i="1"/>
  <c r="CQ17" i="1"/>
  <c r="CQ14" i="1"/>
  <c r="CR10" i="1"/>
  <c r="CR15" i="1" s="1"/>
  <c r="BI10" i="1"/>
  <c r="BI15" i="1" s="1"/>
  <c r="K54" i="14"/>
  <c r="G8" i="26"/>
  <c r="I8" i="26" s="1"/>
  <c r="G9" i="26"/>
  <c r="I9" i="26" s="1"/>
  <c r="AA29" i="1"/>
  <c r="G6" i="26" l="1"/>
  <c r="I6" i="26" s="1"/>
  <c r="I7" i="26"/>
  <c r="X13" i="1"/>
  <c r="AA64" i="1"/>
  <c r="BI62" i="1"/>
  <c r="BI63" i="1"/>
  <c r="AA63" i="1"/>
  <c r="AA62" i="1"/>
  <c r="AA37" i="1"/>
  <c r="AA25" i="1"/>
  <c r="AA43" i="1"/>
  <c r="AA17" i="1"/>
  <c r="AA33" i="1"/>
  <c r="CR62" i="1"/>
  <c r="CR63" i="1"/>
  <c r="AA54" i="1"/>
  <c r="AA21" i="1"/>
  <c r="AA58" i="1"/>
  <c r="E11" i="1"/>
  <c r="L54" i="14"/>
  <c r="AA20" i="1"/>
  <c r="AA28" i="1"/>
  <c r="AA36" i="1"/>
  <c r="AA46" i="1"/>
  <c r="BJ10" i="1"/>
  <c r="AA47" i="1"/>
  <c r="AA52" i="1"/>
  <c r="AA16" i="1"/>
  <c r="AA24" i="1"/>
  <c r="AA32" i="1"/>
  <c r="AA42" i="1"/>
  <c r="AA56" i="1"/>
  <c r="AA50" i="1"/>
  <c r="AA51" i="1"/>
  <c r="AA61" i="1"/>
  <c r="AA59" i="1"/>
  <c r="AB10" i="1"/>
  <c r="AA18" i="1"/>
  <c r="AA22" i="1"/>
  <c r="AA26" i="1"/>
  <c r="AA30" i="1"/>
  <c r="AA34" i="1"/>
  <c r="AA40" i="1"/>
  <c r="AA44" i="1"/>
  <c r="AA48" i="1"/>
  <c r="AA53" i="1"/>
  <c r="AA57" i="1"/>
  <c r="AA60" i="1"/>
  <c r="AA14" i="1"/>
  <c r="AA19" i="1"/>
  <c r="AA23" i="1"/>
  <c r="AA27" i="1"/>
  <c r="AA31" i="1"/>
  <c r="AA35" i="1"/>
  <c r="AA41" i="1"/>
  <c r="AA45" i="1"/>
  <c r="CS10" i="1"/>
  <c r="AA49" i="1"/>
  <c r="AA55" i="1"/>
  <c r="BI56" i="1"/>
  <c r="BI60" i="1"/>
  <c r="BI59" i="1"/>
  <c r="BI57" i="1"/>
  <c r="BI54" i="1"/>
  <c r="BI51" i="1"/>
  <c r="BI55" i="1"/>
  <c r="BI61" i="1"/>
  <c r="BI58" i="1"/>
  <c r="BI53" i="1"/>
  <c r="BI52" i="1"/>
  <c r="CR58" i="1"/>
  <c r="CR59" i="1"/>
  <c r="CR56" i="1"/>
  <c r="CR60" i="1"/>
  <c r="CR53" i="1"/>
  <c r="CR57" i="1"/>
  <c r="CR54" i="1"/>
  <c r="CR61" i="1"/>
  <c r="CR55" i="1"/>
  <c r="CR51" i="1"/>
  <c r="CR52" i="1"/>
  <c r="BJ54" i="1"/>
  <c r="BJ55" i="1"/>
  <c r="BI47" i="1"/>
  <c r="BI50" i="1"/>
  <c r="BI48" i="1"/>
  <c r="BI49" i="1"/>
  <c r="CR49" i="1"/>
  <c r="CR50" i="1"/>
  <c r="CR48" i="1"/>
  <c r="CR47" i="1"/>
  <c r="X39" i="1"/>
  <c r="D8" i="26"/>
  <c r="D36" i="26"/>
  <c r="CP39" i="1"/>
  <c r="BG39" i="1"/>
  <c r="CQ39" i="1"/>
  <c r="CR64" i="1"/>
  <c r="CR45" i="1"/>
  <c r="CR43" i="1"/>
  <c r="CR41" i="1"/>
  <c r="CR46" i="1"/>
  <c r="CR44" i="1"/>
  <c r="CR42" i="1"/>
  <c r="CR40" i="1"/>
  <c r="CR37" i="1"/>
  <c r="CR35" i="1"/>
  <c r="CR33" i="1"/>
  <c r="CR31" i="1"/>
  <c r="CR29" i="1"/>
  <c r="CR27" i="1"/>
  <c r="CR25" i="1"/>
  <c r="CR23" i="1"/>
  <c r="CR21" i="1"/>
  <c r="CR19" i="1"/>
  <c r="CR17" i="1"/>
  <c r="CR14" i="1"/>
  <c r="CR36" i="1"/>
  <c r="CR34" i="1"/>
  <c r="CR32" i="1"/>
  <c r="CR30" i="1"/>
  <c r="CR28" i="1"/>
  <c r="CR26" i="1"/>
  <c r="CR24" i="1"/>
  <c r="CR22" i="1"/>
  <c r="CR20" i="1"/>
  <c r="CR18" i="1"/>
  <c r="CR16" i="1"/>
  <c r="BI18" i="1"/>
  <c r="BI20" i="1"/>
  <c r="BI22" i="1"/>
  <c r="BI24" i="1"/>
  <c r="BI26" i="1"/>
  <c r="BI28" i="1"/>
  <c r="BI30" i="1"/>
  <c r="BI32" i="1"/>
  <c r="BI37" i="1"/>
  <c r="BI14" i="1"/>
  <c r="BI19" i="1"/>
  <c r="BI23" i="1"/>
  <c r="BI27" i="1"/>
  <c r="BI31" i="1"/>
  <c r="BI35" i="1"/>
  <c r="BI43" i="1"/>
  <c r="BI64" i="1"/>
  <c r="BI16" i="1"/>
  <c r="BI34" i="1"/>
  <c r="BI36" i="1"/>
  <c r="BI17" i="1"/>
  <c r="BI21" i="1"/>
  <c r="BI25" i="1"/>
  <c r="BI29" i="1"/>
  <c r="BI33" i="1"/>
  <c r="BI41" i="1"/>
  <c r="BI45" i="1"/>
  <c r="BI46" i="1"/>
  <c r="BI40" i="1"/>
  <c r="BI42" i="1"/>
  <c r="BI44" i="1"/>
  <c r="CS41" i="1"/>
  <c r="CS28" i="1"/>
  <c r="CS37" i="1"/>
  <c r="CS29" i="1"/>
  <c r="CS17" i="1"/>
  <c r="BJ35" i="1"/>
  <c r="BJ40" i="1"/>
  <c r="BJ21" i="1"/>
  <c r="BJ18" i="1"/>
  <c r="BJ34" i="1"/>
  <c r="BJ45" i="1"/>
  <c r="F13" i="1"/>
  <c r="BH39" i="1"/>
  <c r="Z39" i="1"/>
  <c r="Y39" i="1"/>
  <c r="BH13" i="1"/>
  <c r="CP13" i="1"/>
  <c r="Y13" i="1"/>
  <c r="BG13" i="1"/>
  <c r="Z13" i="1"/>
  <c r="CQ13" i="1"/>
  <c r="F39" i="1"/>
  <c r="AB36" i="1"/>
  <c r="AB29" i="1"/>
  <c r="AB64" i="1"/>
  <c r="AB40" i="1"/>
  <c r="AB16" i="1"/>
  <c r="AB21" i="1"/>
  <c r="CS61" i="1" l="1"/>
  <c r="CS15" i="1"/>
  <c r="AB51" i="1"/>
  <c r="AB15" i="1"/>
  <c r="G15" i="1" s="1"/>
  <c r="BJ20" i="1"/>
  <c r="BJ15" i="1"/>
  <c r="AB22" i="1"/>
  <c r="AB42" i="1"/>
  <c r="AB30" i="1"/>
  <c r="BJ43" i="1"/>
  <c r="BJ31" i="1"/>
  <c r="BJ36" i="1"/>
  <c r="CS19" i="1"/>
  <c r="CS18" i="1"/>
  <c r="CS45" i="1"/>
  <c r="CS57" i="1"/>
  <c r="AB14" i="1"/>
  <c r="AB46" i="1"/>
  <c r="AB34" i="1"/>
  <c r="BJ44" i="1"/>
  <c r="BJ23" i="1"/>
  <c r="CS27" i="1"/>
  <c r="CS26" i="1"/>
  <c r="CS48" i="1"/>
  <c r="CS56" i="1"/>
  <c r="CS62" i="1"/>
  <c r="CS63" i="1"/>
  <c r="AB58" i="1"/>
  <c r="AB62" i="1"/>
  <c r="AB63" i="1"/>
  <c r="BJ14" i="1"/>
  <c r="BJ62" i="1"/>
  <c r="BJ63" i="1"/>
  <c r="AB23" i="1"/>
  <c r="AB18" i="1"/>
  <c r="AB43" i="1"/>
  <c r="AB26" i="1"/>
  <c r="AB32" i="1"/>
  <c r="AB37" i="1"/>
  <c r="BJ41" i="1"/>
  <c r="BJ26" i="1"/>
  <c r="BJ29" i="1"/>
  <c r="BJ19" i="1"/>
  <c r="BJ28" i="1"/>
  <c r="BJ17" i="1"/>
  <c r="CS21" i="1"/>
  <c r="CS33" i="1"/>
  <c r="CS20" i="1"/>
  <c r="CS30" i="1"/>
  <c r="CS40" i="1"/>
  <c r="CT10" i="1"/>
  <c r="BJ47" i="1"/>
  <c r="BJ58" i="1"/>
  <c r="AB59" i="1"/>
  <c r="AC10" i="1"/>
  <c r="AB25" i="1"/>
  <c r="AB19" i="1"/>
  <c r="AB44" i="1"/>
  <c r="AB28" i="1"/>
  <c r="AB33" i="1"/>
  <c r="BJ64" i="1"/>
  <c r="BJ22" i="1"/>
  <c r="BJ27" i="1"/>
  <c r="BJ42" i="1"/>
  <c r="BJ24" i="1"/>
  <c r="CS25" i="1"/>
  <c r="CS35" i="1"/>
  <c r="CS22" i="1"/>
  <c r="CS34" i="1"/>
  <c r="CS44" i="1"/>
  <c r="AB47" i="1"/>
  <c r="CP12" i="1"/>
  <c r="CS53" i="1"/>
  <c r="AB60" i="1"/>
  <c r="BJ60" i="1"/>
  <c r="AA13" i="1"/>
  <c r="M54" i="14"/>
  <c r="CS49" i="1"/>
  <c r="BJ49" i="1"/>
  <c r="AB49" i="1"/>
  <c r="BJ51" i="1"/>
  <c r="BJ57" i="1"/>
  <c r="CS51" i="1"/>
  <c r="CS59" i="1"/>
  <c r="CS58" i="1"/>
  <c r="AB56" i="1"/>
  <c r="AB57" i="1"/>
  <c r="AB61" i="1"/>
  <c r="CS36" i="1"/>
  <c r="CS64" i="1"/>
  <c r="CS46" i="1"/>
  <c r="BK10" i="1"/>
  <c r="BK15" i="1" s="1"/>
  <c r="CS47" i="1"/>
  <c r="BJ50" i="1"/>
  <c r="AB50" i="1"/>
  <c r="BJ53" i="1"/>
  <c r="BJ52" i="1"/>
  <c r="BJ59" i="1"/>
  <c r="CS52" i="1"/>
  <c r="CS54" i="1"/>
  <c r="CS60" i="1"/>
  <c r="AB55" i="1"/>
  <c r="AB53" i="1"/>
  <c r="AB20" i="1"/>
  <c r="AB24" i="1"/>
  <c r="AB17" i="1"/>
  <c r="AB41" i="1"/>
  <c r="AB45" i="1"/>
  <c r="AB27" i="1"/>
  <c r="AB31" i="1"/>
  <c r="AB35" i="1"/>
  <c r="BJ37" i="1"/>
  <c r="BJ30" i="1"/>
  <c r="BJ33" i="1"/>
  <c r="BJ25" i="1"/>
  <c r="BJ46" i="1"/>
  <c r="BJ32" i="1"/>
  <c r="BJ16" i="1"/>
  <c r="CS14" i="1"/>
  <c r="CS23" i="1"/>
  <c r="CS31" i="1"/>
  <c r="CS16" i="1"/>
  <c r="CS24" i="1"/>
  <c r="CS32" i="1"/>
  <c r="CS43" i="1"/>
  <c r="CS42" i="1"/>
  <c r="CS50" i="1"/>
  <c r="BJ48" i="1"/>
  <c r="AB48" i="1"/>
  <c r="BJ61" i="1"/>
  <c r="BJ56" i="1"/>
  <c r="CS55" i="1"/>
  <c r="AB52" i="1"/>
  <c r="AB54" i="1"/>
  <c r="AA39" i="1"/>
  <c r="CQ12" i="1"/>
  <c r="BG12" i="1"/>
  <c r="BH12" i="1"/>
  <c r="X12" i="1"/>
  <c r="Z12" i="1"/>
  <c r="Y12" i="1"/>
  <c r="BI13" i="1"/>
  <c r="CR39" i="1"/>
  <c r="CR13" i="1"/>
  <c r="BI39" i="1"/>
  <c r="F12" i="1"/>
  <c r="F11" i="1" s="1"/>
  <c r="AC36" i="1" l="1"/>
  <c r="AC15" i="1"/>
  <c r="CT43" i="1"/>
  <c r="CT15" i="1"/>
  <c r="CU10" i="1"/>
  <c r="CU15" i="1" s="1"/>
  <c r="CT54" i="1"/>
  <c r="AC46" i="1"/>
  <c r="CT24" i="1"/>
  <c r="AC53" i="1"/>
  <c r="AC24" i="1"/>
  <c r="CT25" i="1"/>
  <c r="BK23" i="1"/>
  <c r="BK21" i="1"/>
  <c r="AC60" i="1"/>
  <c r="AC28" i="1"/>
  <c r="CT33" i="1"/>
  <c r="AC47" i="1"/>
  <c r="AC42" i="1"/>
  <c r="CT16" i="1"/>
  <c r="CT52" i="1"/>
  <c r="BK30" i="1"/>
  <c r="BK16" i="1"/>
  <c r="AC16" i="1"/>
  <c r="CT32" i="1"/>
  <c r="CT42" i="1"/>
  <c r="BK42" i="1"/>
  <c r="BK22" i="1"/>
  <c r="CT48" i="1"/>
  <c r="CT60" i="1"/>
  <c r="AC57" i="1"/>
  <c r="AC32" i="1"/>
  <c r="AC20" i="1"/>
  <c r="CT17" i="1"/>
  <c r="BK37" i="1"/>
  <c r="BK41" i="1"/>
  <c r="BK48" i="1"/>
  <c r="BK59" i="1"/>
  <c r="AC58" i="1"/>
  <c r="CT57" i="1"/>
  <c r="AC25" i="1"/>
  <c r="AD10" i="1"/>
  <c r="AD15" i="1" s="1"/>
  <c r="AC14" i="1"/>
  <c r="AC19" i="1"/>
  <c r="AC23" i="1"/>
  <c r="AC27" i="1"/>
  <c r="AC31" i="1"/>
  <c r="AC35" i="1"/>
  <c r="AC41" i="1"/>
  <c r="AC45" i="1"/>
  <c r="CT22" i="1"/>
  <c r="CT30" i="1"/>
  <c r="CT14" i="1"/>
  <c r="CT23" i="1"/>
  <c r="CT31" i="1"/>
  <c r="CT40" i="1"/>
  <c r="CT41" i="1"/>
  <c r="AC50" i="1"/>
  <c r="CT47" i="1"/>
  <c r="CT53" i="1"/>
  <c r="CT55" i="1"/>
  <c r="AC52" i="1"/>
  <c r="AC55" i="1"/>
  <c r="BK62" i="1"/>
  <c r="BK63" i="1"/>
  <c r="CU62" i="1"/>
  <c r="CU63" i="1"/>
  <c r="AC62" i="1"/>
  <c r="AC63" i="1"/>
  <c r="CT63" i="1"/>
  <c r="CT62" i="1"/>
  <c r="AC21" i="1"/>
  <c r="AC29" i="1"/>
  <c r="AC33" i="1"/>
  <c r="AC37" i="1"/>
  <c r="AC43" i="1"/>
  <c r="AC64" i="1"/>
  <c r="CT18" i="1"/>
  <c r="CT26" i="1"/>
  <c r="CT34" i="1"/>
  <c r="CT19" i="1"/>
  <c r="CT27" i="1"/>
  <c r="CT35" i="1"/>
  <c r="CT44" i="1"/>
  <c r="CT45" i="1"/>
  <c r="N54" i="14"/>
  <c r="AC48" i="1"/>
  <c r="CT50" i="1"/>
  <c r="CT51" i="1"/>
  <c r="CT59" i="1"/>
  <c r="CT61" i="1"/>
  <c r="AC51" i="1"/>
  <c r="AC54" i="1"/>
  <c r="AC61" i="1"/>
  <c r="AC17" i="1"/>
  <c r="AC18" i="1"/>
  <c r="AC22" i="1"/>
  <c r="AC26" i="1"/>
  <c r="AC30" i="1"/>
  <c r="AC34" i="1"/>
  <c r="AC40" i="1"/>
  <c r="AC44" i="1"/>
  <c r="CT20" i="1"/>
  <c r="CT28" i="1"/>
  <c r="CT36" i="1"/>
  <c r="CT21" i="1"/>
  <c r="CT29" i="1"/>
  <c r="CT37" i="1"/>
  <c r="CT46" i="1"/>
  <c r="CT64" i="1"/>
  <c r="BL10" i="1"/>
  <c r="BL15" i="1" s="1"/>
  <c r="AC49" i="1"/>
  <c r="CT49" i="1"/>
  <c r="CT56" i="1"/>
  <c r="CT58" i="1"/>
  <c r="AC56" i="1"/>
  <c r="AC59" i="1"/>
  <c r="Y11" i="1"/>
  <c r="BG11" i="1"/>
  <c r="Z11" i="1"/>
  <c r="CQ11" i="1"/>
  <c r="CP11" i="1"/>
  <c r="BH11" i="1"/>
  <c r="X11" i="1"/>
  <c r="BK57" i="1"/>
  <c r="BK44" i="1"/>
  <c r="BK43" i="1"/>
  <c r="BK27" i="1"/>
  <c r="BK32" i="1"/>
  <c r="BK24" i="1"/>
  <c r="BK45" i="1"/>
  <c r="BK25" i="1"/>
  <c r="BK34" i="1"/>
  <c r="BK47" i="1"/>
  <c r="BK52" i="1"/>
  <c r="BK56" i="1"/>
  <c r="BK40" i="1"/>
  <c r="BK35" i="1"/>
  <c r="BK19" i="1"/>
  <c r="BK28" i="1"/>
  <c r="BK20" i="1"/>
  <c r="BK33" i="1"/>
  <c r="BK17" i="1"/>
  <c r="BK49" i="1"/>
  <c r="BK55" i="1"/>
  <c r="BK46" i="1"/>
  <c r="BK64" i="1"/>
  <c r="BK31" i="1"/>
  <c r="BK14" i="1"/>
  <c r="BK26" i="1"/>
  <c r="BK18" i="1"/>
  <c r="BK29" i="1"/>
  <c r="BK36" i="1"/>
  <c r="BK50" i="1"/>
  <c r="BK61" i="1"/>
  <c r="AA12" i="1"/>
  <c r="AA11" i="1" s="1"/>
  <c r="AB13" i="1"/>
  <c r="AB39" i="1"/>
  <c r="CS39" i="1"/>
  <c r="CS13" i="1"/>
  <c r="BJ13" i="1"/>
  <c r="BJ39" i="1"/>
  <c r="BK51" i="1"/>
  <c r="BK58" i="1"/>
  <c r="BK54" i="1"/>
  <c r="BK53" i="1"/>
  <c r="BK60" i="1"/>
  <c r="CR12" i="1"/>
  <c r="CR11" i="1" s="1"/>
  <c r="BI12" i="1"/>
  <c r="BI11" i="1" s="1"/>
  <c r="AD58" i="1"/>
  <c r="BL59" i="1"/>
  <c r="BL54" i="1"/>
  <c r="BL61" i="1"/>
  <c r="CU58" i="1"/>
  <c r="CU59" i="1"/>
  <c r="CU61" i="1"/>
  <c r="CU60" i="1"/>
  <c r="CU57" i="1"/>
  <c r="CU55" i="1"/>
  <c r="CU56" i="1"/>
  <c r="CU54" i="1"/>
  <c r="CU53" i="1"/>
  <c r="CU51" i="1"/>
  <c r="CU52" i="1"/>
  <c r="CU49" i="1"/>
  <c r="CU50" i="1"/>
  <c r="CU48" i="1"/>
  <c r="CU47" i="1"/>
  <c r="BL50" i="1"/>
  <c r="CU46" i="1"/>
  <c r="CU44" i="1"/>
  <c r="CU42" i="1"/>
  <c r="CU40" i="1"/>
  <c r="CU64" i="1"/>
  <c r="CU45" i="1"/>
  <c r="CU43" i="1"/>
  <c r="CU41" i="1"/>
  <c r="CU36" i="1"/>
  <c r="CU34" i="1"/>
  <c r="CU32" i="1"/>
  <c r="CU30" i="1"/>
  <c r="CU28" i="1"/>
  <c r="CU26" i="1"/>
  <c r="CU24" i="1"/>
  <c r="CU22" i="1"/>
  <c r="CU20" i="1"/>
  <c r="CU18" i="1"/>
  <c r="CU16" i="1"/>
  <c r="CU37" i="1"/>
  <c r="CU35" i="1"/>
  <c r="CU33" i="1"/>
  <c r="CU31" i="1"/>
  <c r="CU29" i="1"/>
  <c r="CU27" i="1"/>
  <c r="CU25" i="1"/>
  <c r="CU23" i="1"/>
  <c r="CU21" i="1"/>
  <c r="CU19" i="1"/>
  <c r="CU17" i="1"/>
  <c r="CU14" i="1"/>
  <c r="BL19" i="1"/>
  <c r="BL27" i="1"/>
  <c r="BL18" i="1"/>
  <c r="BL34" i="1"/>
  <c r="BL35" i="1"/>
  <c r="BL28" i="1"/>
  <c r="BL42" i="1"/>
  <c r="BL43" i="1"/>
  <c r="AD22" i="1"/>
  <c r="AD40" i="1" l="1"/>
  <c r="AD30" i="1"/>
  <c r="AD34" i="1"/>
  <c r="AD47" i="1"/>
  <c r="AD57" i="1"/>
  <c r="BL41" i="1"/>
  <c r="BL24" i="1"/>
  <c r="BL30" i="1"/>
  <c r="BL25" i="1"/>
  <c r="BL51" i="1"/>
  <c r="AE10" i="1"/>
  <c r="AE15" i="1" s="1"/>
  <c r="BL37" i="1"/>
  <c r="BL20" i="1"/>
  <c r="BL26" i="1"/>
  <c r="BL48" i="1"/>
  <c r="BL52" i="1"/>
  <c r="BL56" i="1"/>
  <c r="BL60" i="1"/>
  <c r="BL40" i="1"/>
  <c r="BL17" i="1"/>
  <c r="BL33" i="1"/>
  <c r="BL47" i="1"/>
  <c r="BL55" i="1"/>
  <c r="BL58" i="1"/>
  <c r="AD44" i="1"/>
  <c r="BL64" i="1"/>
  <c r="BL36" i="1"/>
  <c r="BL14" i="1"/>
  <c r="BL31" i="1"/>
  <c r="BL23" i="1"/>
  <c r="AD18" i="1"/>
  <c r="AD26" i="1"/>
  <c r="BL45" i="1"/>
  <c r="BL46" i="1"/>
  <c r="BL32" i="1"/>
  <c r="BL16" i="1"/>
  <c r="BL44" i="1"/>
  <c r="BL22" i="1"/>
  <c r="BL29" i="1"/>
  <c r="BL21" i="1"/>
  <c r="BL49" i="1"/>
  <c r="BL53" i="1"/>
  <c r="BL57" i="1"/>
  <c r="AD52" i="1"/>
  <c r="AC39" i="1"/>
  <c r="CT13" i="1"/>
  <c r="CT39" i="1"/>
  <c r="AC13" i="1"/>
  <c r="AD63" i="1"/>
  <c r="AD62" i="1"/>
  <c r="AD16" i="1"/>
  <c r="AD20" i="1"/>
  <c r="AD24" i="1"/>
  <c r="AD42" i="1"/>
  <c r="AD46" i="1"/>
  <c r="AD28" i="1"/>
  <c r="AD32" i="1"/>
  <c r="AD36" i="1"/>
  <c r="BM10" i="1"/>
  <c r="BM15" i="1" s="1"/>
  <c r="AD49" i="1"/>
  <c r="AD53" i="1"/>
  <c r="AD56" i="1"/>
  <c r="AD60" i="1"/>
  <c r="AD17" i="1"/>
  <c r="AD21" i="1"/>
  <c r="AD25" i="1"/>
  <c r="AD43" i="1"/>
  <c r="AD64" i="1"/>
  <c r="AD29" i="1"/>
  <c r="AD33" i="1"/>
  <c r="AD37" i="1"/>
  <c r="CV10" i="1"/>
  <c r="AD50" i="1"/>
  <c r="AD51" i="1"/>
  <c r="AD55" i="1"/>
  <c r="AD59" i="1"/>
  <c r="BL63" i="1"/>
  <c r="BL62" i="1"/>
  <c r="AD14" i="1"/>
  <c r="AD19" i="1"/>
  <c r="AD23" i="1"/>
  <c r="AD41" i="1"/>
  <c r="AD45" i="1"/>
  <c r="AD27" i="1"/>
  <c r="AD31" i="1"/>
  <c r="AD35" i="1"/>
  <c r="O54" i="14"/>
  <c r="AD48" i="1"/>
  <c r="AD54" i="1"/>
  <c r="AD61" i="1"/>
  <c r="BK13" i="1"/>
  <c r="CS12" i="1"/>
  <c r="CS11" i="1" s="1"/>
  <c r="BJ12" i="1"/>
  <c r="BJ11" i="1" s="1"/>
  <c r="AB12" i="1"/>
  <c r="AB11" i="1" s="1"/>
  <c r="BK39" i="1"/>
  <c r="AE60" i="1"/>
  <c r="AE61" i="1"/>
  <c r="AE54" i="1"/>
  <c r="AE53" i="1"/>
  <c r="AE52" i="1"/>
  <c r="AE50" i="1"/>
  <c r="AE49" i="1"/>
  <c r="BM49" i="1"/>
  <c r="CU13" i="1"/>
  <c r="CW10" i="1"/>
  <c r="CW15" i="1" s="1"/>
  <c r="BM18" i="1"/>
  <c r="BM26" i="1"/>
  <c r="BM28" i="1"/>
  <c r="BM19" i="1"/>
  <c r="BM27" i="1"/>
  <c r="BM64" i="1"/>
  <c r="BM16" i="1"/>
  <c r="BM17" i="1"/>
  <c r="BM21" i="1"/>
  <c r="BM41" i="1"/>
  <c r="BM46" i="1"/>
  <c r="CU39" i="1"/>
  <c r="CV31" i="1"/>
  <c r="AE46" i="1"/>
  <c r="AE45" i="1"/>
  <c r="AE42" i="1"/>
  <c r="AE41" i="1"/>
  <c r="AE36" i="1"/>
  <c r="AE35" i="1"/>
  <c r="AE32" i="1"/>
  <c r="AE31" i="1"/>
  <c r="AE28" i="1"/>
  <c r="AE27" i="1"/>
  <c r="AE24" i="1"/>
  <c r="AE23" i="1"/>
  <c r="AE20" i="1"/>
  <c r="AE19" i="1"/>
  <c r="AE16" i="1"/>
  <c r="AE14" i="1"/>
  <c r="CV41" i="1" l="1"/>
  <c r="CV15" i="1"/>
  <c r="AE17" i="1"/>
  <c r="AE21" i="1"/>
  <c r="AE25" i="1"/>
  <c r="AE29" i="1"/>
  <c r="AE33" i="1"/>
  <c r="AE37" i="1"/>
  <c r="AE43" i="1"/>
  <c r="AE64" i="1"/>
  <c r="BM42" i="1"/>
  <c r="BM33" i="1"/>
  <c r="BM37" i="1"/>
  <c r="BM35" i="1"/>
  <c r="BM14" i="1"/>
  <c r="BM24" i="1"/>
  <c r="P54" i="14"/>
  <c r="AE47" i="1"/>
  <c r="BM59" i="1"/>
  <c r="AE51" i="1"/>
  <c r="AE59" i="1"/>
  <c r="AF10" i="1"/>
  <c r="AF15" i="1" s="1"/>
  <c r="AE18" i="1"/>
  <c r="AE22" i="1"/>
  <c r="AE26" i="1"/>
  <c r="AE30" i="1"/>
  <c r="AE34" i="1"/>
  <c r="AE40" i="1"/>
  <c r="AE44" i="1"/>
  <c r="CV22" i="1"/>
  <c r="BM40" i="1"/>
  <c r="BM29" i="1"/>
  <c r="BM34" i="1"/>
  <c r="BM31" i="1"/>
  <c r="BM32" i="1"/>
  <c r="BM20" i="1"/>
  <c r="BN10" i="1"/>
  <c r="BN15" i="1" s="1"/>
  <c r="AE48" i="1"/>
  <c r="BM61" i="1"/>
  <c r="AE57" i="1"/>
  <c r="AE58" i="1"/>
  <c r="CV14" i="1"/>
  <c r="CV54" i="1"/>
  <c r="CV26" i="1"/>
  <c r="CV19" i="1"/>
  <c r="CV35" i="1"/>
  <c r="CV45" i="1"/>
  <c r="CV60" i="1"/>
  <c r="CV30" i="1"/>
  <c r="CV23" i="1"/>
  <c r="CV40" i="1"/>
  <c r="CV18" i="1"/>
  <c r="CV34" i="1"/>
  <c r="CV27" i="1"/>
  <c r="CV44" i="1"/>
  <c r="CV48" i="1"/>
  <c r="CV20" i="1"/>
  <c r="CV28" i="1"/>
  <c r="CV36" i="1"/>
  <c r="CV21" i="1"/>
  <c r="CV29" i="1"/>
  <c r="CV37" i="1"/>
  <c r="CV46" i="1"/>
  <c r="CV64" i="1"/>
  <c r="CV49" i="1"/>
  <c r="CV61" i="1"/>
  <c r="CV59" i="1"/>
  <c r="CV52" i="1"/>
  <c r="CV53" i="1"/>
  <c r="CV16" i="1"/>
  <c r="CV24" i="1"/>
  <c r="CV32" i="1"/>
  <c r="CV17" i="1"/>
  <c r="CV25" i="1"/>
  <c r="CV33" i="1"/>
  <c r="CV42" i="1"/>
  <c r="CV43" i="1"/>
  <c r="CV47" i="1"/>
  <c r="CV51" i="1"/>
  <c r="CV57" i="1"/>
  <c r="BM50" i="1"/>
  <c r="BM58" i="1"/>
  <c r="AE62" i="1"/>
  <c r="BM53" i="1"/>
  <c r="BM52" i="1"/>
  <c r="BM60" i="1"/>
  <c r="BL13" i="1"/>
  <c r="BM44" i="1"/>
  <c r="BM45" i="1"/>
  <c r="BM25" i="1"/>
  <c r="BM36" i="1"/>
  <c r="BM43" i="1"/>
  <c r="BM23" i="1"/>
  <c r="BM30" i="1"/>
  <c r="BM22" i="1"/>
  <c r="BM47" i="1"/>
  <c r="CV50" i="1"/>
  <c r="CV55" i="1"/>
  <c r="CV56" i="1"/>
  <c r="CV58" i="1"/>
  <c r="BM55" i="1"/>
  <c r="BM57" i="1"/>
  <c r="AE55" i="1"/>
  <c r="AE56" i="1"/>
  <c r="AE63" i="1"/>
  <c r="BM48" i="1"/>
  <c r="BM51" i="1"/>
  <c r="BM56" i="1"/>
  <c r="BM54" i="1"/>
  <c r="AC12" i="1"/>
  <c r="AC11" i="1" s="1"/>
  <c r="CT12" i="1"/>
  <c r="CT11" i="1" s="1"/>
  <c r="BL39" i="1"/>
  <c r="AD39" i="1"/>
  <c r="AD13" i="1"/>
  <c r="BM63" i="1"/>
  <c r="BM62" i="1"/>
  <c r="AF62" i="1"/>
  <c r="AF63" i="1"/>
  <c r="BN62" i="1"/>
  <c r="BN63" i="1"/>
  <c r="CV62" i="1"/>
  <c r="CV63" i="1"/>
  <c r="CW62" i="1"/>
  <c r="CW63" i="1"/>
  <c r="BK12" i="1"/>
  <c r="BK11" i="1" s="1"/>
  <c r="CU12" i="1"/>
  <c r="CU11" i="1" s="1"/>
  <c r="AF61" i="1"/>
  <c r="AF60" i="1"/>
  <c r="AF53" i="1"/>
  <c r="AF59" i="1"/>
  <c r="AF54" i="1"/>
  <c r="AF57" i="1"/>
  <c r="AF55" i="1"/>
  <c r="AF58" i="1"/>
  <c r="AF56" i="1"/>
  <c r="AF52" i="1"/>
  <c r="AF51" i="1"/>
  <c r="BN60" i="1"/>
  <c r="BN53" i="1"/>
  <c r="BN58" i="1"/>
  <c r="BN59" i="1"/>
  <c r="BN57" i="1"/>
  <c r="BN56" i="1"/>
  <c r="BN54" i="1"/>
  <c r="BN52" i="1"/>
  <c r="BN51" i="1"/>
  <c r="BN61" i="1"/>
  <c r="BN55" i="1"/>
  <c r="CW61" i="1"/>
  <c r="CW60" i="1"/>
  <c r="CW53" i="1"/>
  <c r="CW59" i="1"/>
  <c r="CW54" i="1"/>
  <c r="CW55" i="1"/>
  <c r="CW58" i="1"/>
  <c r="CW57" i="1"/>
  <c r="CW56" i="1"/>
  <c r="CW52" i="1"/>
  <c r="CW51" i="1"/>
  <c r="CW49" i="1"/>
  <c r="CW50" i="1"/>
  <c r="CW48" i="1"/>
  <c r="CW47" i="1"/>
  <c r="BN50" i="1"/>
  <c r="BN49" i="1"/>
  <c r="BN48" i="1"/>
  <c r="BN47" i="1"/>
  <c r="AF49" i="1"/>
  <c r="AF47" i="1"/>
  <c r="AF48" i="1"/>
  <c r="AF50" i="1"/>
  <c r="CX10" i="1"/>
  <c r="CX15" i="1" s="1"/>
  <c r="BO10" i="1"/>
  <c r="BO15" i="1" s="1"/>
  <c r="Q54" i="14"/>
  <c r="CW46" i="1"/>
  <c r="CW44" i="1"/>
  <c r="CW42" i="1"/>
  <c r="CW40" i="1"/>
  <c r="CW64" i="1"/>
  <c r="CW45" i="1"/>
  <c r="CW43" i="1"/>
  <c r="CW41" i="1"/>
  <c r="CW36" i="1"/>
  <c r="CW34" i="1"/>
  <c r="CW32" i="1"/>
  <c r="CW30" i="1"/>
  <c r="CW28" i="1"/>
  <c r="CW26" i="1"/>
  <c r="CW24" i="1"/>
  <c r="CW22" i="1"/>
  <c r="CW20" i="1"/>
  <c r="CW18" i="1"/>
  <c r="CW16" i="1"/>
  <c r="CW37" i="1"/>
  <c r="CW35" i="1"/>
  <c r="CW33" i="1"/>
  <c r="CW31" i="1"/>
  <c r="CW29" i="1"/>
  <c r="CW27" i="1"/>
  <c r="CW25" i="1"/>
  <c r="CW23" i="1"/>
  <c r="CW21" i="1"/>
  <c r="CW19" i="1"/>
  <c r="CW17" i="1"/>
  <c r="CW14" i="1"/>
  <c r="BN14" i="1"/>
  <c r="BN17" i="1"/>
  <c r="BN35" i="1"/>
  <c r="BN16" i="1"/>
  <c r="BN20" i="1"/>
  <c r="BN24" i="1"/>
  <c r="BN28" i="1"/>
  <c r="BN32" i="1"/>
  <c r="BN36" i="1"/>
  <c r="BN40" i="1"/>
  <c r="BN42" i="1"/>
  <c r="BN46" i="1"/>
  <c r="BN19" i="1"/>
  <c r="BN21" i="1"/>
  <c r="BN23" i="1"/>
  <c r="BN25" i="1"/>
  <c r="BN27" i="1"/>
  <c r="BN29" i="1"/>
  <c r="BN31" i="1"/>
  <c r="BN33" i="1"/>
  <c r="BN18" i="1"/>
  <c r="BN22" i="1"/>
  <c r="BN26" i="1"/>
  <c r="BN30" i="1"/>
  <c r="BN34" i="1"/>
  <c r="BN44" i="1"/>
  <c r="BN64" i="1"/>
  <c r="BN37" i="1"/>
  <c r="BN41" i="1"/>
  <c r="BN43" i="1"/>
  <c r="BN45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64" i="1"/>
  <c r="AF46" i="1"/>
  <c r="AF45" i="1"/>
  <c r="AF44" i="1"/>
  <c r="AF43" i="1"/>
  <c r="AF42" i="1"/>
  <c r="AF41" i="1"/>
  <c r="AF40" i="1"/>
  <c r="AF19" i="1"/>
  <c r="AF18" i="1"/>
  <c r="AF17" i="1"/>
  <c r="AF16" i="1"/>
  <c r="AF14" i="1"/>
  <c r="AF25" i="1"/>
  <c r="AF24" i="1"/>
  <c r="AF23" i="1"/>
  <c r="AF22" i="1"/>
  <c r="AF21" i="1"/>
  <c r="AF20" i="1"/>
  <c r="AG10" i="1"/>
  <c r="AG15" i="1" s="1"/>
  <c r="AE13" i="1" l="1"/>
  <c r="BL12" i="1"/>
  <c r="BL11" i="1" s="1"/>
  <c r="AE39" i="1"/>
  <c r="CV13" i="1"/>
  <c r="BM13" i="1"/>
  <c r="AD12" i="1"/>
  <c r="AD11" i="1" s="1"/>
  <c r="BM39" i="1"/>
  <c r="CV39" i="1"/>
  <c r="BO62" i="1"/>
  <c r="BO63" i="1"/>
  <c r="AG62" i="1"/>
  <c r="AG63" i="1"/>
  <c r="CX63" i="1"/>
  <c r="CX62" i="1"/>
  <c r="CX61" i="1"/>
  <c r="CX60" i="1"/>
  <c r="CX57" i="1"/>
  <c r="CX58" i="1"/>
  <c r="CX59" i="1"/>
  <c r="CX54" i="1"/>
  <c r="CX55" i="1"/>
  <c r="CX56" i="1"/>
  <c r="CX53" i="1"/>
  <c r="CX51" i="1"/>
  <c r="CX52" i="1"/>
  <c r="AG61" i="1"/>
  <c r="AG57" i="1"/>
  <c r="AG58" i="1"/>
  <c r="AG59" i="1"/>
  <c r="AG60" i="1"/>
  <c r="AG54" i="1"/>
  <c r="AG55" i="1"/>
  <c r="AG56" i="1"/>
  <c r="AG53" i="1"/>
  <c r="AG51" i="1"/>
  <c r="AG52" i="1"/>
  <c r="BO58" i="1"/>
  <c r="BO59" i="1"/>
  <c r="BO53" i="1"/>
  <c r="BO52" i="1"/>
  <c r="BO57" i="1"/>
  <c r="BO56" i="1"/>
  <c r="BO54" i="1"/>
  <c r="BO55" i="1"/>
  <c r="BO60" i="1"/>
  <c r="BO61" i="1"/>
  <c r="BO51" i="1"/>
  <c r="BO49" i="1"/>
  <c r="BO48" i="1"/>
  <c r="BO47" i="1"/>
  <c r="BO50" i="1"/>
  <c r="AG48" i="1"/>
  <c r="AG47" i="1"/>
  <c r="AG50" i="1"/>
  <c r="AG49" i="1"/>
  <c r="CX50" i="1"/>
  <c r="CX48" i="1"/>
  <c r="CX47" i="1"/>
  <c r="CX49" i="1"/>
  <c r="CW13" i="1"/>
  <c r="BN39" i="1"/>
  <c r="BN13" i="1"/>
  <c r="CW39" i="1"/>
  <c r="BO16" i="1"/>
  <c r="BO34" i="1"/>
  <c r="BO36" i="1"/>
  <c r="BO17" i="1"/>
  <c r="BO21" i="1"/>
  <c r="BO25" i="1"/>
  <c r="BO29" i="1"/>
  <c r="BO33" i="1"/>
  <c r="BO37" i="1"/>
  <c r="BO41" i="1"/>
  <c r="BO45" i="1"/>
  <c r="BO18" i="1"/>
  <c r="BO20" i="1"/>
  <c r="BO22" i="1"/>
  <c r="BO24" i="1"/>
  <c r="BO26" i="1"/>
  <c r="BO28" i="1"/>
  <c r="BO30" i="1"/>
  <c r="BO32" i="1"/>
  <c r="BO14" i="1"/>
  <c r="BO19" i="1"/>
  <c r="BO23" i="1"/>
  <c r="BO27" i="1"/>
  <c r="BO31" i="1"/>
  <c r="BO35" i="1"/>
  <c r="BO43" i="1"/>
  <c r="BO64" i="1"/>
  <c r="BO40" i="1"/>
  <c r="BO42" i="1"/>
  <c r="BO44" i="1"/>
  <c r="BO46" i="1"/>
  <c r="BP10" i="1"/>
  <c r="BP15" i="1" s="1"/>
  <c r="R54" i="14"/>
  <c r="CY10" i="1"/>
  <c r="CY15" i="1" s="1"/>
  <c r="CX64" i="1"/>
  <c r="CX45" i="1"/>
  <c r="CX43" i="1"/>
  <c r="CX41" i="1"/>
  <c r="CX46" i="1"/>
  <c r="CX44" i="1"/>
  <c r="CX42" i="1"/>
  <c r="CX40" i="1"/>
  <c r="CX37" i="1"/>
  <c r="CX35" i="1"/>
  <c r="CX33" i="1"/>
  <c r="CX31" i="1"/>
  <c r="CX29" i="1"/>
  <c r="CX27" i="1"/>
  <c r="CX25" i="1"/>
  <c r="CX23" i="1"/>
  <c r="CX21" i="1"/>
  <c r="CX19" i="1"/>
  <c r="CX17" i="1"/>
  <c r="CX14" i="1"/>
  <c r="CX36" i="1"/>
  <c r="CX34" i="1"/>
  <c r="CX32" i="1"/>
  <c r="CX30" i="1"/>
  <c r="CX28" i="1"/>
  <c r="CX26" i="1"/>
  <c r="CX24" i="1"/>
  <c r="CX22" i="1"/>
  <c r="CX20" i="1"/>
  <c r="CX18" i="1"/>
  <c r="CX16" i="1"/>
  <c r="AF39" i="1"/>
  <c r="AG64" i="1"/>
  <c r="AG46" i="1"/>
  <c r="AG45" i="1"/>
  <c r="AG44" i="1"/>
  <c r="AG43" i="1"/>
  <c r="AG42" i="1"/>
  <c r="AG41" i="1"/>
  <c r="AG40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4" i="1"/>
  <c r="AH10" i="1"/>
  <c r="AH15" i="1" s="1"/>
  <c r="AF13" i="1"/>
  <c r="AE12" i="1" l="1"/>
  <c r="AE11" i="1" s="1"/>
  <c r="CV12" i="1"/>
  <c r="CV11" i="1" s="1"/>
  <c r="BM12" i="1"/>
  <c r="BM11" i="1" s="1"/>
  <c r="AH63" i="1"/>
  <c r="AH62" i="1"/>
  <c r="CY63" i="1"/>
  <c r="CY62" i="1"/>
  <c r="BP63" i="1"/>
  <c r="BP62" i="1"/>
  <c r="AF12" i="1"/>
  <c r="AF11" i="1" s="1"/>
  <c r="BN12" i="1"/>
  <c r="BN11" i="1" s="1"/>
  <c r="CW12" i="1"/>
  <c r="CW11" i="1" s="1"/>
  <c r="AH58" i="1"/>
  <c r="AH59" i="1"/>
  <c r="AH60" i="1"/>
  <c r="AH61" i="1"/>
  <c r="AH55" i="1"/>
  <c r="AH57" i="1"/>
  <c r="AH56" i="1"/>
  <c r="AH51" i="1"/>
  <c r="AH52" i="1"/>
  <c r="AH54" i="1"/>
  <c r="AH53" i="1"/>
  <c r="CY58" i="1"/>
  <c r="CY59" i="1"/>
  <c r="CY61" i="1"/>
  <c r="CY60" i="1"/>
  <c r="CY57" i="1"/>
  <c r="CY55" i="1"/>
  <c r="CY56" i="1"/>
  <c r="CY52" i="1"/>
  <c r="CY51" i="1"/>
  <c r="CY54" i="1"/>
  <c r="CY53" i="1"/>
  <c r="BP61" i="1"/>
  <c r="BP60" i="1"/>
  <c r="BP58" i="1"/>
  <c r="BP59" i="1"/>
  <c r="BP57" i="1"/>
  <c r="BP56" i="1"/>
  <c r="BP55" i="1"/>
  <c r="BP54" i="1"/>
  <c r="BP53" i="1"/>
  <c r="BP52" i="1"/>
  <c r="BP51" i="1"/>
  <c r="CY49" i="1"/>
  <c r="CY50" i="1"/>
  <c r="CY48" i="1"/>
  <c r="CY47" i="1"/>
  <c r="BP50" i="1"/>
  <c r="BP49" i="1"/>
  <c r="BP48" i="1"/>
  <c r="BP47" i="1"/>
  <c r="AH50" i="1"/>
  <c r="AH49" i="1"/>
  <c r="AH48" i="1"/>
  <c r="AH47" i="1"/>
  <c r="CX39" i="1"/>
  <c r="CX13" i="1"/>
  <c r="CY46" i="1"/>
  <c r="CY44" i="1"/>
  <c r="CY42" i="1"/>
  <c r="CY40" i="1"/>
  <c r="CY64" i="1"/>
  <c r="CY45" i="1"/>
  <c r="CY43" i="1"/>
  <c r="CY41" i="1"/>
  <c r="CY36" i="1"/>
  <c r="CY34" i="1"/>
  <c r="CY32" i="1"/>
  <c r="CY30" i="1"/>
  <c r="CY28" i="1"/>
  <c r="CY26" i="1"/>
  <c r="CY24" i="1"/>
  <c r="CY22" i="1"/>
  <c r="CY20" i="1"/>
  <c r="CY18" i="1"/>
  <c r="CY16" i="1"/>
  <c r="CY37" i="1"/>
  <c r="CY35" i="1"/>
  <c r="CY33" i="1"/>
  <c r="CY31" i="1"/>
  <c r="CY29" i="1"/>
  <c r="CY27" i="1"/>
  <c r="CY25" i="1"/>
  <c r="CY23" i="1"/>
  <c r="CY21" i="1"/>
  <c r="CY19" i="1"/>
  <c r="CY17" i="1"/>
  <c r="CY14" i="1"/>
  <c r="BP19" i="1"/>
  <c r="BP21" i="1"/>
  <c r="BP23" i="1"/>
  <c r="BP25" i="1"/>
  <c r="BP27" i="1"/>
  <c r="BP29" i="1"/>
  <c r="BP31" i="1"/>
  <c r="BP33" i="1"/>
  <c r="BP18" i="1"/>
  <c r="BP22" i="1"/>
  <c r="BP26" i="1"/>
  <c r="BP30" i="1"/>
  <c r="BP34" i="1"/>
  <c r="BP44" i="1"/>
  <c r="BP14" i="1"/>
  <c r="BP17" i="1"/>
  <c r="BP35" i="1"/>
  <c r="BP16" i="1"/>
  <c r="BP20" i="1"/>
  <c r="BP24" i="1"/>
  <c r="BP28" i="1"/>
  <c r="BP32" i="1"/>
  <c r="BP36" i="1"/>
  <c r="BP40" i="1"/>
  <c r="BP42" i="1"/>
  <c r="BP46" i="1"/>
  <c r="BP37" i="1"/>
  <c r="BP41" i="1"/>
  <c r="BP43" i="1"/>
  <c r="BP45" i="1"/>
  <c r="BP64" i="1"/>
  <c r="BO13" i="1"/>
  <c r="CZ10" i="1"/>
  <c r="CZ15" i="1" s="1"/>
  <c r="BQ10" i="1"/>
  <c r="BQ15" i="1" s="1"/>
  <c r="S54" i="14"/>
  <c r="BO39" i="1"/>
  <c r="AG13" i="1"/>
  <c r="AG39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64" i="1"/>
  <c r="AH46" i="1"/>
  <c r="AH45" i="1"/>
  <c r="AH44" i="1"/>
  <c r="AH43" i="1"/>
  <c r="AH42" i="1"/>
  <c r="AH41" i="1"/>
  <c r="AH40" i="1"/>
  <c r="AH25" i="1"/>
  <c r="AH24" i="1"/>
  <c r="AH23" i="1"/>
  <c r="AH22" i="1"/>
  <c r="AH21" i="1"/>
  <c r="AH20" i="1"/>
  <c r="AH19" i="1"/>
  <c r="AH18" i="1"/>
  <c r="AH17" i="1"/>
  <c r="AH16" i="1"/>
  <c r="AH14" i="1"/>
  <c r="AI10" i="1"/>
  <c r="AI15" i="1" s="1"/>
  <c r="CZ62" i="1" l="1"/>
  <c r="CZ63" i="1"/>
  <c r="AI63" i="1"/>
  <c r="AI62" i="1"/>
  <c r="BQ62" i="1"/>
  <c r="BQ63" i="1"/>
  <c r="CX12" i="1"/>
  <c r="CX11" i="1" s="1"/>
  <c r="BO12" i="1"/>
  <c r="BO11" i="1" s="1"/>
  <c r="AG12" i="1"/>
  <c r="AG11" i="1" s="1"/>
  <c r="BQ58" i="1"/>
  <c r="BQ59" i="1"/>
  <c r="BQ57" i="1"/>
  <c r="BQ56" i="1"/>
  <c r="BQ54" i="1"/>
  <c r="BQ53" i="1"/>
  <c r="BQ52" i="1"/>
  <c r="BQ61" i="1"/>
  <c r="BQ60" i="1"/>
  <c r="BQ51" i="1"/>
  <c r="BQ55" i="1"/>
  <c r="AI60" i="1"/>
  <c r="AI58" i="1"/>
  <c r="AI59" i="1"/>
  <c r="AI57" i="1"/>
  <c r="AI56" i="1"/>
  <c r="AI61" i="1"/>
  <c r="AI54" i="1"/>
  <c r="AI55" i="1"/>
  <c r="AI52" i="1"/>
  <c r="AI51" i="1"/>
  <c r="AI53" i="1"/>
  <c r="CZ58" i="1"/>
  <c r="CZ59" i="1"/>
  <c r="CZ56" i="1"/>
  <c r="CZ61" i="1"/>
  <c r="CZ53" i="1"/>
  <c r="CZ57" i="1"/>
  <c r="CZ54" i="1"/>
  <c r="CZ60" i="1"/>
  <c r="CZ55" i="1"/>
  <c r="CZ51" i="1"/>
  <c r="CZ52" i="1"/>
  <c r="AI50" i="1"/>
  <c r="AI49" i="1"/>
  <c r="AI48" i="1"/>
  <c r="AI47" i="1"/>
  <c r="BQ49" i="1"/>
  <c r="BQ48" i="1"/>
  <c r="BQ47" i="1"/>
  <c r="BQ50" i="1"/>
  <c r="CZ49" i="1"/>
  <c r="CZ50" i="1"/>
  <c r="CZ48" i="1"/>
  <c r="CZ47" i="1"/>
  <c r="BR10" i="1"/>
  <c r="BR15" i="1" s="1"/>
  <c r="T54" i="14"/>
  <c r="DA10" i="1"/>
  <c r="DA15" i="1" s="1"/>
  <c r="CZ64" i="1"/>
  <c r="CZ45" i="1"/>
  <c r="CZ43" i="1"/>
  <c r="CZ41" i="1"/>
  <c r="CZ46" i="1"/>
  <c r="CZ44" i="1"/>
  <c r="CZ42" i="1"/>
  <c r="CZ40" i="1"/>
  <c r="CZ37" i="1"/>
  <c r="CZ35" i="1"/>
  <c r="CZ33" i="1"/>
  <c r="CZ31" i="1"/>
  <c r="CZ29" i="1"/>
  <c r="CZ27" i="1"/>
  <c r="CZ25" i="1"/>
  <c r="CZ23" i="1"/>
  <c r="CZ21" i="1"/>
  <c r="CZ19" i="1"/>
  <c r="CZ17" i="1"/>
  <c r="CZ14" i="1"/>
  <c r="CZ36" i="1"/>
  <c r="CZ34" i="1"/>
  <c r="CZ32" i="1"/>
  <c r="CZ30" i="1"/>
  <c r="CZ28" i="1"/>
  <c r="CZ26" i="1"/>
  <c r="CZ24" i="1"/>
  <c r="CZ22" i="1"/>
  <c r="CZ20" i="1"/>
  <c r="CZ18" i="1"/>
  <c r="CZ16" i="1"/>
  <c r="BP39" i="1"/>
  <c r="BP13" i="1"/>
  <c r="CY13" i="1"/>
  <c r="CY39" i="1"/>
  <c r="BQ18" i="1"/>
  <c r="BQ20" i="1"/>
  <c r="BQ22" i="1"/>
  <c r="BQ24" i="1"/>
  <c r="BQ26" i="1"/>
  <c r="BQ28" i="1"/>
  <c r="BQ30" i="1"/>
  <c r="BQ32" i="1"/>
  <c r="BQ37" i="1"/>
  <c r="BQ14" i="1"/>
  <c r="BQ19" i="1"/>
  <c r="BQ23" i="1"/>
  <c r="BQ27" i="1"/>
  <c r="BQ31" i="1"/>
  <c r="BQ35" i="1"/>
  <c r="BQ43" i="1"/>
  <c r="BQ64" i="1"/>
  <c r="BQ16" i="1"/>
  <c r="BQ34" i="1"/>
  <c r="BQ36" i="1"/>
  <c r="BQ17" i="1"/>
  <c r="BQ21" i="1"/>
  <c r="BQ25" i="1"/>
  <c r="BQ29" i="1"/>
  <c r="BQ33" i="1"/>
  <c r="BQ41" i="1"/>
  <c r="BQ45" i="1"/>
  <c r="BQ46" i="1"/>
  <c r="BQ40" i="1"/>
  <c r="BQ42" i="1"/>
  <c r="BQ44" i="1"/>
  <c r="AH39" i="1"/>
  <c r="AI64" i="1"/>
  <c r="AI46" i="1"/>
  <c r="AI45" i="1"/>
  <c r="AI44" i="1"/>
  <c r="AI43" i="1"/>
  <c r="AI42" i="1"/>
  <c r="AI41" i="1"/>
  <c r="AI40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4" i="1"/>
  <c r="AJ10" i="1"/>
  <c r="AJ15" i="1" s="1"/>
  <c r="AH13" i="1"/>
  <c r="AJ62" i="1" l="1"/>
  <c r="AJ63" i="1"/>
  <c r="BR62" i="1"/>
  <c r="BR63" i="1"/>
  <c r="DA62" i="1"/>
  <c r="DA63" i="1"/>
  <c r="AH12" i="1"/>
  <c r="AH11" i="1" s="1"/>
  <c r="CY12" i="1"/>
  <c r="CY11" i="1" s="1"/>
  <c r="BP12" i="1"/>
  <c r="BP11" i="1" s="1"/>
  <c r="BR53" i="1"/>
  <c r="BR58" i="1"/>
  <c r="BR59" i="1"/>
  <c r="BR57" i="1"/>
  <c r="BR56" i="1"/>
  <c r="BR54" i="1"/>
  <c r="BR52" i="1"/>
  <c r="BR51" i="1"/>
  <c r="BR61" i="1"/>
  <c r="BR60" i="1"/>
  <c r="BR55" i="1"/>
  <c r="AJ61" i="1"/>
  <c r="AJ60" i="1"/>
  <c r="AJ59" i="1"/>
  <c r="AJ53" i="1"/>
  <c r="AJ54" i="1"/>
  <c r="AJ58" i="1"/>
  <c r="AJ55" i="1"/>
  <c r="AJ57" i="1"/>
  <c r="AJ56" i="1"/>
  <c r="AJ52" i="1"/>
  <c r="AJ51" i="1"/>
  <c r="DA61" i="1"/>
  <c r="DA60" i="1"/>
  <c r="DA57" i="1"/>
  <c r="DA59" i="1"/>
  <c r="DA53" i="1"/>
  <c r="DA54" i="1"/>
  <c r="DA58" i="1"/>
  <c r="DA55" i="1"/>
  <c r="DA56" i="1"/>
  <c r="DA52" i="1"/>
  <c r="DA51" i="1"/>
  <c r="AJ49" i="1"/>
  <c r="AJ48" i="1"/>
  <c r="AJ47" i="1"/>
  <c r="AJ50" i="1"/>
  <c r="BR49" i="1"/>
  <c r="BR48" i="1"/>
  <c r="BR47" i="1"/>
  <c r="BR50" i="1"/>
  <c r="DA49" i="1"/>
  <c r="DA50" i="1"/>
  <c r="DA48" i="1"/>
  <c r="DA47" i="1"/>
  <c r="CZ13" i="1"/>
  <c r="DB10" i="1"/>
  <c r="DB15" i="1" s="1"/>
  <c r="BS10" i="1"/>
  <c r="BS15" i="1" s="1"/>
  <c r="U54" i="14"/>
  <c r="BQ39" i="1"/>
  <c r="BQ13" i="1"/>
  <c r="CZ39" i="1"/>
  <c r="DA46" i="1"/>
  <c r="DA44" i="1"/>
  <c r="DA42" i="1"/>
  <c r="DA40" i="1"/>
  <c r="DA64" i="1"/>
  <c r="DA45" i="1"/>
  <c r="DA43" i="1"/>
  <c r="DA41" i="1"/>
  <c r="DA36" i="1"/>
  <c r="DA34" i="1"/>
  <c r="DA32" i="1"/>
  <c r="DA30" i="1"/>
  <c r="DA28" i="1"/>
  <c r="DA26" i="1"/>
  <c r="DA24" i="1"/>
  <c r="DA22" i="1"/>
  <c r="DA20" i="1"/>
  <c r="DA18" i="1"/>
  <c r="DA16" i="1"/>
  <c r="DA37" i="1"/>
  <c r="DA35" i="1"/>
  <c r="DA33" i="1"/>
  <c r="DA31" i="1"/>
  <c r="DA29" i="1"/>
  <c r="DA27" i="1"/>
  <c r="DA25" i="1"/>
  <c r="DA23" i="1"/>
  <c r="DA21" i="1"/>
  <c r="DA19" i="1"/>
  <c r="DA17" i="1"/>
  <c r="DA14" i="1"/>
  <c r="BR14" i="1"/>
  <c r="BR17" i="1"/>
  <c r="BR35" i="1"/>
  <c r="BR16" i="1"/>
  <c r="BR20" i="1"/>
  <c r="BR24" i="1"/>
  <c r="BR28" i="1"/>
  <c r="BR32" i="1"/>
  <c r="BR36" i="1"/>
  <c r="BR40" i="1"/>
  <c r="BR42" i="1"/>
  <c r="BR46" i="1"/>
  <c r="BR19" i="1"/>
  <c r="BR21" i="1"/>
  <c r="BR23" i="1"/>
  <c r="BR25" i="1"/>
  <c r="BR27" i="1"/>
  <c r="BR29" i="1"/>
  <c r="BR31" i="1"/>
  <c r="BR33" i="1"/>
  <c r="BR18" i="1"/>
  <c r="BR22" i="1"/>
  <c r="BR26" i="1"/>
  <c r="BR30" i="1"/>
  <c r="BR34" i="1"/>
  <c r="BR44" i="1"/>
  <c r="BR64" i="1"/>
  <c r="BR37" i="1"/>
  <c r="BR41" i="1"/>
  <c r="BR43" i="1"/>
  <c r="BR45" i="1"/>
  <c r="AI39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64" i="1"/>
  <c r="AJ46" i="1"/>
  <c r="AJ45" i="1"/>
  <c r="AJ44" i="1"/>
  <c r="AJ43" i="1"/>
  <c r="AJ42" i="1"/>
  <c r="AJ41" i="1"/>
  <c r="AJ40" i="1"/>
  <c r="AJ19" i="1"/>
  <c r="AJ18" i="1"/>
  <c r="AJ17" i="1"/>
  <c r="AJ16" i="1"/>
  <c r="AJ14" i="1"/>
  <c r="AJ25" i="1"/>
  <c r="AJ24" i="1"/>
  <c r="AJ23" i="1"/>
  <c r="AJ22" i="1"/>
  <c r="AJ21" i="1"/>
  <c r="AJ20" i="1"/>
  <c r="AK10" i="1"/>
  <c r="AK15" i="1" s="1"/>
  <c r="AI13" i="1"/>
  <c r="AK62" i="1" l="1"/>
  <c r="AK63" i="1"/>
  <c r="DB63" i="1"/>
  <c r="DB62" i="1"/>
  <c r="BS62" i="1"/>
  <c r="BS63" i="1"/>
  <c r="CZ12" i="1"/>
  <c r="CZ11" i="1" s="1"/>
  <c r="AI12" i="1"/>
  <c r="AI11" i="1" s="1"/>
  <c r="BQ12" i="1"/>
  <c r="BQ11" i="1" s="1"/>
  <c r="BS61" i="1"/>
  <c r="BS60" i="1"/>
  <c r="BS55" i="1"/>
  <c r="BS58" i="1"/>
  <c r="BS59" i="1"/>
  <c r="BS53" i="1"/>
  <c r="BS52" i="1"/>
  <c r="BS57" i="1"/>
  <c r="BS56" i="1"/>
  <c r="BS54" i="1"/>
  <c r="BS51" i="1"/>
  <c r="AK61" i="1"/>
  <c r="AK57" i="1"/>
  <c r="AK58" i="1"/>
  <c r="AK59" i="1"/>
  <c r="AK54" i="1"/>
  <c r="AK55" i="1"/>
  <c r="AK56" i="1"/>
  <c r="AK60" i="1"/>
  <c r="AK53" i="1"/>
  <c r="AK52" i="1"/>
  <c r="AK51" i="1"/>
  <c r="DB61" i="1"/>
  <c r="DB60" i="1"/>
  <c r="DB57" i="1"/>
  <c r="DB58" i="1"/>
  <c r="DB59" i="1"/>
  <c r="DB54" i="1"/>
  <c r="DB55" i="1"/>
  <c r="DB56" i="1"/>
  <c r="DB53" i="1"/>
  <c r="DB52" i="1"/>
  <c r="DB51" i="1"/>
  <c r="AK48" i="1"/>
  <c r="AK47" i="1"/>
  <c r="AK50" i="1"/>
  <c r="AK49" i="1"/>
  <c r="BS50" i="1"/>
  <c r="BS49" i="1"/>
  <c r="BS48" i="1"/>
  <c r="BS47" i="1"/>
  <c r="DB50" i="1"/>
  <c r="DB48" i="1"/>
  <c r="DB47" i="1"/>
  <c r="DB49" i="1"/>
  <c r="DA13" i="1"/>
  <c r="BT10" i="1"/>
  <c r="BT15" i="1" s="1"/>
  <c r="V54" i="14"/>
  <c r="DC10" i="1"/>
  <c r="DC15" i="1" s="1"/>
  <c r="BR39" i="1"/>
  <c r="DB64" i="1"/>
  <c r="DB45" i="1"/>
  <c r="DB43" i="1"/>
  <c r="DB41" i="1"/>
  <c r="DB46" i="1"/>
  <c r="DB44" i="1"/>
  <c r="DB42" i="1"/>
  <c r="DB40" i="1"/>
  <c r="DB37" i="1"/>
  <c r="DB35" i="1"/>
  <c r="DB33" i="1"/>
  <c r="DB31" i="1"/>
  <c r="DB29" i="1"/>
  <c r="DB27" i="1"/>
  <c r="DB25" i="1"/>
  <c r="DB23" i="1"/>
  <c r="DB21" i="1"/>
  <c r="DB19" i="1"/>
  <c r="DB17" i="1"/>
  <c r="DB14" i="1"/>
  <c r="DB36" i="1"/>
  <c r="DB34" i="1"/>
  <c r="DB32" i="1"/>
  <c r="DB30" i="1"/>
  <c r="DB28" i="1"/>
  <c r="DB26" i="1"/>
  <c r="DB24" i="1"/>
  <c r="DB22" i="1"/>
  <c r="DB20" i="1"/>
  <c r="DB18" i="1"/>
  <c r="DB16" i="1"/>
  <c r="BR13" i="1"/>
  <c r="DA39" i="1"/>
  <c r="BS16" i="1"/>
  <c r="BS34" i="1"/>
  <c r="BS36" i="1"/>
  <c r="BS17" i="1"/>
  <c r="BS21" i="1"/>
  <c r="BS25" i="1"/>
  <c r="BS29" i="1"/>
  <c r="BS33" i="1"/>
  <c r="BS41" i="1"/>
  <c r="BS45" i="1"/>
  <c r="BS18" i="1"/>
  <c r="BS20" i="1"/>
  <c r="BS22" i="1"/>
  <c r="BS24" i="1"/>
  <c r="BS26" i="1"/>
  <c r="BS28" i="1"/>
  <c r="BS30" i="1"/>
  <c r="BS32" i="1"/>
  <c r="BS14" i="1"/>
  <c r="BS19" i="1"/>
  <c r="BS23" i="1"/>
  <c r="BS27" i="1"/>
  <c r="BS31" i="1"/>
  <c r="BS35" i="1"/>
  <c r="BS37" i="1"/>
  <c r="BS43" i="1"/>
  <c r="BS64" i="1"/>
  <c r="BS40" i="1"/>
  <c r="BS42" i="1"/>
  <c r="BS44" i="1"/>
  <c r="BS46" i="1"/>
  <c r="AJ39" i="1"/>
  <c r="AJ13" i="1"/>
  <c r="AK64" i="1"/>
  <c r="AK46" i="1"/>
  <c r="AK45" i="1"/>
  <c r="AK44" i="1"/>
  <c r="AK43" i="1"/>
  <c r="AK42" i="1"/>
  <c r="AK41" i="1"/>
  <c r="AK40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4" i="1"/>
  <c r="AL10" i="1"/>
  <c r="AL15" i="1" s="1"/>
  <c r="BT63" i="1" l="1"/>
  <c r="BT62" i="1"/>
  <c r="DC63" i="1"/>
  <c r="DC62" i="1"/>
  <c r="AL63" i="1"/>
  <c r="AL62" i="1"/>
  <c r="BR12" i="1"/>
  <c r="BR11" i="1" s="1"/>
  <c r="DA12" i="1"/>
  <c r="DA11" i="1" s="1"/>
  <c r="AJ12" i="1"/>
  <c r="AJ11" i="1" s="1"/>
  <c r="DC58" i="1"/>
  <c r="DC59" i="1"/>
  <c r="DC61" i="1"/>
  <c r="DC60" i="1"/>
  <c r="DC57" i="1"/>
  <c r="DC55" i="1"/>
  <c r="DC56" i="1"/>
  <c r="DC53" i="1"/>
  <c r="DC51" i="1"/>
  <c r="DC54" i="1"/>
  <c r="DC52" i="1"/>
  <c r="BT61" i="1"/>
  <c r="BT60" i="1"/>
  <c r="BT58" i="1"/>
  <c r="BT59" i="1"/>
  <c r="BT57" i="1"/>
  <c r="BT56" i="1"/>
  <c r="BT55" i="1"/>
  <c r="BT54" i="1"/>
  <c r="BT53" i="1"/>
  <c r="BT52" i="1"/>
  <c r="BT51" i="1"/>
  <c r="AL58" i="1"/>
  <c r="AL59" i="1"/>
  <c r="AL60" i="1"/>
  <c r="AL61" i="1"/>
  <c r="AL55" i="1"/>
  <c r="AL56" i="1"/>
  <c r="AL57" i="1"/>
  <c r="AL53" i="1"/>
  <c r="AL51" i="1"/>
  <c r="AL54" i="1"/>
  <c r="AL52" i="1"/>
  <c r="AL50" i="1"/>
  <c r="AL49" i="1"/>
  <c r="AL48" i="1"/>
  <c r="AL47" i="1"/>
  <c r="DC49" i="1"/>
  <c r="DC50" i="1"/>
  <c r="DC48" i="1"/>
  <c r="DC47" i="1"/>
  <c r="BT50" i="1"/>
  <c r="BT49" i="1"/>
  <c r="BT48" i="1"/>
  <c r="BT47" i="1"/>
  <c r="DB39" i="1"/>
  <c r="DD10" i="1"/>
  <c r="DD15" i="1" s="1"/>
  <c r="BU10" i="1"/>
  <c r="BU15" i="1" s="1"/>
  <c r="W54" i="14"/>
  <c r="BS39" i="1"/>
  <c r="BS13" i="1"/>
  <c r="DB13" i="1"/>
  <c r="DC46" i="1"/>
  <c r="DC44" i="1"/>
  <c r="DC42" i="1"/>
  <c r="DC40" i="1"/>
  <c r="DC64" i="1"/>
  <c r="DC45" i="1"/>
  <c r="DC43" i="1"/>
  <c r="DC41" i="1"/>
  <c r="DC36" i="1"/>
  <c r="DC34" i="1"/>
  <c r="DC32" i="1"/>
  <c r="DC30" i="1"/>
  <c r="DC28" i="1"/>
  <c r="DC26" i="1"/>
  <c r="DC24" i="1"/>
  <c r="DC22" i="1"/>
  <c r="DC20" i="1"/>
  <c r="DC18" i="1"/>
  <c r="DC16" i="1"/>
  <c r="DC37" i="1"/>
  <c r="DC35" i="1"/>
  <c r="DC33" i="1"/>
  <c r="DC31" i="1"/>
  <c r="DC29" i="1"/>
  <c r="DC27" i="1"/>
  <c r="DC25" i="1"/>
  <c r="DC23" i="1"/>
  <c r="DC21" i="1"/>
  <c r="DC19" i="1"/>
  <c r="DC17" i="1"/>
  <c r="DC14" i="1"/>
  <c r="BT19" i="1"/>
  <c r="BT21" i="1"/>
  <c r="BT23" i="1"/>
  <c r="BT25" i="1"/>
  <c r="BT27" i="1"/>
  <c r="BT29" i="1"/>
  <c r="BT31" i="1"/>
  <c r="BT33" i="1"/>
  <c r="BT18" i="1"/>
  <c r="BT22" i="1"/>
  <c r="BT26" i="1"/>
  <c r="BT30" i="1"/>
  <c r="BT34" i="1"/>
  <c r="BT44" i="1"/>
  <c r="BT14" i="1"/>
  <c r="BT17" i="1"/>
  <c r="BT35" i="1"/>
  <c r="BT16" i="1"/>
  <c r="BT20" i="1"/>
  <c r="BT24" i="1"/>
  <c r="BT28" i="1"/>
  <c r="BT32" i="1"/>
  <c r="BT36" i="1"/>
  <c r="BT40" i="1"/>
  <c r="BT42" i="1"/>
  <c r="BT46" i="1"/>
  <c r="BT37" i="1"/>
  <c r="BT41" i="1"/>
  <c r="BT43" i="1"/>
  <c r="BT45" i="1"/>
  <c r="BT64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64" i="1"/>
  <c r="AL46" i="1"/>
  <c r="AL45" i="1"/>
  <c r="AL44" i="1"/>
  <c r="AL43" i="1"/>
  <c r="AL42" i="1"/>
  <c r="AL41" i="1"/>
  <c r="AL40" i="1"/>
  <c r="AL25" i="1"/>
  <c r="AL24" i="1"/>
  <c r="AL23" i="1"/>
  <c r="AL22" i="1"/>
  <c r="AL21" i="1"/>
  <c r="AL20" i="1"/>
  <c r="AL19" i="1"/>
  <c r="AL18" i="1"/>
  <c r="AL17" i="1"/>
  <c r="AL16" i="1"/>
  <c r="AL14" i="1"/>
  <c r="AM10" i="1"/>
  <c r="AM15" i="1" s="1"/>
  <c r="AK13" i="1"/>
  <c r="AK39" i="1"/>
  <c r="DD62" i="1" l="1"/>
  <c r="DD63" i="1"/>
  <c r="AM62" i="1"/>
  <c r="AM63" i="1"/>
  <c r="BU63" i="1"/>
  <c r="BU62" i="1"/>
  <c r="DB12" i="1"/>
  <c r="DB11" i="1" s="1"/>
  <c r="BS12" i="1"/>
  <c r="BS11" i="1" s="1"/>
  <c r="AK12" i="1"/>
  <c r="AK11" i="1" s="1"/>
  <c r="AM60" i="1"/>
  <c r="AM58" i="1"/>
  <c r="AM59" i="1"/>
  <c r="AM61" i="1"/>
  <c r="AM56" i="1"/>
  <c r="AM57" i="1"/>
  <c r="AM54" i="1"/>
  <c r="AM55" i="1"/>
  <c r="AM51" i="1"/>
  <c r="AM52" i="1"/>
  <c r="AM53" i="1"/>
  <c r="DD58" i="1"/>
  <c r="DD59" i="1"/>
  <c r="DD61" i="1"/>
  <c r="DD56" i="1"/>
  <c r="DD57" i="1"/>
  <c r="DD53" i="1"/>
  <c r="DD60" i="1"/>
  <c r="DD54" i="1"/>
  <c r="DD55" i="1"/>
  <c r="DD51" i="1"/>
  <c r="DD52" i="1"/>
  <c r="BU61" i="1"/>
  <c r="BU60" i="1"/>
  <c r="BU58" i="1"/>
  <c r="BU53" i="1"/>
  <c r="BU52" i="1"/>
  <c r="BU56" i="1"/>
  <c r="BU59" i="1"/>
  <c r="BU57" i="1"/>
  <c r="BU55" i="1"/>
  <c r="BU54" i="1"/>
  <c r="BU51" i="1"/>
  <c r="BU50" i="1"/>
  <c r="BU49" i="1"/>
  <c r="BU47" i="1"/>
  <c r="BU48" i="1"/>
  <c r="AM50" i="1"/>
  <c r="AM49" i="1"/>
  <c r="AM48" i="1"/>
  <c r="AM47" i="1"/>
  <c r="DD49" i="1"/>
  <c r="DD50" i="1"/>
  <c r="DD48" i="1"/>
  <c r="DD47" i="1"/>
  <c r="BT13" i="1"/>
  <c r="BU18" i="1"/>
  <c r="BU20" i="1"/>
  <c r="BU22" i="1"/>
  <c r="BU24" i="1"/>
  <c r="BU26" i="1"/>
  <c r="BU28" i="1"/>
  <c r="BU30" i="1"/>
  <c r="BU32" i="1"/>
  <c r="BU14" i="1"/>
  <c r="BU19" i="1"/>
  <c r="BU23" i="1"/>
  <c r="BU27" i="1"/>
  <c r="BU31" i="1"/>
  <c r="BU35" i="1"/>
  <c r="BU36" i="1"/>
  <c r="BU43" i="1"/>
  <c r="BU64" i="1"/>
  <c r="BU16" i="1"/>
  <c r="BU34" i="1"/>
  <c r="BU37" i="1"/>
  <c r="BU17" i="1"/>
  <c r="BU21" i="1"/>
  <c r="BU25" i="1"/>
  <c r="BU29" i="1"/>
  <c r="BU33" i="1"/>
  <c r="BU41" i="1"/>
  <c r="BU45" i="1"/>
  <c r="BU46" i="1"/>
  <c r="BU40" i="1"/>
  <c r="BU42" i="1"/>
  <c r="BU44" i="1"/>
  <c r="BV10" i="1"/>
  <c r="BV15" i="1" s="1"/>
  <c r="X54" i="14"/>
  <c r="DE10" i="1"/>
  <c r="DE15" i="1" s="1"/>
  <c r="BT39" i="1"/>
  <c r="DC13" i="1"/>
  <c r="DC39" i="1"/>
  <c r="DD64" i="1"/>
  <c r="DD45" i="1"/>
  <c r="DD43" i="1"/>
  <c r="DD41" i="1"/>
  <c r="DD46" i="1"/>
  <c r="DD44" i="1"/>
  <c r="DD42" i="1"/>
  <c r="DD40" i="1"/>
  <c r="DD37" i="1"/>
  <c r="DD35" i="1"/>
  <c r="DD33" i="1"/>
  <c r="DD31" i="1"/>
  <c r="DD29" i="1"/>
  <c r="DD27" i="1"/>
  <c r="DD25" i="1"/>
  <c r="DD23" i="1"/>
  <c r="DD21" i="1"/>
  <c r="DD19" i="1"/>
  <c r="DD17" i="1"/>
  <c r="DD14" i="1"/>
  <c r="DD36" i="1"/>
  <c r="DD34" i="1"/>
  <c r="DD32" i="1"/>
  <c r="DD30" i="1"/>
  <c r="DD28" i="1"/>
  <c r="DD26" i="1"/>
  <c r="DD24" i="1"/>
  <c r="DD22" i="1"/>
  <c r="DD20" i="1"/>
  <c r="DD18" i="1"/>
  <c r="DD16" i="1"/>
  <c r="AL13" i="1"/>
  <c r="AL39" i="1"/>
  <c r="AM64" i="1"/>
  <c r="AM46" i="1"/>
  <c r="AM45" i="1"/>
  <c r="AM44" i="1"/>
  <c r="AM43" i="1"/>
  <c r="AM42" i="1"/>
  <c r="AM41" i="1"/>
  <c r="AM40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4" i="1"/>
  <c r="AN10" i="1"/>
  <c r="AN15" i="1" s="1"/>
  <c r="BV62" i="1" l="1"/>
  <c r="BV63" i="1"/>
  <c r="AN62" i="1"/>
  <c r="AN63" i="1"/>
  <c r="DE62" i="1"/>
  <c r="DE63" i="1"/>
  <c r="DC12" i="1"/>
  <c r="DC11" i="1" s="1"/>
  <c r="BT12" i="1"/>
  <c r="BT11" i="1" s="1"/>
  <c r="AL12" i="1"/>
  <c r="AL11" i="1" s="1"/>
  <c r="BV61" i="1"/>
  <c r="BV55" i="1"/>
  <c r="BV53" i="1"/>
  <c r="BV60" i="1"/>
  <c r="BV58" i="1"/>
  <c r="BV59" i="1"/>
  <c r="BV57" i="1"/>
  <c r="BV56" i="1"/>
  <c r="BV54" i="1"/>
  <c r="BV52" i="1"/>
  <c r="BV51" i="1"/>
  <c r="DE61" i="1"/>
  <c r="DE60" i="1"/>
  <c r="DE57" i="1"/>
  <c r="DE53" i="1"/>
  <c r="DE58" i="1"/>
  <c r="DE54" i="1"/>
  <c r="DE55" i="1"/>
  <c r="DE59" i="1"/>
  <c r="DE56" i="1"/>
  <c r="DE52" i="1"/>
  <c r="DE51" i="1"/>
  <c r="AN61" i="1"/>
  <c r="AN60" i="1"/>
  <c r="AN57" i="1"/>
  <c r="AN53" i="1"/>
  <c r="AN58" i="1"/>
  <c r="AN54" i="1"/>
  <c r="AN55" i="1"/>
  <c r="AN59" i="1"/>
  <c r="AN56" i="1"/>
  <c r="AN52" i="1"/>
  <c r="AN51" i="1"/>
  <c r="BV50" i="1"/>
  <c r="BV49" i="1"/>
  <c r="BV48" i="1"/>
  <c r="BV47" i="1"/>
  <c r="AN49" i="1"/>
  <c r="AN48" i="1"/>
  <c r="AN50" i="1"/>
  <c r="AN47" i="1"/>
  <c r="DE49" i="1"/>
  <c r="DE50" i="1"/>
  <c r="DE48" i="1"/>
  <c r="DE47" i="1"/>
  <c r="DF10" i="1"/>
  <c r="DF15" i="1" s="1"/>
  <c r="BW10" i="1"/>
  <c r="BW15" i="1" s="1"/>
  <c r="Y54" i="14"/>
  <c r="DD39" i="1"/>
  <c r="DE46" i="1"/>
  <c r="DE44" i="1"/>
  <c r="DE42" i="1"/>
  <c r="DE40" i="1"/>
  <c r="DE64" i="1"/>
  <c r="DE45" i="1"/>
  <c r="DE43" i="1"/>
  <c r="DE41" i="1"/>
  <c r="DE36" i="1"/>
  <c r="DE34" i="1"/>
  <c r="DE32" i="1"/>
  <c r="DE30" i="1"/>
  <c r="DE28" i="1"/>
  <c r="DE26" i="1"/>
  <c r="DE24" i="1"/>
  <c r="DE22" i="1"/>
  <c r="DE20" i="1"/>
  <c r="DE18" i="1"/>
  <c r="DE16" i="1"/>
  <c r="DE37" i="1"/>
  <c r="DE35" i="1"/>
  <c r="DE33" i="1"/>
  <c r="DE31" i="1"/>
  <c r="DE29" i="1"/>
  <c r="DE27" i="1"/>
  <c r="DE25" i="1"/>
  <c r="DE23" i="1"/>
  <c r="DE21" i="1"/>
  <c r="DE19" i="1"/>
  <c r="DE17" i="1"/>
  <c r="DE14" i="1"/>
  <c r="BV14" i="1"/>
  <c r="BV17" i="1"/>
  <c r="BV35" i="1"/>
  <c r="BV16" i="1"/>
  <c r="BV20" i="1"/>
  <c r="BV24" i="1"/>
  <c r="BV28" i="1"/>
  <c r="BV32" i="1"/>
  <c r="BV40" i="1"/>
  <c r="BV42" i="1"/>
  <c r="BV46" i="1"/>
  <c r="BV19" i="1"/>
  <c r="BV21" i="1"/>
  <c r="BV23" i="1"/>
  <c r="BV25" i="1"/>
  <c r="BV27" i="1"/>
  <c r="BV29" i="1"/>
  <c r="BV31" i="1"/>
  <c r="BV33" i="1"/>
  <c r="BV36" i="1"/>
  <c r="BV18" i="1"/>
  <c r="BV22" i="1"/>
  <c r="BV26" i="1"/>
  <c r="BV30" i="1"/>
  <c r="BV34" i="1"/>
  <c r="BV44" i="1"/>
  <c r="BV64" i="1"/>
  <c r="BV37" i="1"/>
  <c r="BV41" i="1"/>
  <c r="BV43" i="1"/>
  <c r="BV45" i="1"/>
  <c r="BU39" i="1"/>
  <c r="BU13" i="1"/>
  <c r="DD13" i="1"/>
  <c r="AM13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64" i="1"/>
  <c r="AN46" i="1"/>
  <c r="AN45" i="1"/>
  <c r="AN44" i="1"/>
  <c r="AN43" i="1"/>
  <c r="AN42" i="1"/>
  <c r="AN41" i="1"/>
  <c r="AN40" i="1"/>
  <c r="AN19" i="1"/>
  <c r="AN18" i="1"/>
  <c r="AN17" i="1"/>
  <c r="AN16" i="1"/>
  <c r="AN14" i="1"/>
  <c r="AN25" i="1"/>
  <c r="AN24" i="1"/>
  <c r="AN23" i="1"/>
  <c r="AN22" i="1"/>
  <c r="AN21" i="1"/>
  <c r="AN20" i="1"/>
  <c r="AO10" i="1"/>
  <c r="AO15" i="1" s="1"/>
  <c r="AM39" i="1"/>
  <c r="BW62" i="1" l="1"/>
  <c r="BW63" i="1"/>
  <c r="AO62" i="1"/>
  <c r="AO63" i="1"/>
  <c r="DF63" i="1"/>
  <c r="DF62" i="1"/>
  <c r="DD12" i="1"/>
  <c r="DD11" i="1" s="1"/>
  <c r="BU12" i="1"/>
  <c r="BU11" i="1" s="1"/>
  <c r="AM12" i="1"/>
  <c r="AM11" i="1" s="1"/>
  <c r="BW61" i="1"/>
  <c r="BW60" i="1"/>
  <c r="BW55" i="1"/>
  <c r="BW58" i="1"/>
  <c r="BW59" i="1"/>
  <c r="BW53" i="1"/>
  <c r="BW52" i="1"/>
  <c r="BW51" i="1"/>
  <c r="BW56" i="1"/>
  <c r="BW54" i="1"/>
  <c r="BW57" i="1"/>
  <c r="AO61" i="1"/>
  <c r="AO57" i="1"/>
  <c r="AO58" i="1"/>
  <c r="AO59" i="1"/>
  <c r="AO54" i="1"/>
  <c r="AO55" i="1"/>
  <c r="AO60" i="1"/>
  <c r="AO56" i="1"/>
  <c r="AO51" i="1"/>
  <c r="AO53" i="1"/>
  <c r="AO52" i="1"/>
  <c r="DF61" i="1"/>
  <c r="DF60" i="1"/>
  <c r="DF57" i="1"/>
  <c r="DF58" i="1"/>
  <c r="DF59" i="1"/>
  <c r="DF54" i="1"/>
  <c r="DF55" i="1"/>
  <c r="DF56" i="1"/>
  <c r="DF53" i="1"/>
  <c r="DF51" i="1"/>
  <c r="DF52" i="1"/>
  <c r="AO48" i="1"/>
  <c r="AO47" i="1"/>
  <c r="AO50" i="1"/>
  <c r="AO49" i="1"/>
  <c r="BW50" i="1"/>
  <c r="BW49" i="1"/>
  <c r="BW48" i="1"/>
  <c r="BW47" i="1"/>
  <c r="DF50" i="1"/>
  <c r="DF48" i="1"/>
  <c r="DF47" i="1"/>
  <c r="DF49" i="1"/>
  <c r="DE13" i="1"/>
  <c r="BV13" i="1"/>
  <c r="DE39" i="1"/>
  <c r="BW16" i="1"/>
  <c r="BW34" i="1"/>
  <c r="BW17" i="1"/>
  <c r="BW21" i="1"/>
  <c r="BW25" i="1"/>
  <c r="BW29" i="1"/>
  <c r="BW33" i="1"/>
  <c r="BW37" i="1"/>
  <c r="BW41" i="1"/>
  <c r="BW45" i="1"/>
  <c r="BW18" i="1"/>
  <c r="BW20" i="1"/>
  <c r="BW22" i="1"/>
  <c r="BW24" i="1"/>
  <c r="BW26" i="1"/>
  <c r="BW28" i="1"/>
  <c r="BW30" i="1"/>
  <c r="BW32" i="1"/>
  <c r="BW14" i="1"/>
  <c r="BW19" i="1"/>
  <c r="BW23" i="1"/>
  <c r="BW27" i="1"/>
  <c r="BW31" i="1"/>
  <c r="BW35" i="1"/>
  <c r="BW36" i="1"/>
  <c r="BW43" i="1"/>
  <c r="BW64" i="1"/>
  <c r="BW40" i="1"/>
  <c r="BW42" i="1"/>
  <c r="BW44" i="1"/>
  <c r="BW46" i="1"/>
  <c r="BX10" i="1"/>
  <c r="BX15" i="1" s="1"/>
  <c r="Z54" i="14"/>
  <c r="DG10" i="1"/>
  <c r="DG15" i="1" s="1"/>
  <c r="BV39" i="1"/>
  <c r="DF64" i="1"/>
  <c r="DF45" i="1"/>
  <c r="DF43" i="1"/>
  <c r="DF41" i="1"/>
  <c r="DF46" i="1"/>
  <c r="DF44" i="1"/>
  <c r="DF42" i="1"/>
  <c r="DF40" i="1"/>
  <c r="DF37" i="1"/>
  <c r="DF35" i="1"/>
  <c r="DF33" i="1"/>
  <c r="DF31" i="1"/>
  <c r="DF29" i="1"/>
  <c r="DF27" i="1"/>
  <c r="DF25" i="1"/>
  <c r="DF23" i="1"/>
  <c r="DF21" i="1"/>
  <c r="DF19" i="1"/>
  <c r="DF17" i="1"/>
  <c r="DF14" i="1"/>
  <c r="DF36" i="1"/>
  <c r="DF34" i="1"/>
  <c r="DF32" i="1"/>
  <c r="DF30" i="1"/>
  <c r="DF28" i="1"/>
  <c r="DF26" i="1"/>
  <c r="DF24" i="1"/>
  <c r="DF22" i="1"/>
  <c r="DF20" i="1"/>
  <c r="DF18" i="1"/>
  <c r="DF16" i="1"/>
  <c r="AN39" i="1"/>
  <c r="AO64" i="1"/>
  <c r="AO46" i="1"/>
  <c r="AO45" i="1"/>
  <c r="AO44" i="1"/>
  <c r="AO43" i="1"/>
  <c r="AO42" i="1"/>
  <c r="AO41" i="1"/>
  <c r="AO40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4" i="1"/>
  <c r="AP10" i="1"/>
  <c r="AP15" i="1" s="1"/>
  <c r="AN13" i="1"/>
  <c r="AP63" i="1" l="1"/>
  <c r="AP62" i="1"/>
  <c r="DG62" i="1"/>
  <c r="DG63" i="1"/>
  <c r="BX63" i="1"/>
  <c r="BX62" i="1"/>
  <c r="DE12" i="1"/>
  <c r="DE11" i="1" s="1"/>
  <c r="AN12" i="1"/>
  <c r="AN11" i="1" s="1"/>
  <c r="BV12" i="1"/>
  <c r="BV11" i="1" s="1"/>
  <c r="AP58" i="1"/>
  <c r="AP59" i="1"/>
  <c r="AP60" i="1"/>
  <c r="AP61" i="1"/>
  <c r="AP55" i="1"/>
  <c r="AP56" i="1"/>
  <c r="AP57" i="1"/>
  <c r="AP52" i="1"/>
  <c r="AP54" i="1"/>
  <c r="AP53" i="1"/>
  <c r="AP51" i="1"/>
  <c r="DG58" i="1"/>
  <c r="DG59" i="1"/>
  <c r="DG61" i="1"/>
  <c r="DG60" i="1"/>
  <c r="DG57" i="1"/>
  <c r="DG55" i="1"/>
  <c r="DG56" i="1"/>
  <c r="DG53" i="1"/>
  <c r="DG54" i="1"/>
  <c r="DG51" i="1"/>
  <c r="DG52" i="1"/>
  <c r="BX61" i="1"/>
  <c r="BX60" i="1"/>
  <c r="BX58" i="1"/>
  <c r="BX59" i="1"/>
  <c r="BX57" i="1"/>
  <c r="BX56" i="1"/>
  <c r="BX55" i="1"/>
  <c r="BX54" i="1"/>
  <c r="BX53" i="1"/>
  <c r="BX52" i="1"/>
  <c r="BX51" i="1"/>
  <c r="AP50" i="1"/>
  <c r="AP49" i="1"/>
  <c r="AP48" i="1"/>
  <c r="AP47" i="1"/>
  <c r="DG49" i="1"/>
  <c r="DG50" i="1"/>
  <c r="DG48" i="1"/>
  <c r="DG47" i="1"/>
  <c r="BX50" i="1"/>
  <c r="BX49" i="1"/>
  <c r="BX48" i="1"/>
  <c r="BX47" i="1"/>
  <c r="DF13" i="1"/>
  <c r="BW39" i="1"/>
  <c r="BW13" i="1"/>
  <c r="DH10" i="1"/>
  <c r="DH15" i="1" s="1"/>
  <c r="BY10" i="1"/>
  <c r="BY15" i="1" s="1"/>
  <c r="AA54" i="14"/>
  <c r="DF39" i="1"/>
  <c r="DG46" i="1"/>
  <c r="DG44" i="1"/>
  <c r="DG42" i="1"/>
  <c r="DG40" i="1"/>
  <c r="DG64" i="1"/>
  <c r="DG45" i="1"/>
  <c r="DG43" i="1"/>
  <c r="DG41" i="1"/>
  <c r="DG36" i="1"/>
  <c r="DG34" i="1"/>
  <c r="DG32" i="1"/>
  <c r="DG30" i="1"/>
  <c r="DG28" i="1"/>
  <c r="DG26" i="1"/>
  <c r="DG24" i="1"/>
  <c r="DG22" i="1"/>
  <c r="DG20" i="1"/>
  <c r="DG18" i="1"/>
  <c r="DG16" i="1"/>
  <c r="DG37" i="1"/>
  <c r="DG35" i="1"/>
  <c r="DG33" i="1"/>
  <c r="DG31" i="1"/>
  <c r="DG29" i="1"/>
  <c r="DG27" i="1"/>
  <c r="DG25" i="1"/>
  <c r="DG23" i="1"/>
  <c r="DG21" i="1"/>
  <c r="DG19" i="1"/>
  <c r="DG17" i="1"/>
  <c r="DG14" i="1"/>
  <c r="BX19" i="1"/>
  <c r="BX21" i="1"/>
  <c r="BX23" i="1"/>
  <c r="BX25" i="1"/>
  <c r="BX27" i="1"/>
  <c r="BX29" i="1"/>
  <c r="BX31" i="1"/>
  <c r="BX33" i="1"/>
  <c r="BX18" i="1"/>
  <c r="BX22" i="1"/>
  <c r="BX26" i="1"/>
  <c r="BX30" i="1"/>
  <c r="BX34" i="1"/>
  <c r="BX36" i="1"/>
  <c r="BX44" i="1"/>
  <c r="BX14" i="1"/>
  <c r="BX17" i="1"/>
  <c r="BX35" i="1"/>
  <c r="BX16" i="1"/>
  <c r="BX20" i="1"/>
  <c r="BX24" i="1"/>
  <c r="BX28" i="1"/>
  <c r="BX32" i="1"/>
  <c r="BX40" i="1"/>
  <c r="BX42" i="1"/>
  <c r="BX46" i="1"/>
  <c r="BX37" i="1"/>
  <c r="BX41" i="1"/>
  <c r="BX43" i="1"/>
  <c r="BX45" i="1"/>
  <c r="BX64" i="1"/>
  <c r="AO13" i="1"/>
  <c r="AO39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64" i="1"/>
  <c r="AP46" i="1"/>
  <c r="AP45" i="1"/>
  <c r="AP44" i="1"/>
  <c r="AP43" i="1"/>
  <c r="AP42" i="1"/>
  <c r="AP41" i="1"/>
  <c r="AP40" i="1"/>
  <c r="AP25" i="1"/>
  <c r="AP24" i="1"/>
  <c r="AP23" i="1"/>
  <c r="AP22" i="1"/>
  <c r="AP21" i="1"/>
  <c r="AP20" i="1"/>
  <c r="AP19" i="1"/>
  <c r="AP18" i="1"/>
  <c r="AP17" i="1"/>
  <c r="AP16" i="1"/>
  <c r="AP14" i="1"/>
  <c r="AQ10" i="1"/>
  <c r="AQ15" i="1" s="1"/>
  <c r="DH62" i="1" l="1"/>
  <c r="DH63" i="1"/>
  <c r="BY63" i="1"/>
  <c r="BY62" i="1"/>
  <c r="AQ62" i="1"/>
  <c r="AQ63" i="1"/>
  <c r="DF12" i="1"/>
  <c r="DF11" i="1" s="1"/>
  <c r="BW12" i="1"/>
  <c r="BW11" i="1" s="1"/>
  <c r="AO12" i="1"/>
  <c r="AO11" i="1" s="1"/>
  <c r="AQ60" i="1"/>
  <c r="AQ58" i="1"/>
  <c r="AQ59" i="1"/>
  <c r="AQ56" i="1"/>
  <c r="AQ57" i="1"/>
  <c r="AQ54" i="1"/>
  <c r="AQ61" i="1"/>
  <c r="AQ55" i="1"/>
  <c r="AQ53" i="1"/>
  <c r="AQ51" i="1"/>
  <c r="AQ52" i="1"/>
  <c r="DH58" i="1"/>
  <c r="DH59" i="1"/>
  <c r="DH57" i="1"/>
  <c r="DH56" i="1"/>
  <c r="DH60" i="1"/>
  <c r="DH53" i="1"/>
  <c r="DH54" i="1"/>
  <c r="DH61" i="1"/>
  <c r="DH55" i="1"/>
  <c r="DH51" i="1"/>
  <c r="DH52" i="1"/>
  <c r="BY59" i="1"/>
  <c r="BY55" i="1"/>
  <c r="BY53" i="1"/>
  <c r="BY60" i="1"/>
  <c r="BY57" i="1"/>
  <c r="BY54" i="1"/>
  <c r="BY58" i="1"/>
  <c r="BY56" i="1"/>
  <c r="BY52" i="1"/>
  <c r="BY51" i="1"/>
  <c r="BY61" i="1"/>
  <c r="BY48" i="1"/>
  <c r="BY50" i="1"/>
  <c r="BY49" i="1"/>
  <c r="BY47" i="1"/>
  <c r="AQ50" i="1"/>
  <c r="AQ49" i="1"/>
  <c r="AQ48" i="1"/>
  <c r="AQ47" i="1"/>
  <c r="DH49" i="1"/>
  <c r="DH50" i="1"/>
  <c r="DH48" i="1"/>
  <c r="DH47" i="1"/>
  <c r="BZ10" i="1"/>
  <c r="BZ15" i="1" s="1"/>
  <c r="AB54" i="14"/>
  <c r="DI10" i="1"/>
  <c r="DI15" i="1" s="1"/>
  <c r="BX39" i="1"/>
  <c r="DG13" i="1"/>
  <c r="DG39" i="1"/>
  <c r="DH64" i="1"/>
  <c r="DH45" i="1"/>
  <c r="DH43" i="1"/>
  <c r="DH41" i="1"/>
  <c r="DH46" i="1"/>
  <c r="DH44" i="1"/>
  <c r="DH42" i="1"/>
  <c r="DH40" i="1"/>
  <c r="DH37" i="1"/>
  <c r="DH35" i="1"/>
  <c r="DH33" i="1"/>
  <c r="DH31" i="1"/>
  <c r="DH29" i="1"/>
  <c r="DH27" i="1"/>
  <c r="DH25" i="1"/>
  <c r="DH23" i="1"/>
  <c r="DH21" i="1"/>
  <c r="DH19" i="1"/>
  <c r="DH17" i="1"/>
  <c r="DH14" i="1"/>
  <c r="DH36" i="1"/>
  <c r="DH34" i="1"/>
  <c r="DH32" i="1"/>
  <c r="DH30" i="1"/>
  <c r="DH28" i="1"/>
  <c r="DH26" i="1"/>
  <c r="DH24" i="1"/>
  <c r="DH22" i="1"/>
  <c r="DH20" i="1"/>
  <c r="DH18" i="1"/>
  <c r="DH16" i="1"/>
  <c r="BX13" i="1"/>
  <c r="BY18" i="1"/>
  <c r="BY20" i="1"/>
  <c r="BY22" i="1"/>
  <c r="BY24" i="1"/>
  <c r="BY26" i="1"/>
  <c r="BY28" i="1"/>
  <c r="BY30" i="1"/>
  <c r="BY32" i="1"/>
  <c r="BY37" i="1"/>
  <c r="BY14" i="1"/>
  <c r="BY19" i="1"/>
  <c r="BY23" i="1"/>
  <c r="BY27" i="1"/>
  <c r="BY31" i="1"/>
  <c r="BY35" i="1"/>
  <c r="BY36" i="1"/>
  <c r="BY43" i="1"/>
  <c r="BY64" i="1"/>
  <c r="BY16" i="1"/>
  <c r="BY34" i="1"/>
  <c r="BY17" i="1"/>
  <c r="BY21" i="1"/>
  <c r="BY25" i="1"/>
  <c r="BY29" i="1"/>
  <c r="BY33" i="1"/>
  <c r="BY41" i="1"/>
  <c r="BY45" i="1"/>
  <c r="BY46" i="1"/>
  <c r="BY40" i="1"/>
  <c r="BY42" i="1"/>
  <c r="BY44" i="1"/>
  <c r="AP39" i="1"/>
  <c r="AP13" i="1"/>
  <c r="AQ64" i="1"/>
  <c r="AQ46" i="1"/>
  <c r="AQ45" i="1"/>
  <c r="AQ44" i="1"/>
  <c r="AQ43" i="1"/>
  <c r="AQ42" i="1"/>
  <c r="AQ41" i="1"/>
  <c r="AQ40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4" i="1"/>
  <c r="AR10" i="1"/>
  <c r="AR15" i="1" s="1"/>
  <c r="BZ62" i="1" l="1"/>
  <c r="BZ63" i="1"/>
  <c r="AR62" i="1"/>
  <c r="AR63" i="1"/>
  <c r="DI62" i="1"/>
  <c r="DI63" i="1"/>
  <c r="AP12" i="1"/>
  <c r="AP11" i="1" s="1"/>
  <c r="DG12" i="1"/>
  <c r="DG11" i="1" s="1"/>
  <c r="BX12" i="1"/>
  <c r="BX11" i="1" s="1"/>
  <c r="BZ58" i="1"/>
  <c r="BZ59" i="1"/>
  <c r="BZ57" i="1"/>
  <c r="BZ56" i="1"/>
  <c r="BZ54" i="1"/>
  <c r="BZ52" i="1"/>
  <c r="BZ51" i="1"/>
  <c r="BZ61" i="1"/>
  <c r="BZ60" i="1"/>
  <c r="BZ55" i="1"/>
  <c r="BZ53" i="1"/>
  <c r="AR61" i="1"/>
  <c r="AR60" i="1"/>
  <c r="AR58" i="1"/>
  <c r="AR53" i="1"/>
  <c r="AR57" i="1"/>
  <c r="AR54" i="1"/>
  <c r="AR59" i="1"/>
  <c r="AR55" i="1"/>
  <c r="AR56" i="1"/>
  <c r="AR52" i="1"/>
  <c r="AR51" i="1"/>
  <c r="DI61" i="1"/>
  <c r="DI60" i="1"/>
  <c r="DI57" i="1"/>
  <c r="DI58" i="1"/>
  <c r="DI53" i="1"/>
  <c r="DI54" i="1"/>
  <c r="DI59" i="1"/>
  <c r="DI55" i="1"/>
  <c r="DI56" i="1"/>
  <c r="DI52" i="1"/>
  <c r="DI51" i="1"/>
  <c r="DI49" i="1"/>
  <c r="DI50" i="1"/>
  <c r="DI48" i="1"/>
  <c r="DI47" i="1"/>
  <c r="AR49" i="1"/>
  <c r="AR48" i="1"/>
  <c r="AR47" i="1"/>
  <c r="AR50" i="1"/>
  <c r="BZ50" i="1"/>
  <c r="BZ49" i="1"/>
  <c r="BZ48" i="1"/>
  <c r="BZ47" i="1"/>
  <c r="DJ10" i="1"/>
  <c r="DJ15" i="1" s="1"/>
  <c r="CA10" i="1"/>
  <c r="CA15" i="1" s="1"/>
  <c r="AC54" i="14"/>
  <c r="BY39" i="1"/>
  <c r="DH13" i="1"/>
  <c r="DI46" i="1"/>
  <c r="DI44" i="1"/>
  <c r="DI42" i="1"/>
  <c r="DI40" i="1"/>
  <c r="DI64" i="1"/>
  <c r="DI45" i="1"/>
  <c r="DI43" i="1"/>
  <c r="DI41" i="1"/>
  <c r="DI36" i="1"/>
  <c r="DI34" i="1"/>
  <c r="DI32" i="1"/>
  <c r="DI30" i="1"/>
  <c r="DI28" i="1"/>
  <c r="DI26" i="1"/>
  <c r="DI24" i="1"/>
  <c r="DI22" i="1"/>
  <c r="DI20" i="1"/>
  <c r="DI18" i="1"/>
  <c r="DI16" i="1"/>
  <c r="DI37" i="1"/>
  <c r="DI35" i="1"/>
  <c r="DI33" i="1"/>
  <c r="DI31" i="1"/>
  <c r="DI29" i="1"/>
  <c r="DI27" i="1"/>
  <c r="DI25" i="1"/>
  <c r="DI23" i="1"/>
  <c r="DI21" i="1"/>
  <c r="DI19" i="1"/>
  <c r="DI17" i="1"/>
  <c r="DI14" i="1"/>
  <c r="BZ14" i="1"/>
  <c r="BZ17" i="1"/>
  <c r="BZ35" i="1"/>
  <c r="BZ36" i="1"/>
  <c r="BZ16" i="1"/>
  <c r="BZ20" i="1"/>
  <c r="BZ24" i="1"/>
  <c r="BZ28" i="1"/>
  <c r="BZ32" i="1"/>
  <c r="BZ40" i="1"/>
  <c r="BZ42" i="1"/>
  <c r="BZ46" i="1"/>
  <c r="BZ19" i="1"/>
  <c r="BZ21" i="1"/>
  <c r="BZ23" i="1"/>
  <c r="BZ25" i="1"/>
  <c r="BZ27" i="1"/>
  <c r="BZ29" i="1"/>
  <c r="BZ31" i="1"/>
  <c r="BZ33" i="1"/>
  <c r="BZ18" i="1"/>
  <c r="BZ22" i="1"/>
  <c r="BZ26" i="1"/>
  <c r="BZ30" i="1"/>
  <c r="BZ34" i="1"/>
  <c r="BZ44" i="1"/>
  <c r="BZ64" i="1"/>
  <c r="BZ37" i="1"/>
  <c r="BZ41" i="1"/>
  <c r="BZ43" i="1"/>
  <c r="BZ45" i="1"/>
  <c r="BY13" i="1"/>
  <c r="DH39" i="1"/>
  <c r="AQ13" i="1"/>
  <c r="AR37" i="1"/>
  <c r="AR36" i="1"/>
  <c r="AR35" i="1"/>
  <c r="AR34" i="1"/>
  <c r="AR33" i="1"/>
  <c r="AR32" i="1"/>
  <c r="AR31" i="1"/>
  <c r="AR30" i="1"/>
  <c r="AR29" i="1"/>
  <c r="AR28" i="1"/>
  <c r="AR27" i="1"/>
  <c r="AR26" i="1"/>
  <c r="AR64" i="1"/>
  <c r="AR46" i="1"/>
  <c r="AR45" i="1"/>
  <c r="AR44" i="1"/>
  <c r="AR43" i="1"/>
  <c r="AR42" i="1"/>
  <c r="AR41" i="1"/>
  <c r="AR40" i="1"/>
  <c r="AR19" i="1"/>
  <c r="AR18" i="1"/>
  <c r="AR17" i="1"/>
  <c r="AR16" i="1"/>
  <c r="AR14" i="1"/>
  <c r="AR25" i="1"/>
  <c r="AR24" i="1"/>
  <c r="AR23" i="1"/>
  <c r="AR22" i="1"/>
  <c r="AR21" i="1"/>
  <c r="AR20" i="1"/>
  <c r="AS10" i="1"/>
  <c r="AS15" i="1" s="1"/>
  <c r="AQ39" i="1"/>
  <c r="AS62" i="1" l="1"/>
  <c r="AS63" i="1"/>
  <c r="CA62" i="1"/>
  <c r="CA63" i="1"/>
  <c r="DJ63" i="1"/>
  <c r="DJ62" i="1"/>
  <c r="BY12" i="1"/>
  <c r="BY11" i="1" s="1"/>
  <c r="DH12" i="1"/>
  <c r="DH11" i="1" s="1"/>
  <c r="AQ12" i="1"/>
  <c r="AQ11" i="1" s="1"/>
  <c r="DJ61" i="1"/>
  <c r="DJ60" i="1"/>
  <c r="DJ57" i="1"/>
  <c r="DJ58" i="1"/>
  <c r="DJ59" i="1"/>
  <c r="DJ54" i="1"/>
  <c r="DJ55" i="1"/>
  <c r="DJ56" i="1"/>
  <c r="DJ51" i="1"/>
  <c r="DJ53" i="1"/>
  <c r="DJ52" i="1"/>
  <c r="AS61" i="1"/>
  <c r="AS57" i="1"/>
  <c r="AS58" i="1"/>
  <c r="AS59" i="1"/>
  <c r="AS54" i="1"/>
  <c r="AS60" i="1"/>
  <c r="AS55" i="1"/>
  <c r="AS56" i="1"/>
  <c r="AS53" i="1"/>
  <c r="AS52" i="1"/>
  <c r="AS51" i="1"/>
  <c r="CA57" i="1"/>
  <c r="CA56" i="1"/>
  <c r="CA54" i="1"/>
  <c r="CA61" i="1"/>
  <c r="CA60" i="1"/>
  <c r="CA55" i="1"/>
  <c r="CA51" i="1"/>
  <c r="CA58" i="1"/>
  <c r="CA59" i="1"/>
  <c r="CA53" i="1"/>
  <c r="CA52" i="1"/>
  <c r="CA47" i="1"/>
  <c r="CA50" i="1"/>
  <c r="CA49" i="1"/>
  <c r="CA48" i="1"/>
  <c r="AS48" i="1"/>
  <c r="AS47" i="1"/>
  <c r="AS50" i="1"/>
  <c r="AS49" i="1"/>
  <c r="DJ50" i="1"/>
  <c r="DJ48" i="1"/>
  <c r="DJ47" i="1"/>
  <c r="DJ49" i="1"/>
  <c r="DI13" i="1"/>
  <c r="BZ39" i="1"/>
  <c r="CA16" i="1"/>
  <c r="CA34" i="1"/>
  <c r="CA17" i="1"/>
  <c r="CA21" i="1"/>
  <c r="CA25" i="1"/>
  <c r="CA29" i="1"/>
  <c r="CA33" i="1"/>
  <c r="CA41" i="1"/>
  <c r="CA45" i="1"/>
  <c r="CA18" i="1"/>
  <c r="CA20" i="1"/>
  <c r="CA22" i="1"/>
  <c r="CA24" i="1"/>
  <c r="CA26" i="1"/>
  <c r="CA28" i="1"/>
  <c r="CA30" i="1"/>
  <c r="CA32" i="1"/>
  <c r="CA14" i="1"/>
  <c r="CA19" i="1"/>
  <c r="CA23" i="1"/>
  <c r="CA27" i="1"/>
  <c r="CA31" i="1"/>
  <c r="CA35" i="1"/>
  <c r="CA36" i="1"/>
  <c r="CA37" i="1"/>
  <c r="CA43" i="1"/>
  <c r="CA64" i="1"/>
  <c r="CA40" i="1"/>
  <c r="CA42" i="1"/>
  <c r="CA44" i="1"/>
  <c r="CA46" i="1"/>
  <c r="CB10" i="1"/>
  <c r="CB15" i="1" s="1"/>
  <c r="AD54" i="14"/>
  <c r="DK10" i="1"/>
  <c r="DK15" i="1" s="1"/>
  <c r="BZ13" i="1"/>
  <c r="DI39" i="1"/>
  <c r="DJ64" i="1"/>
  <c r="DJ45" i="1"/>
  <c r="DJ43" i="1"/>
  <c r="DJ41" i="1"/>
  <c r="DJ46" i="1"/>
  <c r="DJ44" i="1"/>
  <c r="DJ42" i="1"/>
  <c r="DJ40" i="1"/>
  <c r="DJ37" i="1"/>
  <c r="DJ35" i="1"/>
  <c r="DJ33" i="1"/>
  <c r="DJ31" i="1"/>
  <c r="DJ29" i="1"/>
  <c r="DJ27" i="1"/>
  <c r="DJ25" i="1"/>
  <c r="DJ23" i="1"/>
  <c r="DJ21" i="1"/>
  <c r="DJ19" i="1"/>
  <c r="DJ17" i="1"/>
  <c r="DJ14" i="1"/>
  <c r="DJ36" i="1"/>
  <c r="DJ34" i="1"/>
  <c r="DJ32" i="1"/>
  <c r="DJ30" i="1"/>
  <c r="DJ28" i="1"/>
  <c r="DJ26" i="1"/>
  <c r="DJ24" i="1"/>
  <c r="DJ22" i="1"/>
  <c r="DJ20" i="1"/>
  <c r="DJ18" i="1"/>
  <c r="DJ16" i="1"/>
  <c r="AR39" i="1"/>
  <c r="AS64" i="1"/>
  <c r="AS46" i="1"/>
  <c r="AS45" i="1"/>
  <c r="AS44" i="1"/>
  <c r="AS43" i="1"/>
  <c r="AS42" i="1"/>
  <c r="AS41" i="1"/>
  <c r="AS40" i="1"/>
  <c r="AS37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4" i="1"/>
  <c r="AT10" i="1"/>
  <c r="AT15" i="1" s="1"/>
  <c r="AR13" i="1"/>
  <c r="CB63" i="1" l="1"/>
  <c r="CB62" i="1"/>
  <c r="DK63" i="1"/>
  <c r="DK62" i="1"/>
  <c r="AT63" i="1"/>
  <c r="AT62" i="1"/>
  <c r="DI12" i="1"/>
  <c r="DI11" i="1" s="1"/>
  <c r="AR12" i="1"/>
  <c r="AR11" i="1" s="1"/>
  <c r="BZ12" i="1"/>
  <c r="BZ11" i="1" s="1"/>
  <c r="AT58" i="1"/>
  <c r="AT59" i="1"/>
  <c r="AT60" i="1"/>
  <c r="AT61" i="1"/>
  <c r="AT57" i="1"/>
  <c r="AT55" i="1"/>
  <c r="AT56" i="1"/>
  <c r="AT54" i="1"/>
  <c r="AT53" i="1"/>
  <c r="AT51" i="1"/>
  <c r="AT52" i="1"/>
  <c r="DK58" i="1"/>
  <c r="DK59" i="1"/>
  <c r="DK61" i="1"/>
  <c r="DK60" i="1"/>
  <c r="DK57" i="1"/>
  <c r="DK55" i="1"/>
  <c r="DK56" i="1"/>
  <c r="DK53" i="1"/>
  <c r="DK54" i="1"/>
  <c r="DK52" i="1"/>
  <c r="DK51" i="1"/>
  <c r="CB60" i="1"/>
  <c r="CB58" i="1"/>
  <c r="CB59" i="1"/>
  <c r="CB57" i="1"/>
  <c r="CB56" i="1"/>
  <c r="CB55" i="1"/>
  <c r="CB54" i="1"/>
  <c r="CB53" i="1"/>
  <c r="CB52" i="1"/>
  <c r="CB51" i="1"/>
  <c r="CB61" i="1"/>
  <c r="DK49" i="1"/>
  <c r="DK50" i="1"/>
  <c r="DK48" i="1"/>
  <c r="DK47" i="1"/>
  <c r="AT50" i="1"/>
  <c r="AT49" i="1"/>
  <c r="AT48" i="1"/>
  <c r="AT47" i="1"/>
  <c r="CB50" i="1"/>
  <c r="CB49" i="1"/>
  <c r="CB48" i="1"/>
  <c r="CB47" i="1"/>
  <c r="DJ13" i="1"/>
  <c r="CA13" i="1"/>
  <c r="DL10" i="1"/>
  <c r="DL15" i="1" s="1"/>
  <c r="CC10" i="1"/>
  <c r="CC15" i="1" s="1"/>
  <c r="AE54" i="14"/>
  <c r="DJ39" i="1"/>
  <c r="DK46" i="1"/>
  <c r="DK44" i="1"/>
  <c r="DK42" i="1"/>
  <c r="DK40" i="1"/>
  <c r="DK64" i="1"/>
  <c r="DK45" i="1"/>
  <c r="DK43" i="1"/>
  <c r="DK41" i="1"/>
  <c r="DK36" i="1"/>
  <c r="DK34" i="1"/>
  <c r="DK32" i="1"/>
  <c r="DK30" i="1"/>
  <c r="DK28" i="1"/>
  <c r="DK26" i="1"/>
  <c r="DK24" i="1"/>
  <c r="DK22" i="1"/>
  <c r="DK20" i="1"/>
  <c r="DK18" i="1"/>
  <c r="DK16" i="1"/>
  <c r="DK37" i="1"/>
  <c r="DK35" i="1"/>
  <c r="DK33" i="1"/>
  <c r="DK31" i="1"/>
  <c r="DK29" i="1"/>
  <c r="DK27" i="1"/>
  <c r="DK25" i="1"/>
  <c r="DK23" i="1"/>
  <c r="DK21" i="1"/>
  <c r="DK19" i="1"/>
  <c r="DK17" i="1"/>
  <c r="DK14" i="1"/>
  <c r="CB19" i="1"/>
  <c r="CB21" i="1"/>
  <c r="CB23" i="1"/>
  <c r="CB25" i="1"/>
  <c r="CB27" i="1"/>
  <c r="CB29" i="1"/>
  <c r="CB31" i="1"/>
  <c r="CB33" i="1"/>
  <c r="CB18" i="1"/>
  <c r="CB22" i="1"/>
  <c r="CB26" i="1"/>
  <c r="CB30" i="1"/>
  <c r="CB34" i="1"/>
  <c r="CB44" i="1"/>
  <c r="CB14" i="1"/>
  <c r="CB17" i="1"/>
  <c r="CB35" i="1"/>
  <c r="CB16" i="1"/>
  <c r="CB20" i="1"/>
  <c r="CB24" i="1"/>
  <c r="CB28" i="1"/>
  <c r="CB32" i="1"/>
  <c r="CB36" i="1"/>
  <c r="CB40" i="1"/>
  <c r="CB42" i="1"/>
  <c r="CB46" i="1"/>
  <c r="CB37" i="1"/>
  <c r="CB41" i="1"/>
  <c r="CB43" i="1"/>
  <c r="CB45" i="1"/>
  <c r="CB64" i="1"/>
  <c r="CA39" i="1"/>
  <c r="AS39" i="1"/>
  <c r="AS13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64" i="1"/>
  <c r="AT46" i="1"/>
  <c r="AT45" i="1"/>
  <c r="AT44" i="1"/>
  <c r="AT43" i="1"/>
  <c r="AT42" i="1"/>
  <c r="AT41" i="1"/>
  <c r="AT40" i="1"/>
  <c r="AT25" i="1"/>
  <c r="AT24" i="1"/>
  <c r="AT23" i="1"/>
  <c r="AT22" i="1"/>
  <c r="AT21" i="1"/>
  <c r="AT20" i="1"/>
  <c r="AT19" i="1"/>
  <c r="AT18" i="1"/>
  <c r="AT17" i="1"/>
  <c r="AT16" i="1"/>
  <c r="AT14" i="1"/>
  <c r="AU10" i="1"/>
  <c r="AU15" i="1" s="1"/>
  <c r="CC63" i="1" l="1"/>
  <c r="CC62" i="1"/>
  <c r="AU62" i="1"/>
  <c r="AU63" i="1"/>
  <c r="DL62" i="1"/>
  <c r="DL63" i="1"/>
  <c r="DJ12" i="1"/>
  <c r="DJ11" i="1" s="1"/>
  <c r="CA12" i="1"/>
  <c r="CA11" i="1" s="1"/>
  <c r="AS12" i="1"/>
  <c r="AS11" i="1" s="1"/>
  <c r="AU60" i="1"/>
  <c r="AU58" i="1"/>
  <c r="AU59" i="1"/>
  <c r="AU57" i="1"/>
  <c r="AU56" i="1"/>
  <c r="AU61" i="1"/>
  <c r="AU54" i="1"/>
  <c r="AU55" i="1"/>
  <c r="AU53" i="1"/>
  <c r="AU52" i="1"/>
  <c r="AU51" i="1"/>
  <c r="DL58" i="1"/>
  <c r="DL59" i="1"/>
  <c r="DL60" i="1"/>
  <c r="DL56" i="1"/>
  <c r="DL53" i="1"/>
  <c r="DL61" i="1"/>
  <c r="DL54" i="1"/>
  <c r="DL57" i="1"/>
  <c r="DL55" i="1"/>
  <c r="DL51" i="1"/>
  <c r="DL52" i="1"/>
  <c r="CC61" i="1"/>
  <c r="CC58" i="1"/>
  <c r="CC57" i="1"/>
  <c r="CC56" i="1"/>
  <c r="CC54" i="1"/>
  <c r="CC52" i="1"/>
  <c r="CC60" i="1"/>
  <c r="CC53" i="1"/>
  <c r="CC59" i="1"/>
  <c r="CC51" i="1"/>
  <c r="CC55" i="1"/>
  <c r="CC49" i="1"/>
  <c r="CC48" i="1"/>
  <c r="CC47" i="1"/>
  <c r="CC50" i="1"/>
  <c r="DL49" i="1"/>
  <c r="DL50" i="1"/>
  <c r="DL48" i="1"/>
  <c r="DL47" i="1"/>
  <c r="AU50" i="1"/>
  <c r="AU49" i="1"/>
  <c r="AU48" i="1"/>
  <c r="AU47" i="1"/>
  <c r="DK13" i="1"/>
  <c r="CB39" i="1"/>
  <c r="DK39" i="1"/>
  <c r="DL64" i="1"/>
  <c r="DL45" i="1"/>
  <c r="DL43" i="1"/>
  <c r="DL41" i="1"/>
  <c r="DL46" i="1"/>
  <c r="DL44" i="1"/>
  <c r="DL42" i="1"/>
  <c r="DL40" i="1"/>
  <c r="DL37" i="1"/>
  <c r="DL35" i="1"/>
  <c r="DL33" i="1"/>
  <c r="DL31" i="1"/>
  <c r="DL29" i="1"/>
  <c r="DL27" i="1"/>
  <c r="DL25" i="1"/>
  <c r="DL23" i="1"/>
  <c r="DL21" i="1"/>
  <c r="DL19" i="1"/>
  <c r="DL17" i="1"/>
  <c r="DL14" i="1"/>
  <c r="DL36" i="1"/>
  <c r="DL34" i="1"/>
  <c r="DL32" i="1"/>
  <c r="DL30" i="1"/>
  <c r="DL28" i="1"/>
  <c r="DL26" i="1"/>
  <c r="DL24" i="1"/>
  <c r="DL22" i="1"/>
  <c r="DL20" i="1"/>
  <c r="DL18" i="1"/>
  <c r="DL16" i="1"/>
  <c r="CD10" i="1"/>
  <c r="CD15" i="1" s="1"/>
  <c r="AF54" i="14"/>
  <c r="DM10" i="1"/>
  <c r="DM15" i="1" s="1"/>
  <c r="CB13" i="1"/>
  <c r="CC18" i="1"/>
  <c r="CC20" i="1"/>
  <c r="CC22" i="1"/>
  <c r="CC24" i="1"/>
  <c r="CC26" i="1"/>
  <c r="CC28" i="1"/>
  <c r="CC30" i="1"/>
  <c r="CC32" i="1"/>
  <c r="CC14" i="1"/>
  <c r="CC19" i="1"/>
  <c r="CC23" i="1"/>
  <c r="CC27" i="1"/>
  <c r="CC31" i="1"/>
  <c r="CC35" i="1"/>
  <c r="CC36" i="1"/>
  <c r="CC43" i="1"/>
  <c r="CC64" i="1"/>
  <c r="CC16" i="1"/>
  <c r="CC34" i="1"/>
  <c r="CC37" i="1"/>
  <c r="CC17" i="1"/>
  <c r="CC21" i="1"/>
  <c r="CC25" i="1"/>
  <c r="CC29" i="1"/>
  <c r="CC33" i="1"/>
  <c r="CC41" i="1"/>
  <c r="CC45" i="1"/>
  <c r="CC46" i="1"/>
  <c r="CC40" i="1"/>
  <c r="CC42" i="1"/>
  <c r="CC44" i="1"/>
  <c r="AT13" i="1"/>
  <c r="AU64" i="1"/>
  <c r="AU46" i="1"/>
  <c r="AU45" i="1"/>
  <c r="AU44" i="1"/>
  <c r="AU43" i="1"/>
  <c r="AU42" i="1"/>
  <c r="AU41" i="1"/>
  <c r="AU40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4" i="1"/>
  <c r="AV10" i="1"/>
  <c r="AV15" i="1" s="1"/>
  <c r="AT39" i="1"/>
  <c r="CB12" i="1" l="1"/>
  <c r="CB11" i="1" s="1"/>
  <c r="AV62" i="1"/>
  <c r="AV63" i="1"/>
  <c r="DM62" i="1"/>
  <c r="DM63" i="1"/>
  <c r="CD62" i="1"/>
  <c r="CD63" i="1"/>
  <c r="DK12" i="1"/>
  <c r="DK11" i="1" s="1"/>
  <c r="AT12" i="1"/>
  <c r="AT11" i="1" s="1"/>
  <c r="AV61" i="1"/>
  <c r="AV60" i="1"/>
  <c r="AV53" i="1"/>
  <c r="AV59" i="1"/>
  <c r="AV54" i="1"/>
  <c r="AV55" i="1"/>
  <c r="AV58" i="1"/>
  <c r="AV57" i="1"/>
  <c r="AV56" i="1"/>
  <c r="AV52" i="1"/>
  <c r="AV51" i="1"/>
  <c r="CD60" i="1"/>
  <c r="CD53" i="1"/>
  <c r="CD58" i="1"/>
  <c r="CD59" i="1"/>
  <c r="CD57" i="1"/>
  <c r="CD56" i="1"/>
  <c r="CD54" i="1"/>
  <c r="CD52" i="1"/>
  <c r="CD61" i="1"/>
  <c r="CD55" i="1"/>
  <c r="CD51" i="1"/>
  <c r="DM61" i="1"/>
  <c r="DM60" i="1"/>
  <c r="DM57" i="1"/>
  <c r="DM53" i="1"/>
  <c r="DM59" i="1"/>
  <c r="DM54" i="1"/>
  <c r="DM55" i="1"/>
  <c r="DM58" i="1"/>
  <c r="DM56" i="1"/>
  <c r="DM52" i="1"/>
  <c r="DM51" i="1"/>
  <c r="AV49" i="1"/>
  <c r="AV48" i="1"/>
  <c r="AV47" i="1"/>
  <c r="AV50" i="1"/>
  <c r="DM49" i="1"/>
  <c r="DM50" i="1"/>
  <c r="DM48" i="1"/>
  <c r="DM47" i="1"/>
  <c r="CD50" i="1"/>
  <c r="CD49" i="1"/>
  <c r="CD48" i="1"/>
  <c r="CD47" i="1"/>
  <c r="DM46" i="1"/>
  <c r="DM44" i="1"/>
  <c r="DM42" i="1"/>
  <c r="DM40" i="1"/>
  <c r="DM64" i="1"/>
  <c r="DM45" i="1"/>
  <c r="DM43" i="1"/>
  <c r="DM41" i="1"/>
  <c r="DM36" i="1"/>
  <c r="DM34" i="1"/>
  <c r="DM32" i="1"/>
  <c r="DM30" i="1"/>
  <c r="DM28" i="1"/>
  <c r="DM26" i="1"/>
  <c r="DM24" i="1"/>
  <c r="DM22" i="1"/>
  <c r="DM20" i="1"/>
  <c r="DM18" i="1"/>
  <c r="DM16" i="1"/>
  <c r="DM37" i="1"/>
  <c r="DM35" i="1"/>
  <c r="DM33" i="1"/>
  <c r="DM31" i="1"/>
  <c r="DM29" i="1"/>
  <c r="DM27" i="1"/>
  <c r="DM25" i="1"/>
  <c r="DM23" i="1"/>
  <c r="DM21" i="1"/>
  <c r="DM19" i="1"/>
  <c r="DM17" i="1"/>
  <c r="DM14" i="1"/>
  <c r="CD14" i="1"/>
  <c r="CD17" i="1"/>
  <c r="CD35" i="1"/>
  <c r="CD16" i="1"/>
  <c r="CD20" i="1"/>
  <c r="CD24" i="1"/>
  <c r="CD28" i="1"/>
  <c r="CD32" i="1"/>
  <c r="CD40" i="1"/>
  <c r="CD42" i="1"/>
  <c r="CD46" i="1"/>
  <c r="CD19" i="1"/>
  <c r="CD21" i="1"/>
  <c r="CD23" i="1"/>
  <c r="CD25" i="1"/>
  <c r="CD27" i="1"/>
  <c r="CD29" i="1"/>
  <c r="CD31" i="1"/>
  <c r="CD33" i="1"/>
  <c r="CD36" i="1"/>
  <c r="CD18" i="1"/>
  <c r="CD22" i="1"/>
  <c r="CD26" i="1"/>
  <c r="CD30" i="1"/>
  <c r="CD34" i="1"/>
  <c r="CD44" i="1"/>
  <c r="CD64" i="1"/>
  <c r="CD37" i="1"/>
  <c r="CD41" i="1"/>
  <c r="CD43" i="1"/>
  <c r="CD45" i="1"/>
  <c r="DL39" i="1"/>
  <c r="DN10" i="1"/>
  <c r="DN15" i="1" s="1"/>
  <c r="CE10" i="1"/>
  <c r="CE15" i="1" s="1"/>
  <c r="CC39" i="1"/>
  <c r="CC13" i="1"/>
  <c r="DL13" i="1"/>
  <c r="AU13" i="1"/>
  <c r="AV37" i="1"/>
  <c r="AV36" i="1"/>
  <c r="AV35" i="1"/>
  <c r="AV34" i="1"/>
  <c r="AV33" i="1"/>
  <c r="AV32" i="1"/>
  <c r="AV31" i="1"/>
  <c r="AV30" i="1"/>
  <c r="AV29" i="1"/>
  <c r="AV28" i="1"/>
  <c r="AV27" i="1"/>
  <c r="AV26" i="1"/>
  <c r="AV64" i="1"/>
  <c r="AV46" i="1"/>
  <c r="AV45" i="1"/>
  <c r="AV44" i="1"/>
  <c r="AV43" i="1"/>
  <c r="AV42" i="1"/>
  <c r="AV41" i="1"/>
  <c r="AV40" i="1"/>
  <c r="AV19" i="1"/>
  <c r="AV18" i="1"/>
  <c r="AV17" i="1"/>
  <c r="AV16" i="1"/>
  <c r="AV14" i="1"/>
  <c r="AV25" i="1"/>
  <c r="AV24" i="1"/>
  <c r="AV23" i="1"/>
  <c r="AV22" i="1"/>
  <c r="AV21" i="1"/>
  <c r="AV20" i="1"/>
  <c r="AW10" i="1"/>
  <c r="AW15" i="1" s="1"/>
  <c r="AU39" i="1"/>
  <c r="AW62" i="1" l="1"/>
  <c r="AW63" i="1"/>
  <c r="CE62" i="1"/>
  <c r="CE63" i="1"/>
  <c r="DN63" i="1"/>
  <c r="DN62" i="1"/>
  <c r="DL12" i="1"/>
  <c r="DL11" i="1" s="1"/>
  <c r="CC12" i="1"/>
  <c r="CC11" i="1" s="1"/>
  <c r="AU12" i="1"/>
  <c r="AU11" i="1" s="1"/>
  <c r="DN61" i="1"/>
  <c r="DN60" i="1"/>
  <c r="DN57" i="1"/>
  <c r="DN58" i="1"/>
  <c r="DN59" i="1"/>
  <c r="DN54" i="1"/>
  <c r="DN55" i="1"/>
  <c r="DN56" i="1"/>
  <c r="DN53" i="1"/>
  <c r="DN52" i="1"/>
  <c r="DN51" i="1"/>
  <c r="AW61" i="1"/>
  <c r="AW57" i="1"/>
  <c r="AW58" i="1"/>
  <c r="AW59" i="1"/>
  <c r="AW60" i="1"/>
  <c r="AW54" i="1"/>
  <c r="AW55" i="1"/>
  <c r="AW56" i="1"/>
  <c r="AW53" i="1"/>
  <c r="AW51" i="1"/>
  <c r="AW52" i="1"/>
  <c r="CE58" i="1"/>
  <c r="CE59" i="1"/>
  <c r="CE53" i="1"/>
  <c r="CE52" i="1"/>
  <c r="CE57" i="1"/>
  <c r="CE56" i="1"/>
  <c r="CE54" i="1"/>
  <c r="CE61" i="1"/>
  <c r="CE55" i="1"/>
  <c r="CE51" i="1"/>
  <c r="CE60" i="1"/>
  <c r="AW48" i="1"/>
  <c r="AW47" i="1"/>
  <c r="AW50" i="1"/>
  <c r="AW49" i="1"/>
  <c r="CE49" i="1"/>
  <c r="CE48" i="1"/>
  <c r="CE47" i="1"/>
  <c r="CE50" i="1"/>
  <c r="DN50" i="1"/>
  <c r="DN48" i="1"/>
  <c r="DN47" i="1"/>
  <c r="DN49" i="1"/>
  <c r="DM13" i="1"/>
  <c r="CF10" i="1"/>
  <c r="CF15" i="1" s="1"/>
  <c r="DO10" i="1"/>
  <c r="DO15" i="1" s="1"/>
  <c r="CE16" i="1"/>
  <c r="CE34" i="1"/>
  <c r="CE17" i="1"/>
  <c r="CE21" i="1"/>
  <c r="CE25" i="1"/>
  <c r="CE29" i="1"/>
  <c r="CE33" i="1"/>
  <c r="CE37" i="1"/>
  <c r="CE41" i="1"/>
  <c r="CE45" i="1"/>
  <c r="CE18" i="1"/>
  <c r="CE20" i="1"/>
  <c r="CE22" i="1"/>
  <c r="CE24" i="1"/>
  <c r="CE26" i="1"/>
  <c r="CE28" i="1"/>
  <c r="CE30" i="1"/>
  <c r="CE32" i="1"/>
  <c r="CE14" i="1"/>
  <c r="CE19" i="1"/>
  <c r="CE23" i="1"/>
  <c r="CE27" i="1"/>
  <c r="CE31" i="1"/>
  <c r="CE35" i="1"/>
  <c r="CE36" i="1"/>
  <c r="CE43" i="1"/>
  <c r="CE64" i="1"/>
  <c r="CE40" i="1"/>
  <c r="CE42" i="1"/>
  <c r="CE44" i="1"/>
  <c r="CE46" i="1"/>
  <c r="CD13" i="1"/>
  <c r="DM39" i="1"/>
  <c r="DN64" i="1"/>
  <c r="DN45" i="1"/>
  <c r="DN43" i="1"/>
  <c r="DN41" i="1"/>
  <c r="DN46" i="1"/>
  <c r="DN44" i="1"/>
  <c r="DN42" i="1"/>
  <c r="DN40" i="1"/>
  <c r="DN37" i="1"/>
  <c r="DN35" i="1"/>
  <c r="DN33" i="1"/>
  <c r="DN31" i="1"/>
  <c r="DN29" i="1"/>
  <c r="DN27" i="1"/>
  <c r="DN25" i="1"/>
  <c r="DN23" i="1"/>
  <c r="DN21" i="1"/>
  <c r="DN19" i="1"/>
  <c r="DN17" i="1"/>
  <c r="DN14" i="1"/>
  <c r="DN36" i="1"/>
  <c r="DN34" i="1"/>
  <c r="DN32" i="1"/>
  <c r="DN30" i="1"/>
  <c r="DN28" i="1"/>
  <c r="DN26" i="1"/>
  <c r="DN24" i="1"/>
  <c r="DN22" i="1"/>
  <c r="DN20" i="1"/>
  <c r="DN18" i="1"/>
  <c r="DN16" i="1"/>
  <c r="CD39" i="1"/>
  <c r="AW64" i="1"/>
  <c r="AW46" i="1"/>
  <c r="AW45" i="1"/>
  <c r="AW44" i="1"/>
  <c r="AW43" i="1"/>
  <c r="AW42" i="1"/>
  <c r="AW41" i="1"/>
  <c r="AW40" i="1"/>
  <c r="AW37" i="1"/>
  <c r="AW36" i="1"/>
  <c r="AW35" i="1"/>
  <c r="AW34" i="1"/>
  <c r="AW33" i="1"/>
  <c r="AW32" i="1"/>
  <c r="AW31" i="1"/>
  <c r="AW30" i="1"/>
  <c r="AW29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4" i="1"/>
  <c r="AX10" i="1"/>
  <c r="AX15" i="1" s="1"/>
  <c r="AV39" i="1"/>
  <c r="AV13" i="1"/>
  <c r="CF63" i="1" l="1"/>
  <c r="CF62" i="1"/>
  <c r="AX63" i="1"/>
  <c r="AX62" i="1"/>
  <c r="DO62" i="1"/>
  <c r="DO63" i="1"/>
  <c r="DM12" i="1"/>
  <c r="DM11" i="1" s="1"/>
  <c r="CD12" i="1"/>
  <c r="CD11" i="1" s="1"/>
  <c r="AV12" i="1"/>
  <c r="AV11" i="1" s="1"/>
  <c r="AX58" i="1"/>
  <c r="AX59" i="1"/>
  <c r="AX60" i="1"/>
  <c r="AX61" i="1"/>
  <c r="AX57" i="1"/>
  <c r="AX55" i="1"/>
  <c r="AX56" i="1"/>
  <c r="AX51" i="1"/>
  <c r="AX54" i="1"/>
  <c r="AX53" i="1"/>
  <c r="AX52" i="1"/>
  <c r="DO58" i="1"/>
  <c r="DO59" i="1"/>
  <c r="DO61" i="1"/>
  <c r="DO60" i="1"/>
  <c r="DO57" i="1"/>
  <c r="DO55" i="1"/>
  <c r="DO56" i="1"/>
  <c r="DO53" i="1"/>
  <c r="DO54" i="1"/>
  <c r="DO51" i="1"/>
  <c r="DO52" i="1"/>
  <c r="CF61" i="1"/>
  <c r="CF60" i="1"/>
  <c r="CF58" i="1"/>
  <c r="CF59" i="1"/>
  <c r="CF57" i="1"/>
  <c r="CF56" i="1"/>
  <c r="CF55" i="1"/>
  <c r="CF54" i="1"/>
  <c r="CF53" i="1"/>
  <c r="CF52" i="1"/>
  <c r="CF51" i="1"/>
  <c r="CF50" i="1"/>
  <c r="CF49" i="1"/>
  <c r="CF48" i="1"/>
  <c r="CF47" i="1"/>
  <c r="AX50" i="1"/>
  <c r="AX49" i="1"/>
  <c r="AX48" i="1"/>
  <c r="AX47" i="1"/>
  <c r="DO49" i="1"/>
  <c r="DO50" i="1"/>
  <c r="DO48" i="1"/>
  <c r="DO47" i="1"/>
  <c r="DN39" i="1"/>
  <c r="DP10" i="1"/>
  <c r="DP15" i="1" s="1"/>
  <c r="CG10" i="1"/>
  <c r="CG15" i="1" s="1"/>
  <c r="DN13" i="1"/>
  <c r="DO46" i="1"/>
  <c r="DO44" i="1"/>
  <c r="DO42" i="1"/>
  <c r="DO40" i="1"/>
  <c r="DO64" i="1"/>
  <c r="DO45" i="1"/>
  <c r="DO43" i="1"/>
  <c r="DO41" i="1"/>
  <c r="DO36" i="1"/>
  <c r="DO34" i="1"/>
  <c r="DO32" i="1"/>
  <c r="DO30" i="1"/>
  <c r="DO28" i="1"/>
  <c r="DO26" i="1"/>
  <c r="DO24" i="1"/>
  <c r="DO22" i="1"/>
  <c r="DO20" i="1"/>
  <c r="DO18" i="1"/>
  <c r="DO16" i="1"/>
  <c r="DO37" i="1"/>
  <c r="DO35" i="1"/>
  <c r="DO33" i="1"/>
  <c r="DO31" i="1"/>
  <c r="DO29" i="1"/>
  <c r="DO27" i="1"/>
  <c r="DO25" i="1"/>
  <c r="DO23" i="1"/>
  <c r="DO21" i="1"/>
  <c r="DO19" i="1"/>
  <c r="DO17" i="1"/>
  <c r="DO14" i="1"/>
  <c r="CE39" i="1"/>
  <c r="CE13" i="1"/>
  <c r="CF19" i="1"/>
  <c r="CF21" i="1"/>
  <c r="CF23" i="1"/>
  <c r="CF25" i="1"/>
  <c r="CF27" i="1"/>
  <c r="CF29" i="1"/>
  <c r="CF31" i="1"/>
  <c r="CF33" i="1"/>
  <c r="CF18" i="1"/>
  <c r="CF22" i="1"/>
  <c r="CF26" i="1"/>
  <c r="CF30" i="1"/>
  <c r="CF34" i="1"/>
  <c r="CF36" i="1"/>
  <c r="CF44" i="1"/>
  <c r="CF14" i="1"/>
  <c r="CF17" i="1"/>
  <c r="CF35" i="1"/>
  <c r="CF16" i="1"/>
  <c r="CF20" i="1"/>
  <c r="CF24" i="1"/>
  <c r="CF28" i="1"/>
  <c r="CF32" i="1"/>
  <c r="CF40" i="1"/>
  <c r="CF42" i="1"/>
  <c r="CF46" i="1"/>
  <c r="CF37" i="1"/>
  <c r="CF41" i="1"/>
  <c r="CF43" i="1"/>
  <c r="CF45" i="1"/>
  <c r="CF64" i="1"/>
  <c r="AW39" i="1"/>
  <c r="AW13" i="1"/>
  <c r="AX37" i="1"/>
  <c r="AX36" i="1"/>
  <c r="AX35" i="1"/>
  <c r="AX34" i="1"/>
  <c r="AX33" i="1"/>
  <c r="AX32" i="1"/>
  <c r="AX31" i="1"/>
  <c r="AX30" i="1"/>
  <c r="AX29" i="1"/>
  <c r="AX28" i="1"/>
  <c r="AX27" i="1"/>
  <c r="AX26" i="1"/>
  <c r="AX64" i="1"/>
  <c r="AX46" i="1"/>
  <c r="AX45" i="1"/>
  <c r="AX44" i="1"/>
  <c r="AX43" i="1"/>
  <c r="AX42" i="1"/>
  <c r="AX41" i="1"/>
  <c r="AX40" i="1"/>
  <c r="AX25" i="1"/>
  <c r="AX24" i="1"/>
  <c r="AX23" i="1"/>
  <c r="AX22" i="1"/>
  <c r="AX21" i="1"/>
  <c r="AX20" i="1"/>
  <c r="AX19" i="1"/>
  <c r="AX18" i="1"/>
  <c r="AX17" i="1"/>
  <c r="AX16" i="1"/>
  <c r="AX14" i="1"/>
  <c r="AY10" i="1"/>
  <c r="AY15" i="1" s="1"/>
  <c r="AY63" i="1" l="1"/>
  <c r="AY62" i="1"/>
  <c r="DP62" i="1"/>
  <c r="DP63" i="1"/>
  <c r="CG62" i="1"/>
  <c r="CG63" i="1"/>
  <c r="AW12" i="1"/>
  <c r="AW11" i="1" s="1"/>
  <c r="DN12" i="1"/>
  <c r="DN11" i="1" s="1"/>
  <c r="CE12" i="1"/>
  <c r="CE11" i="1" s="1"/>
  <c r="CG58" i="1"/>
  <c r="CG59" i="1"/>
  <c r="CG55" i="1"/>
  <c r="CG53" i="1"/>
  <c r="CG52" i="1"/>
  <c r="CG61" i="1"/>
  <c r="CG56" i="1"/>
  <c r="CG60" i="1"/>
  <c r="CG57" i="1"/>
  <c r="CG54" i="1"/>
  <c r="CG51" i="1"/>
  <c r="DP58" i="1"/>
  <c r="DP59" i="1"/>
  <c r="DP56" i="1"/>
  <c r="DP52" i="1"/>
  <c r="DP61" i="1"/>
  <c r="DP53" i="1"/>
  <c r="DP57" i="1"/>
  <c r="DP54" i="1"/>
  <c r="DP60" i="1"/>
  <c r="DP55" i="1"/>
  <c r="DP51" i="1"/>
  <c r="AY60" i="1"/>
  <c r="AY58" i="1"/>
  <c r="AY59" i="1"/>
  <c r="AY56" i="1"/>
  <c r="AY61" i="1"/>
  <c r="AY53" i="1"/>
  <c r="AY57" i="1"/>
  <c r="AY54" i="1"/>
  <c r="AY55" i="1"/>
  <c r="AY51" i="1"/>
  <c r="AY52" i="1"/>
  <c r="AY50" i="1"/>
  <c r="AY49" i="1"/>
  <c r="AY48" i="1"/>
  <c r="AY47" i="1"/>
  <c r="DP49" i="1"/>
  <c r="DP50" i="1"/>
  <c r="DP48" i="1"/>
  <c r="DP47" i="1"/>
  <c r="CG49" i="1"/>
  <c r="CG50" i="1"/>
  <c r="CG48" i="1"/>
  <c r="CG47" i="1"/>
  <c r="DO13" i="1"/>
  <c r="CH10" i="1"/>
  <c r="CH15" i="1" s="1"/>
  <c r="DQ10" i="1"/>
  <c r="DQ15" i="1" s="1"/>
  <c r="CF13" i="1"/>
  <c r="DO39" i="1"/>
  <c r="CG18" i="1"/>
  <c r="CG20" i="1"/>
  <c r="CG22" i="1"/>
  <c r="CG24" i="1"/>
  <c r="CG26" i="1"/>
  <c r="CG28" i="1"/>
  <c r="CG30" i="1"/>
  <c r="CG32" i="1"/>
  <c r="CG37" i="1"/>
  <c r="CG14" i="1"/>
  <c r="CG19" i="1"/>
  <c r="CG23" i="1"/>
  <c r="CG27" i="1"/>
  <c r="CG31" i="1"/>
  <c r="CG35" i="1"/>
  <c r="CG36" i="1"/>
  <c r="CG43" i="1"/>
  <c r="CG64" i="1"/>
  <c r="CG16" i="1"/>
  <c r="CG34" i="1"/>
  <c r="CG17" i="1"/>
  <c r="CG21" i="1"/>
  <c r="CG25" i="1"/>
  <c r="CG29" i="1"/>
  <c r="CG33" i="1"/>
  <c r="CG41" i="1"/>
  <c r="CG45" i="1"/>
  <c r="CG46" i="1"/>
  <c r="CG40" i="1"/>
  <c r="CG42" i="1"/>
  <c r="CG44" i="1"/>
  <c r="CF39" i="1"/>
  <c r="DP64" i="1"/>
  <c r="DP45" i="1"/>
  <c r="DP43" i="1"/>
  <c r="DP41" i="1"/>
  <c r="DP46" i="1"/>
  <c r="DP44" i="1"/>
  <c r="DP42" i="1"/>
  <c r="DP40" i="1"/>
  <c r="DP37" i="1"/>
  <c r="DP35" i="1"/>
  <c r="DP33" i="1"/>
  <c r="DP31" i="1"/>
  <c r="DP29" i="1"/>
  <c r="DP27" i="1"/>
  <c r="DP25" i="1"/>
  <c r="DP23" i="1"/>
  <c r="DP21" i="1"/>
  <c r="DP19" i="1"/>
  <c r="DP17" i="1"/>
  <c r="DP14" i="1"/>
  <c r="DP36" i="1"/>
  <c r="DP34" i="1"/>
  <c r="DP32" i="1"/>
  <c r="DP30" i="1"/>
  <c r="DP28" i="1"/>
  <c r="DP26" i="1"/>
  <c r="DP24" i="1"/>
  <c r="DP22" i="1"/>
  <c r="DP20" i="1"/>
  <c r="DP18" i="1"/>
  <c r="DP16" i="1"/>
  <c r="AX39" i="1"/>
  <c r="AY64" i="1"/>
  <c r="AY46" i="1"/>
  <c r="AY45" i="1"/>
  <c r="AY44" i="1"/>
  <c r="AY43" i="1"/>
  <c r="AY42" i="1"/>
  <c r="AY41" i="1"/>
  <c r="AY40" i="1"/>
  <c r="AY37" i="1"/>
  <c r="AY36" i="1"/>
  <c r="AY35" i="1"/>
  <c r="AY34" i="1"/>
  <c r="AY33" i="1"/>
  <c r="AY32" i="1"/>
  <c r="AY31" i="1"/>
  <c r="AY30" i="1"/>
  <c r="AY29" i="1"/>
  <c r="AY28" i="1"/>
  <c r="AY27" i="1"/>
  <c r="AY26" i="1"/>
  <c r="AY25" i="1"/>
  <c r="AY24" i="1"/>
  <c r="AY23" i="1"/>
  <c r="AY22" i="1"/>
  <c r="AY21" i="1"/>
  <c r="AY20" i="1"/>
  <c r="AY19" i="1"/>
  <c r="AY18" i="1"/>
  <c r="AY17" i="1"/>
  <c r="AY16" i="1"/>
  <c r="AY14" i="1"/>
  <c r="AZ10" i="1"/>
  <c r="AZ15" i="1" s="1"/>
  <c r="AX13" i="1"/>
  <c r="CH62" i="1" l="1"/>
  <c r="CH63" i="1"/>
  <c r="AZ62" i="1"/>
  <c r="AZ63" i="1"/>
  <c r="DQ62" i="1"/>
  <c r="DQ63" i="1"/>
  <c r="AX12" i="1"/>
  <c r="AX11" i="1" s="1"/>
  <c r="DO12" i="1"/>
  <c r="DO11" i="1" s="1"/>
  <c r="CF12" i="1"/>
  <c r="CF11" i="1" s="1"/>
  <c r="AZ61" i="1"/>
  <c r="AZ60" i="1"/>
  <c r="AZ59" i="1"/>
  <c r="AZ53" i="1"/>
  <c r="AZ57" i="1"/>
  <c r="AZ54" i="1"/>
  <c r="AZ58" i="1"/>
  <c r="AZ55" i="1"/>
  <c r="AZ56" i="1"/>
  <c r="AZ52" i="1"/>
  <c r="AZ51" i="1"/>
  <c r="DQ61" i="1"/>
  <c r="DQ60" i="1"/>
  <c r="DQ57" i="1"/>
  <c r="DQ59" i="1"/>
  <c r="DQ53" i="1"/>
  <c r="DQ54" i="1"/>
  <c r="DQ58" i="1"/>
  <c r="DQ55" i="1"/>
  <c r="DQ56" i="1"/>
  <c r="DQ52" i="1"/>
  <c r="DQ51" i="1"/>
  <c r="CH60" i="1"/>
  <c r="CH53" i="1"/>
  <c r="CH58" i="1"/>
  <c r="CH59" i="1"/>
  <c r="CH57" i="1"/>
  <c r="CH56" i="1"/>
  <c r="CH54" i="1"/>
  <c r="CH52" i="1"/>
  <c r="CH51" i="1"/>
  <c r="CH55" i="1"/>
  <c r="CH61" i="1"/>
  <c r="AZ49" i="1"/>
  <c r="AZ48" i="1"/>
  <c r="AZ47" i="1"/>
  <c r="AZ50" i="1"/>
  <c r="DQ49" i="1"/>
  <c r="DQ50" i="1"/>
  <c r="DQ48" i="1"/>
  <c r="DQ47" i="1"/>
  <c r="CH50" i="1"/>
  <c r="CH49" i="1"/>
  <c r="CH48" i="1"/>
  <c r="CH47" i="1"/>
  <c r="DP39" i="1"/>
  <c r="DR10" i="1"/>
  <c r="DR15" i="1" s="1"/>
  <c r="CI10" i="1"/>
  <c r="CI15" i="1" s="1"/>
  <c r="DP13" i="1"/>
  <c r="DQ46" i="1"/>
  <c r="DQ44" i="1"/>
  <c r="DQ42" i="1"/>
  <c r="DQ40" i="1"/>
  <c r="DQ64" i="1"/>
  <c r="DQ45" i="1"/>
  <c r="DQ43" i="1"/>
  <c r="DQ41" i="1"/>
  <c r="DQ36" i="1"/>
  <c r="DQ34" i="1"/>
  <c r="DQ32" i="1"/>
  <c r="DQ30" i="1"/>
  <c r="DQ28" i="1"/>
  <c r="DQ26" i="1"/>
  <c r="DQ24" i="1"/>
  <c r="DQ22" i="1"/>
  <c r="DQ20" i="1"/>
  <c r="DQ18" i="1"/>
  <c r="DQ16" i="1"/>
  <c r="DQ37" i="1"/>
  <c r="DQ35" i="1"/>
  <c r="DQ33" i="1"/>
  <c r="DQ31" i="1"/>
  <c r="DQ29" i="1"/>
  <c r="DQ27" i="1"/>
  <c r="DQ25" i="1"/>
  <c r="DQ23" i="1"/>
  <c r="DQ21" i="1"/>
  <c r="DQ19" i="1"/>
  <c r="DQ17" i="1"/>
  <c r="DQ14" i="1"/>
  <c r="CG39" i="1"/>
  <c r="CG13" i="1"/>
  <c r="CH14" i="1"/>
  <c r="CH17" i="1"/>
  <c r="CH35" i="1"/>
  <c r="CH36" i="1"/>
  <c r="CH16" i="1"/>
  <c r="CH20" i="1"/>
  <c r="CH24" i="1"/>
  <c r="CH28" i="1"/>
  <c r="CH32" i="1"/>
  <c r="CH40" i="1"/>
  <c r="CH42" i="1"/>
  <c r="CH46" i="1"/>
  <c r="CH19" i="1"/>
  <c r="CH21" i="1"/>
  <c r="CH23" i="1"/>
  <c r="CH25" i="1"/>
  <c r="CH27" i="1"/>
  <c r="CH29" i="1"/>
  <c r="CH31" i="1"/>
  <c r="CH33" i="1"/>
  <c r="CH18" i="1"/>
  <c r="CH22" i="1"/>
  <c r="CH26" i="1"/>
  <c r="CH30" i="1"/>
  <c r="CH34" i="1"/>
  <c r="CH44" i="1"/>
  <c r="CH64" i="1"/>
  <c r="CH37" i="1"/>
  <c r="CH41" i="1"/>
  <c r="CH43" i="1"/>
  <c r="CH45" i="1"/>
  <c r="AY39" i="1"/>
  <c r="AY13" i="1"/>
  <c r="AZ37" i="1"/>
  <c r="AZ36" i="1"/>
  <c r="AZ35" i="1"/>
  <c r="AZ34" i="1"/>
  <c r="AZ33" i="1"/>
  <c r="AZ32" i="1"/>
  <c r="AZ31" i="1"/>
  <c r="AZ30" i="1"/>
  <c r="AZ29" i="1"/>
  <c r="AZ28" i="1"/>
  <c r="AZ27" i="1"/>
  <c r="AZ26" i="1"/>
  <c r="AZ64" i="1"/>
  <c r="AZ46" i="1"/>
  <c r="AZ45" i="1"/>
  <c r="AZ44" i="1"/>
  <c r="AZ43" i="1"/>
  <c r="AZ42" i="1"/>
  <c r="AZ41" i="1"/>
  <c r="AZ40" i="1"/>
  <c r="AZ19" i="1"/>
  <c r="AZ18" i="1"/>
  <c r="AZ17" i="1"/>
  <c r="AZ16" i="1"/>
  <c r="AZ14" i="1"/>
  <c r="AZ25" i="1"/>
  <c r="AZ24" i="1"/>
  <c r="AZ23" i="1"/>
  <c r="AZ22" i="1"/>
  <c r="AZ21" i="1"/>
  <c r="AZ20" i="1"/>
  <c r="BA10" i="1"/>
  <c r="BA15" i="1" s="1"/>
  <c r="DR63" i="1" l="1"/>
  <c r="DR62" i="1"/>
  <c r="BA62" i="1"/>
  <c r="BA63" i="1"/>
  <c r="CI62" i="1"/>
  <c r="CI63" i="1"/>
  <c r="DP12" i="1"/>
  <c r="DP11" i="1" s="1"/>
  <c r="CG12" i="1"/>
  <c r="CG11" i="1" s="1"/>
  <c r="AY12" i="1"/>
  <c r="AY11" i="1" s="1"/>
  <c r="CI61" i="1"/>
  <c r="CI60" i="1"/>
  <c r="CI55" i="1"/>
  <c r="CI58" i="1"/>
  <c r="CI59" i="1"/>
  <c r="CI53" i="1"/>
  <c r="CI52" i="1"/>
  <c r="CI57" i="1"/>
  <c r="CI56" i="1"/>
  <c r="CI54" i="1"/>
  <c r="CI51" i="1"/>
  <c r="BA61" i="1"/>
  <c r="BA57" i="1"/>
  <c r="BA58" i="1"/>
  <c r="BA59" i="1"/>
  <c r="BA54" i="1"/>
  <c r="BA55" i="1"/>
  <c r="BA56" i="1"/>
  <c r="BA60" i="1"/>
  <c r="BA51" i="1"/>
  <c r="BA53" i="1"/>
  <c r="BA52" i="1"/>
  <c r="DR61" i="1"/>
  <c r="DR60" i="1"/>
  <c r="DR57" i="1"/>
  <c r="DR58" i="1"/>
  <c r="DR59" i="1"/>
  <c r="DR54" i="1"/>
  <c r="DR55" i="1"/>
  <c r="DR56" i="1"/>
  <c r="DR52" i="1"/>
  <c r="DR51" i="1"/>
  <c r="DR53" i="1"/>
  <c r="CI50" i="1"/>
  <c r="CI49" i="1"/>
  <c r="CI48" i="1"/>
  <c r="CI47" i="1"/>
  <c r="DR50" i="1"/>
  <c r="DR48" i="1"/>
  <c r="DR47" i="1"/>
  <c r="DR49" i="1"/>
  <c r="BA48" i="1"/>
  <c r="BA47" i="1"/>
  <c r="BA50" i="1"/>
  <c r="BA49" i="1"/>
  <c r="DQ13" i="1"/>
  <c r="CJ10" i="1"/>
  <c r="CJ15" i="1" s="1"/>
  <c r="DS10" i="1"/>
  <c r="DS15" i="1" s="1"/>
  <c r="CH39" i="1"/>
  <c r="CH13" i="1"/>
  <c r="DQ39" i="1"/>
  <c r="CI16" i="1"/>
  <c r="CI34" i="1"/>
  <c r="CI17" i="1"/>
  <c r="CI21" i="1"/>
  <c r="CI25" i="1"/>
  <c r="CI29" i="1"/>
  <c r="CI33" i="1"/>
  <c r="CI41" i="1"/>
  <c r="CI45" i="1"/>
  <c r="CI18" i="1"/>
  <c r="CI20" i="1"/>
  <c r="CI22" i="1"/>
  <c r="CI24" i="1"/>
  <c r="CI26" i="1"/>
  <c r="CI28" i="1"/>
  <c r="CI30" i="1"/>
  <c r="CI32" i="1"/>
  <c r="CI14" i="1"/>
  <c r="CI19" i="1"/>
  <c r="CI23" i="1"/>
  <c r="CI27" i="1"/>
  <c r="CI31" i="1"/>
  <c r="CI35" i="1"/>
  <c r="CI36" i="1"/>
  <c r="CI37" i="1"/>
  <c r="CI43" i="1"/>
  <c r="CI64" i="1"/>
  <c r="CI40" i="1"/>
  <c r="CI42" i="1"/>
  <c r="CI44" i="1"/>
  <c r="CI46" i="1"/>
  <c r="DR64" i="1"/>
  <c r="DR45" i="1"/>
  <c r="DR43" i="1"/>
  <c r="DR41" i="1"/>
  <c r="DR46" i="1"/>
  <c r="DR44" i="1"/>
  <c r="DR42" i="1"/>
  <c r="DR40" i="1"/>
  <c r="DR37" i="1"/>
  <c r="DR35" i="1"/>
  <c r="DR33" i="1"/>
  <c r="DR31" i="1"/>
  <c r="DR29" i="1"/>
  <c r="DR27" i="1"/>
  <c r="DR25" i="1"/>
  <c r="DR23" i="1"/>
  <c r="DR21" i="1"/>
  <c r="DR19" i="1"/>
  <c r="DR17" i="1"/>
  <c r="DR14" i="1"/>
  <c r="DR36" i="1"/>
  <c r="DR34" i="1"/>
  <c r="DR32" i="1"/>
  <c r="DR30" i="1"/>
  <c r="DR28" i="1"/>
  <c r="DR26" i="1"/>
  <c r="DR24" i="1"/>
  <c r="DR22" i="1"/>
  <c r="DR20" i="1"/>
  <c r="DR18" i="1"/>
  <c r="DR16" i="1"/>
  <c r="AZ39" i="1"/>
  <c r="BA64" i="1"/>
  <c r="BA46" i="1"/>
  <c r="BA45" i="1"/>
  <c r="BA44" i="1"/>
  <c r="BA43" i="1"/>
  <c r="BA42" i="1"/>
  <c r="BA41" i="1"/>
  <c r="BA40" i="1"/>
  <c r="BA37" i="1"/>
  <c r="BA36" i="1"/>
  <c r="BA35" i="1"/>
  <c r="BA34" i="1"/>
  <c r="BA33" i="1"/>
  <c r="BA32" i="1"/>
  <c r="BA31" i="1"/>
  <c r="BA30" i="1"/>
  <c r="BA29" i="1"/>
  <c r="BA28" i="1"/>
  <c r="BA27" i="1"/>
  <c r="BA26" i="1"/>
  <c r="BA25" i="1"/>
  <c r="BA24" i="1"/>
  <c r="BA23" i="1"/>
  <c r="BA22" i="1"/>
  <c r="BA21" i="1"/>
  <c r="BA20" i="1"/>
  <c r="BA19" i="1"/>
  <c r="BA18" i="1"/>
  <c r="BA17" i="1"/>
  <c r="BA16" i="1"/>
  <c r="BA14" i="1"/>
  <c r="BB10" i="1"/>
  <c r="BB15" i="1" s="1"/>
  <c r="AZ13" i="1"/>
  <c r="CJ63" i="1" l="1"/>
  <c r="CJ62" i="1"/>
  <c r="BB63" i="1"/>
  <c r="BB62" i="1"/>
  <c r="DS63" i="1"/>
  <c r="DS62" i="1"/>
  <c r="DQ12" i="1"/>
  <c r="DQ11" i="1" s="1"/>
  <c r="AZ12" i="1"/>
  <c r="AZ11" i="1" s="1"/>
  <c r="CH12" i="1"/>
  <c r="CH11" i="1" s="1"/>
  <c r="CJ52" i="1"/>
  <c r="CJ54" i="1"/>
  <c r="CJ59" i="1"/>
  <c r="CJ51" i="1"/>
  <c r="CJ57" i="1"/>
  <c r="CJ58" i="1"/>
  <c r="CJ53" i="1"/>
  <c r="CJ61" i="1"/>
  <c r="CJ60" i="1"/>
  <c r="CJ55" i="1"/>
  <c r="CJ56" i="1"/>
  <c r="BB58" i="1"/>
  <c r="BB59" i="1"/>
  <c r="BB60" i="1"/>
  <c r="BB61" i="1"/>
  <c r="BB57" i="1"/>
  <c r="BB55" i="1"/>
  <c r="BB56" i="1"/>
  <c r="BB52" i="1"/>
  <c r="BB53" i="1"/>
  <c r="BB51" i="1"/>
  <c r="BB54" i="1"/>
  <c r="DS58" i="1"/>
  <c r="DS59" i="1"/>
  <c r="DS61" i="1"/>
  <c r="DS60" i="1"/>
  <c r="DS57" i="1"/>
  <c r="DS55" i="1"/>
  <c r="DS56" i="1"/>
  <c r="DS53" i="1"/>
  <c r="DS54" i="1"/>
  <c r="DS51" i="1"/>
  <c r="DS52" i="1"/>
  <c r="BB50" i="1"/>
  <c r="BB49" i="1"/>
  <c r="BB48" i="1"/>
  <c r="BB47" i="1"/>
  <c r="DS49" i="1"/>
  <c r="DS50" i="1"/>
  <c r="DS48" i="1"/>
  <c r="DS47" i="1"/>
  <c r="CJ48" i="1"/>
  <c r="CJ49" i="1"/>
  <c r="CJ50" i="1"/>
  <c r="CJ47" i="1"/>
  <c r="DR39" i="1"/>
  <c r="CI13" i="1"/>
  <c r="DS46" i="1"/>
  <c r="DS44" i="1"/>
  <c r="DS42" i="1"/>
  <c r="DS40" i="1"/>
  <c r="DS64" i="1"/>
  <c r="DS45" i="1"/>
  <c r="DS43" i="1"/>
  <c r="DS41" i="1"/>
  <c r="DS36" i="1"/>
  <c r="DS34" i="1"/>
  <c r="DS32" i="1"/>
  <c r="DS30" i="1"/>
  <c r="DS28" i="1"/>
  <c r="DS26" i="1"/>
  <c r="DS24" i="1"/>
  <c r="DS22" i="1"/>
  <c r="DS20" i="1"/>
  <c r="DS18" i="1"/>
  <c r="DS16" i="1"/>
  <c r="DS37" i="1"/>
  <c r="DS35" i="1"/>
  <c r="DS33" i="1"/>
  <c r="DS31" i="1"/>
  <c r="DS29" i="1"/>
  <c r="DS27" i="1"/>
  <c r="DS25" i="1"/>
  <c r="DS23" i="1"/>
  <c r="DS21" i="1"/>
  <c r="DS19" i="1"/>
  <c r="DS17" i="1"/>
  <c r="DS14" i="1"/>
  <c r="DT10" i="1"/>
  <c r="DT15" i="1" s="1"/>
  <c r="CK10" i="1"/>
  <c r="CK15" i="1" s="1"/>
  <c r="DR13" i="1"/>
  <c r="CI39" i="1"/>
  <c r="CJ19" i="1"/>
  <c r="CJ21" i="1"/>
  <c r="CJ23" i="1"/>
  <c r="CJ25" i="1"/>
  <c r="CJ27" i="1"/>
  <c r="CJ29" i="1"/>
  <c r="CJ31" i="1"/>
  <c r="CJ33" i="1"/>
  <c r="CJ18" i="1"/>
  <c r="CJ22" i="1"/>
  <c r="CJ26" i="1"/>
  <c r="CJ30" i="1"/>
  <c r="CJ34" i="1"/>
  <c r="CJ44" i="1"/>
  <c r="CJ14" i="1"/>
  <c r="CJ17" i="1"/>
  <c r="CJ35" i="1"/>
  <c r="CJ16" i="1"/>
  <c r="CJ20" i="1"/>
  <c r="CJ24" i="1"/>
  <c r="CJ28" i="1"/>
  <c r="CJ32" i="1"/>
  <c r="CJ36" i="1"/>
  <c r="CJ40" i="1"/>
  <c r="CJ42" i="1"/>
  <c r="CJ46" i="1"/>
  <c r="CJ37" i="1"/>
  <c r="CJ41" i="1"/>
  <c r="CJ43" i="1"/>
  <c r="CJ45" i="1"/>
  <c r="CJ64" i="1"/>
  <c r="BA13" i="1"/>
  <c r="BA39" i="1"/>
  <c r="BB37" i="1"/>
  <c r="BB36" i="1"/>
  <c r="BB35" i="1"/>
  <c r="BB34" i="1"/>
  <c r="BB33" i="1"/>
  <c r="BB32" i="1"/>
  <c r="BB31" i="1"/>
  <c r="BB30" i="1"/>
  <c r="BB29" i="1"/>
  <c r="BB28" i="1"/>
  <c r="BB27" i="1"/>
  <c r="BB26" i="1"/>
  <c r="BB64" i="1"/>
  <c r="BB46" i="1"/>
  <c r="BB45" i="1"/>
  <c r="BB44" i="1"/>
  <c r="BB43" i="1"/>
  <c r="BB42" i="1"/>
  <c r="BB41" i="1"/>
  <c r="BB40" i="1"/>
  <c r="BB25" i="1"/>
  <c r="BB24" i="1"/>
  <c r="BB23" i="1"/>
  <c r="BB22" i="1"/>
  <c r="BB21" i="1"/>
  <c r="BB20" i="1"/>
  <c r="BB19" i="1"/>
  <c r="BB18" i="1"/>
  <c r="BB17" i="1"/>
  <c r="BB16" i="1"/>
  <c r="BB14" i="1"/>
  <c r="BC10" i="1"/>
  <c r="BC15" i="1" s="1"/>
  <c r="DT62" i="1" l="1"/>
  <c r="DT63" i="1"/>
  <c r="BC62" i="1"/>
  <c r="BC63" i="1"/>
  <c r="CK63" i="1"/>
  <c r="CK62" i="1"/>
  <c r="DR12" i="1"/>
  <c r="DR11" i="1" s="1"/>
  <c r="CI12" i="1"/>
  <c r="CI11" i="1" s="1"/>
  <c r="BA12" i="1"/>
  <c r="BA11" i="1" s="1"/>
  <c r="CK60" i="1"/>
  <c r="CK55" i="1"/>
  <c r="CK59" i="1"/>
  <c r="CK53" i="1"/>
  <c r="CK61" i="1"/>
  <c r="CK57" i="1"/>
  <c r="CK54" i="1"/>
  <c r="CK52" i="1"/>
  <c r="CK58" i="1"/>
  <c r="CK56" i="1"/>
  <c r="CK51" i="1"/>
  <c r="BC60" i="1"/>
  <c r="BC58" i="1"/>
  <c r="BC59" i="1"/>
  <c r="BC61" i="1"/>
  <c r="BC57" i="1"/>
  <c r="BC56" i="1"/>
  <c r="BC53" i="1"/>
  <c r="BC54" i="1"/>
  <c r="BC55" i="1"/>
  <c r="BC51" i="1"/>
  <c r="BC52" i="1"/>
  <c r="DT58" i="1"/>
  <c r="DT59" i="1"/>
  <c r="DT61" i="1"/>
  <c r="DT56" i="1"/>
  <c r="DT52" i="1"/>
  <c r="DT57" i="1"/>
  <c r="DT53" i="1"/>
  <c r="DT60" i="1"/>
  <c r="DT54" i="1"/>
  <c r="DT55" i="1"/>
  <c r="DT51" i="1"/>
  <c r="CK50" i="1"/>
  <c r="CK48" i="1"/>
  <c r="CK47" i="1"/>
  <c r="CK49" i="1"/>
  <c r="DT49" i="1"/>
  <c r="DT50" i="1"/>
  <c r="DT48" i="1"/>
  <c r="DT47" i="1"/>
  <c r="BC50" i="1"/>
  <c r="BC49" i="1"/>
  <c r="BC48" i="1"/>
  <c r="BC47" i="1"/>
  <c r="CL10" i="1"/>
  <c r="CL15" i="1" s="1"/>
  <c r="DU10" i="1"/>
  <c r="DU15" i="1" s="1"/>
  <c r="CJ39" i="1"/>
  <c r="CJ13" i="1"/>
  <c r="DT64" i="1"/>
  <c r="DT45" i="1"/>
  <c r="DT43" i="1"/>
  <c r="DT41" i="1"/>
  <c r="DT46" i="1"/>
  <c r="DT44" i="1"/>
  <c r="DT42" i="1"/>
  <c r="DT40" i="1"/>
  <c r="DT37" i="1"/>
  <c r="DT35" i="1"/>
  <c r="DT33" i="1"/>
  <c r="DT31" i="1"/>
  <c r="DT29" i="1"/>
  <c r="DT27" i="1"/>
  <c r="DT25" i="1"/>
  <c r="DT23" i="1"/>
  <c r="DT21" i="1"/>
  <c r="DT19" i="1"/>
  <c r="DT17" i="1"/>
  <c r="DT14" i="1"/>
  <c r="DT36" i="1"/>
  <c r="DT34" i="1"/>
  <c r="DT32" i="1"/>
  <c r="DT30" i="1"/>
  <c r="DT28" i="1"/>
  <c r="DT26" i="1"/>
  <c r="DT24" i="1"/>
  <c r="DT22" i="1"/>
  <c r="DT20" i="1"/>
  <c r="DT18" i="1"/>
  <c r="DT16" i="1"/>
  <c r="CK18" i="1"/>
  <c r="CK20" i="1"/>
  <c r="CK22" i="1"/>
  <c r="CK24" i="1"/>
  <c r="CK26" i="1"/>
  <c r="CK28" i="1"/>
  <c r="CK30" i="1"/>
  <c r="CK32" i="1"/>
  <c r="CK14" i="1"/>
  <c r="CK19" i="1"/>
  <c r="CK23" i="1"/>
  <c r="CK27" i="1"/>
  <c r="CK31" i="1"/>
  <c r="CK35" i="1"/>
  <c r="CK36" i="1"/>
  <c r="CK43" i="1"/>
  <c r="CK64" i="1"/>
  <c r="CK16" i="1"/>
  <c r="CK34" i="1"/>
  <c r="CK37" i="1"/>
  <c r="CK17" i="1"/>
  <c r="CK21" i="1"/>
  <c r="CK25" i="1"/>
  <c r="CK29" i="1"/>
  <c r="CK33" i="1"/>
  <c r="CK41" i="1"/>
  <c r="CK45" i="1"/>
  <c r="CK46" i="1"/>
  <c r="CK40" i="1"/>
  <c r="CK42" i="1"/>
  <c r="CK44" i="1"/>
  <c r="DS13" i="1"/>
  <c r="DS39" i="1"/>
  <c r="BB13" i="1"/>
  <c r="BC64" i="1"/>
  <c r="BC46" i="1"/>
  <c r="BC45" i="1"/>
  <c r="BC44" i="1"/>
  <c r="BC43" i="1"/>
  <c r="BC42" i="1"/>
  <c r="BC41" i="1"/>
  <c r="BC40" i="1"/>
  <c r="BC37" i="1"/>
  <c r="BC36" i="1"/>
  <c r="BC35" i="1"/>
  <c r="BC34" i="1"/>
  <c r="BC33" i="1"/>
  <c r="BC32" i="1"/>
  <c r="BC31" i="1"/>
  <c r="BC30" i="1"/>
  <c r="BC29" i="1"/>
  <c r="BC28" i="1"/>
  <c r="BC27" i="1"/>
  <c r="BC26" i="1"/>
  <c r="BC25" i="1"/>
  <c r="BC24" i="1"/>
  <c r="BC23" i="1"/>
  <c r="BC22" i="1"/>
  <c r="BC21" i="1"/>
  <c r="BC20" i="1"/>
  <c r="BC19" i="1"/>
  <c r="BC18" i="1"/>
  <c r="BC17" i="1"/>
  <c r="BC16" i="1"/>
  <c r="BC14" i="1"/>
  <c r="BD10" i="1"/>
  <c r="BD15" i="1" s="1"/>
  <c r="BB39" i="1"/>
  <c r="G49" i="1" l="1"/>
  <c r="G57" i="1"/>
  <c r="G58" i="1"/>
  <c r="G61" i="1"/>
  <c r="G54" i="1"/>
  <c r="G62" i="1"/>
  <c r="G63" i="1"/>
  <c r="G48" i="1"/>
  <c r="G50" i="1"/>
  <c r="G47" i="1"/>
  <c r="G51" i="1"/>
  <c r="G56" i="1"/>
  <c r="G53" i="1"/>
  <c r="G59" i="1"/>
  <c r="G55" i="1"/>
  <c r="G52" i="1"/>
  <c r="G60" i="1"/>
  <c r="G11" i="1"/>
  <c r="DU62" i="1"/>
  <c r="DU63" i="1"/>
  <c r="BD62" i="1"/>
  <c r="BD63" i="1"/>
  <c r="CL62" i="1"/>
  <c r="CL63" i="1"/>
  <c r="DS12" i="1"/>
  <c r="DS11" i="1" s="1"/>
  <c r="CJ12" i="1"/>
  <c r="CJ11" i="1" s="1"/>
  <c r="BB12" i="1"/>
  <c r="BB11" i="1" s="1"/>
  <c r="BD61" i="1"/>
  <c r="BD60" i="1"/>
  <c r="BD53" i="1"/>
  <c r="BD58" i="1"/>
  <c r="BD54" i="1"/>
  <c r="BD55" i="1"/>
  <c r="BD59" i="1"/>
  <c r="BD57" i="1"/>
  <c r="BD56" i="1"/>
  <c r="BD52" i="1"/>
  <c r="BD51" i="1"/>
  <c r="CL61" i="1"/>
  <c r="CL60" i="1"/>
  <c r="CL55" i="1"/>
  <c r="CL53" i="1"/>
  <c r="CL58" i="1"/>
  <c r="CL59" i="1"/>
  <c r="CL57" i="1"/>
  <c r="CL56" i="1"/>
  <c r="CL54" i="1"/>
  <c r="CL52" i="1"/>
  <c r="CL51" i="1"/>
  <c r="DU61" i="1"/>
  <c r="DU60" i="1"/>
  <c r="DU57" i="1"/>
  <c r="DU53" i="1"/>
  <c r="DU58" i="1"/>
  <c r="DU54" i="1"/>
  <c r="DU55" i="1"/>
  <c r="DU59" i="1"/>
  <c r="DU56" i="1"/>
  <c r="DU51" i="1"/>
  <c r="DU52" i="1"/>
  <c r="DU49" i="1"/>
  <c r="DU50" i="1"/>
  <c r="DU48" i="1"/>
  <c r="DU47" i="1"/>
  <c r="CL50" i="1"/>
  <c r="CL49" i="1"/>
  <c r="CL48" i="1"/>
  <c r="CL47" i="1"/>
  <c r="BD49" i="1"/>
  <c r="BD48" i="1"/>
  <c r="BD47" i="1"/>
  <c r="BD50" i="1"/>
  <c r="G12" i="1"/>
  <c r="E7" i="26" s="1"/>
  <c r="DT39" i="1"/>
  <c r="CK39" i="1"/>
  <c r="CK13" i="1"/>
  <c r="DU46" i="1"/>
  <c r="DU44" i="1"/>
  <c r="DU42" i="1"/>
  <c r="DU40" i="1"/>
  <c r="DU64" i="1"/>
  <c r="DU45" i="1"/>
  <c r="DU43" i="1"/>
  <c r="DU41" i="1"/>
  <c r="DU36" i="1"/>
  <c r="DU34" i="1"/>
  <c r="DU32" i="1"/>
  <c r="DU30" i="1"/>
  <c r="DU28" i="1"/>
  <c r="DU26" i="1"/>
  <c r="DU24" i="1"/>
  <c r="DU22" i="1"/>
  <c r="DU20" i="1"/>
  <c r="DU18" i="1"/>
  <c r="DU16" i="1"/>
  <c r="DU37" i="1"/>
  <c r="DU35" i="1"/>
  <c r="DU33" i="1"/>
  <c r="DU31" i="1"/>
  <c r="DU29" i="1"/>
  <c r="DU27" i="1"/>
  <c r="DU25" i="1"/>
  <c r="DU23" i="1"/>
  <c r="DU21" i="1"/>
  <c r="DU19" i="1"/>
  <c r="DU17" i="1"/>
  <c r="DU14" i="1"/>
  <c r="DV10" i="1"/>
  <c r="DV15" i="1" s="1"/>
  <c r="H15" i="1" s="1"/>
  <c r="CM10" i="1"/>
  <c r="CM15" i="1" s="1"/>
  <c r="DT13" i="1"/>
  <c r="CL19" i="1"/>
  <c r="CL23" i="1"/>
  <c r="CL27" i="1"/>
  <c r="CL31" i="1"/>
  <c r="CL35" i="1"/>
  <c r="CL42" i="1"/>
  <c r="CL46" i="1"/>
  <c r="CL16" i="1"/>
  <c r="CL41" i="1"/>
  <c r="CL43" i="1"/>
  <c r="CL45" i="1"/>
  <c r="CL64" i="1"/>
  <c r="CL40" i="1"/>
  <c r="CL21" i="1"/>
  <c r="CL25" i="1"/>
  <c r="CL29" i="1"/>
  <c r="CL33" i="1"/>
  <c r="CL44" i="1"/>
  <c r="CL14" i="1"/>
  <c r="CL18" i="1"/>
  <c r="CL17" i="1"/>
  <c r="CL20" i="1"/>
  <c r="CL22" i="1"/>
  <c r="CL24" i="1"/>
  <c r="CL26" i="1"/>
  <c r="CL28" i="1"/>
  <c r="CL30" i="1"/>
  <c r="CL32" i="1"/>
  <c r="CL34" i="1"/>
  <c r="CL36" i="1"/>
  <c r="CL37" i="1"/>
  <c r="BC39" i="1"/>
  <c r="BC13" i="1"/>
  <c r="BD37" i="1"/>
  <c r="BD36" i="1"/>
  <c r="BD35" i="1"/>
  <c r="BD34" i="1"/>
  <c r="BD33" i="1"/>
  <c r="BD32" i="1"/>
  <c r="BD31" i="1"/>
  <c r="BD30" i="1"/>
  <c r="BD29" i="1"/>
  <c r="BD28" i="1"/>
  <c r="BD27" i="1"/>
  <c r="BD26" i="1"/>
  <c r="BD64" i="1"/>
  <c r="BD46" i="1"/>
  <c r="BD45" i="1"/>
  <c r="BD44" i="1"/>
  <c r="BD43" i="1"/>
  <c r="BD42" i="1"/>
  <c r="BD41" i="1"/>
  <c r="BD40" i="1"/>
  <c r="BD19" i="1"/>
  <c r="BD18" i="1"/>
  <c r="BD17" i="1"/>
  <c r="BD16" i="1"/>
  <c r="BD14" i="1"/>
  <c r="BD25" i="1"/>
  <c r="BD24" i="1"/>
  <c r="BD23" i="1"/>
  <c r="BD22" i="1"/>
  <c r="BD21" i="1"/>
  <c r="BD20" i="1"/>
  <c r="H60" i="1" l="1"/>
  <c r="H62" i="1"/>
  <c r="H49" i="1"/>
  <c r="H61" i="1"/>
  <c r="H51" i="1"/>
  <c r="H56" i="1"/>
  <c r="H57" i="1"/>
  <c r="H55" i="1"/>
  <c r="H52" i="1"/>
  <c r="H63" i="1"/>
  <c r="H47" i="1"/>
  <c r="H50" i="1"/>
  <c r="H58" i="1"/>
  <c r="H59" i="1"/>
  <c r="H53" i="1"/>
  <c r="H48" i="1"/>
  <c r="H54" i="1"/>
  <c r="CM62" i="1"/>
  <c r="CM63" i="1"/>
  <c r="DV63" i="1"/>
  <c r="DV62" i="1"/>
  <c r="DT12" i="1"/>
  <c r="DT11" i="1" s="1"/>
  <c r="CK12" i="1"/>
  <c r="CK11" i="1" s="1"/>
  <c r="BC12" i="1"/>
  <c r="BC11" i="1" s="1"/>
  <c r="CM61" i="1"/>
  <c r="CM60" i="1"/>
  <c r="CM55" i="1"/>
  <c r="CM58" i="1"/>
  <c r="CM59" i="1"/>
  <c r="CM53" i="1"/>
  <c r="CM52" i="1"/>
  <c r="CM51" i="1"/>
  <c r="CM57" i="1"/>
  <c r="CM56" i="1"/>
  <c r="CM54" i="1"/>
  <c r="DV61" i="1"/>
  <c r="DV60" i="1"/>
  <c r="DV57" i="1"/>
  <c r="DV58" i="1"/>
  <c r="DV59" i="1"/>
  <c r="DV54" i="1"/>
  <c r="DV55" i="1"/>
  <c r="DV56" i="1"/>
  <c r="DV53" i="1"/>
  <c r="DV52" i="1"/>
  <c r="DV51" i="1"/>
  <c r="CM50" i="1"/>
  <c r="CM49" i="1"/>
  <c r="CM48" i="1"/>
  <c r="CM47" i="1"/>
  <c r="DV50" i="1"/>
  <c r="DV48" i="1"/>
  <c r="DV47" i="1"/>
  <c r="DV49" i="1"/>
  <c r="DU13" i="1"/>
  <c r="CL13" i="1"/>
  <c r="DV64" i="1"/>
  <c r="DV45" i="1"/>
  <c r="DV43" i="1"/>
  <c r="DV41" i="1"/>
  <c r="DV46" i="1"/>
  <c r="DV44" i="1"/>
  <c r="DV42" i="1"/>
  <c r="DV40" i="1"/>
  <c r="DV37" i="1"/>
  <c r="DV35" i="1"/>
  <c r="DV33" i="1"/>
  <c r="DV31" i="1"/>
  <c r="DV29" i="1"/>
  <c r="DV27" i="1"/>
  <c r="DV25" i="1"/>
  <c r="DV23" i="1"/>
  <c r="DV21" i="1"/>
  <c r="DV19" i="1"/>
  <c r="DV17" i="1"/>
  <c r="DV14" i="1"/>
  <c r="DV36" i="1"/>
  <c r="DV34" i="1"/>
  <c r="DV32" i="1"/>
  <c r="DV30" i="1"/>
  <c r="DV28" i="1"/>
  <c r="DV26" i="1"/>
  <c r="DV24" i="1"/>
  <c r="DV22" i="1"/>
  <c r="DV20" i="1"/>
  <c r="DV18" i="1"/>
  <c r="DV16" i="1"/>
  <c r="CL39" i="1"/>
  <c r="CM17" i="1"/>
  <c r="CM19" i="1"/>
  <c r="CM21" i="1"/>
  <c r="CM23" i="1"/>
  <c r="CM25" i="1"/>
  <c r="CM27" i="1"/>
  <c r="CM29" i="1"/>
  <c r="CM31" i="1"/>
  <c r="CM33" i="1"/>
  <c r="CM35" i="1"/>
  <c r="CM37" i="1"/>
  <c r="CM16" i="1"/>
  <c r="CM34" i="1"/>
  <c r="CM41" i="1"/>
  <c r="CM45" i="1"/>
  <c r="CM40" i="1"/>
  <c r="CM14" i="1"/>
  <c r="CM42" i="1"/>
  <c r="CM44" i="1"/>
  <c r="CM46" i="1"/>
  <c r="CM18" i="1"/>
  <c r="CM20" i="1"/>
  <c r="CM22" i="1"/>
  <c r="CM24" i="1"/>
  <c r="CM26" i="1"/>
  <c r="CM28" i="1"/>
  <c r="CM30" i="1"/>
  <c r="CM32" i="1"/>
  <c r="CM36" i="1"/>
  <c r="CM43" i="1"/>
  <c r="CM64" i="1"/>
  <c r="DU39" i="1"/>
  <c r="BD13" i="1"/>
  <c r="BD39" i="1"/>
  <c r="DU12" i="1" l="1"/>
  <c r="DU11" i="1" s="1"/>
  <c r="CL12" i="1"/>
  <c r="CL11" i="1" s="1"/>
  <c r="BD12" i="1"/>
  <c r="BD11" i="1" s="1"/>
  <c r="DV39" i="1"/>
  <c r="CM39" i="1"/>
  <c r="CM13" i="1"/>
  <c r="DV13" i="1"/>
  <c r="DV12" i="1" l="1"/>
  <c r="DV11" i="1" s="1"/>
  <c r="CM12" i="1"/>
  <c r="CM11" i="1" s="1"/>
  <c r="L9" i="26" l="1"/>
  <c r="N9" i="26"/>
  <c r="K9" i="26"/>
  <c r="L8" i="26"/>
  <c r="N8" i="26"/>
  <c r="M8" i="26"/>
  <c r="K8" i="26"/>
  <c r="M9" i="26"/>
  <c r="K7" i="26"/>
  <c r="L7" i="26"/>
  <c r="N7" i="26"/>
  <c r="M7" i="26"/>
  <c r="M6" i="26" l="1"/>
  <c r="L6" i="26"/>
  <c r="N6" i="26"/>
  <c r="K6" i="26"/>
  <c r="S13" i="1"/>
  <c r="R39" i="1"/>
  <c r="M13" i="1"/>
  <c r="R13" i="1"/>
  <c r="Q13" i="1"/>
  <c r="H35" i="1"/>
  <c r="L13" i="1"/>
  <c r="U13" i="1"/>
  <c r="H23" i="1"/>
  <c r="H40" i="1"/>
  <c r="H31" i="1"/>
  <c r="H37" i="1"/>
  <c r="K13" i="1"/>
  <c r="J13" i="1"/>
  <c r="N13" i="1"/>
  <c r="P13" i="1"/>
  <c r="H25" i="1"/>
  <c r="H26" i="1"/>
  <c r="T13" i="1"/>
  <c r="P39" i="1"/>
  <c r="O13" i="1"/>
  <c r="H45" i="1"/>
  <c r="H14" i="1"/>
  <c r="H17" i="1"/>
  <c r="H18" i="1"/>
  <c r="H64" i="1"/>
  <c r="H24" i="1"/>
  <c r="H46" i="1"/>
  <c r="H19" i="1"/>
  <c r="H27" i="1"/>
  <c r="H21" i="1"/>
  <c r="H22" i="1"/>
  <c r="H44" i="1"/>
  <c r="H28" i="1"/>
  <c r="G24" i="1"/>
  <c r="G30" i="1"/>
  <c r="G25" i="1"/>
  <c r="G31" i="1"/>
  <c r="G40" i="1"/>
  <c r="G32" i="1"/>
  <c r="G41" i="1"/>
  <c r="G33" i="1"/>
  <c r="S39" i="1"/>
  <c r="L39" i="1"/>
  <c r="H34" i="1"/>
  <c r="G42" i="1"/>
  <c r="G43" i="1"/>
  <c r="G44" i="1"/>
  <c r="G45" i="1"/>
  <c r="M39" i="1"/>
  <c r="G16" i="1"/>
  <c r="G46" i="1"/>
  <c r="G17" i="1"/>
  <c r="G64" i="1"/>
  <c r="G18" i="1"/>
  <c r="G19" i="1"/>
  <c r="H33" i="1"/>
  <c r="H32" i="1"/>
  <c r="H29" i="1"/>
  <c r="H30" i="1"/>
  <c r="H36" i="1"/>
  <c r="G34" i="1"/>
  <c r="G35" i="1"/>
  <c r="G36" i="1"/>
  <c r="G14" i="1"/>
  <c r="G37" i="1"/>
  <c r="H12" i="1"/>
  <c r="G39" i="1"/>
  <c r="G13" i="1"/>
  <c r="H13" i="1"/>
  <c r="H39" i="1"/>
  <c r="G23" i="1"/>
  <c r="G22" i="1"/>
  <c r="G21" i="1"/>
  <c r="G20" i="1"/>
  <c r="H20" i="1"/>
  <c r="H43" i="1"/>
  <c r="H41" i="1"/>
  <c r="H16" i="1"/>
  <c r="U39" i="1"/>
  <c r="AK13" i="14"/>
  <c r="G29" i="1"/>
  <c r="G28" i="1"/>
  <c r="G27" i="1"/>
  <c r="G26" i="1"/>
  <c r="H42" i="1"/>
  <c r="Q39" i="1"/>
  <c r="T39" i="1"/>
  <c r="K12" i="1" l="1"/>
  <c r="K11" i="1" s="1"/>
  <c r="N12" i="1"/>
  <c r="N11" i="1" s="1"/>
  <c r="O12" i="1"/>
  <c r="O11" i="1" s="1"/>
  <c r="J12" i="1"/>
  <c r="J11" i="1" s="1"/>
  <c r="Q12" i="1"/>
  <c r="Q11" i="1" s="1"/>
  <c r="P12" i="1"/>
  <c r="P11" i="1" s="1"/>
  <c r="T12" i="1"/>
  <c r="T11" i="1" s="1"/>
  <c r="U12" i="1"/>
  <c r="U11" i="1" s="1"/>
  <c r="R12" i="1"/>
  <c r="R11" i="1" s="1"/>
  <c r="L12" i="1"/>
  <c r="L11" i="1" s="1"/>
  <c r="M12" i="1"/>
  <c r="M11" i="1" s="1"/>
  <c r="S12" i="1"/>
  <c r="S11" i="1" s="1"/>
  <c r="W58" i="14"/>
  <c r="X58" i="14"/>
  <c r="Y58" i="14"/>
  <c r="Z58" i="14"/>
  <c r="AA58" i="14"/>
  <c r="AB58" i="14"/>
  <c r="AC58" i="14"/>
  <c r="AD58" i="14"/>
  <c r="AE58" i="14"/>
  <c r="AF58" i="14"/>
  <c r="J56" i="14"/>
  <c r="K56" i="14"/>
  <c r="L56" i="14"/>
  <c r="M56" i="14"/>
  <c r="N56" i="14"/>
  <c r="O56" i="14"/>
  <c r="P56" i="14"/>
  <c r="Q56" i="14"/>
  <c r="R56" i="14"/>
  <c r="S56" i="14"/>
  <c r="T56" i="14"/>
  <c r="U56" i="14"/>
  <c r="V56" i="14"/>
  <c r="W56" i="14"/>
  <c r="X56" i="14"/>
  <c r="Y56" i="14"/>
  <c r="Z56" i="14"/>
  <c r="AA56" i="14"/>
  <c r="AB56" i="14"/>
  <c r="AC56" i="14"/>
  <c r="AD56" i="14"/>
  <c r="AE56" i="14"/>
  <c r="AF56" i="14"/>
  <c r="J60" i="14"/>
  <c r="L60" i="14"/>
  <c r="K60" i="14"/>
  <c r="M60" i="14"/>
  <c r="N60" i="14"/>
  <c r="O60" i="14"/>
  <c r="P60" i="14"/>
  <c r="Q60" i="14"/>
  <c r="R60" i="14"/>
  <c r="S60" i="14"/>
  <c r="T60" i="14"/>
  <c r="U60" i="14"/>
  <c r="V60" i="14"/>
  <c r="W60" i="14"/>
  <c r="F9" i="26"/>
  <c r="E8" i="26"/>
  <c r="F8" i="26"/>
  <c r="F7" i="26"/>
  <c r="E9" i="26"/>
  <c r="V59" i="14" l="1"/>
  <c r="R59" i="14"/>
  <c r="N59" i="14"/>
  <c r="AE55" i="14"/>
  <c r="AA55" i="14"/>
  <c r="W55" i="14"/>
  <c r="S55" i="14"/>
  <c r="AC57" i="14"/>
  <c r="Y57" i="14"/>
  <c r="U55" i="14"/>
  <c r="Q55" i="14"/>
  <c r="M55" i="14"/>
  <c r="AE57" i="14"/>
  <c r="AA57" i="14"/>
  <c r="M59" i="14"/>
  <c r="T59" i="14"/>
  <c r="P59" i="14"/>
  <c r="AC55" i="14"/>
  <c r="Y55" i="14"/>
  <c r="K59" i="14"/>
  <c r="AD57" i="14"/>
  <c r="Z57" i="14"/>
  <c r="W59" i="14"/>
  <c r="S59" i="14"/>
  <c r="O59" i="14"/>
  <c r="L59" i="14"/>
  <c r="AF55" i="14"/>
  <c r="AB55" i="14"/>
  <c r="X55" i="14"/>
  <c r="T55" i="14"/>
  <c r="P55" i="14"/>
  <c r="L55" i="14"/>
  <c r="O55" i="14"/>
  <c r="K55" i="14"/>
  <c r="U59" i="14"/>
  <c r="Q59" i="14"/>
  <c r="AD55" i="14"/>
  <c r="Z55" i="14"/>
  <c r="V55" i="14"/>
  <c r="R55" i="14"/>
  <c r="N55" i="14"/>
  <c r="AF57" i="14"/>
  <c r="AB57" i="14"/>
  <c r="X57" i="14"/>
  <c r="I56" i="14" l="1"/>
  <c r="E6" i="26"/>
  <c r="I60" i="14"/>
  <c r="H11" i="1"/>
  <c r="F6" i="26" s="1"/>
  <c r="AK14" i="14"/>
  <c r="I59" i="14" l="1"/>
  <c r="J59" i="14"/>
  <c r="AP16" i="14"/>
  <c r="AP17" i="14" s="1"/>
  <c r="AP7" i="14"/>
  <c r="AP9" i="14" s="1"/>
  <c r="AP8" i="14" s="1"/>
  <c r="I55" i="14"/>
  <c r="J55" i="14"/>
</calcChain>
</file>

<file path=xl/sharedStrings.xml><?xml version="1.0" encoding="utf-8"?>
<sst xmlns="http://schemas.openxmlformats.org/spreadsheetml/2006/main" count="413" uniqueCount="202">
  <si>
    <t>A</t>
  </si>
  <si>
    <t>FORECAST</t>
  </si>
  <si>
    <t>ACTUAL</t>
  </si>
  <si>
    <t>PLAN</t>
  </si>
  <si>
    <t>Document Title</t>
  </si>
  <si>
    <t>PROCESS</t>
  </si>
  <si>
    <t>OAA</t>
  </si>
  <si>
    <t>MS Type</t>
    <phoneticPr fontId="36" type="noConversion"/>
  </si>
  <si>
    <t>MS - 1</t>
  </si>
  <si>
    <t>MS - 2</t>
  </si>
  <si>
    <t>MS - 3</t>
  </si>
  <si>
    <t>A</t>
    <phoneticPr fontId="36" type="noConversion"/>
  </si>
  <si>
    <t/>
  </si>
  <si>
    <t>ORIGINAL PLAN DATES</t>
  </si>
  <si>
    <t>FORECAST DATES</t>
  </si>
  <si>
    <t>ACTUAL DATES</t>
  </si>
  <si>
    <t>OVERALL PROGRESS</t>
  </si>
  <si>
    <t>OAF</t>
  </si>
  <si>
    <t>REMARKS</t>
  </si>
  <si>
    <t>MS - 4</t>
  </si>
  <si>
    <t>PROCESS D/S HEAT EXCHANGERS</t>
  </si>
  <si>
    <t>PROCESS D/S PUMPS</t>
  </si>
  <si>
    <t>Document No</t>
  </si>
  <si>
    <t>PROCESS D/S DRUMS</t>
  </si>
  <si>
    <t>EQUIPMENT</t>
  </si>
  <si>
    <t>REACTOR</t>
  </si>
  <si>
    <t>AGITATOR</t>
  </si>
  <si>
    <t>PROCESS D/S COMP&amp;BLOWERS</t>
  </si>
  <si>
    <t>C1P</t>
  </si>
  <si>
    <t>C2P</t>
  </si>
  <si>
    <t>C3P</t>
  </si>
  <si>
    <t>C5P</t>
  </si>
  <si>
    <t>Q1P</t>
  </si>
  <si>
    <t>Q2P</t>
  </si>
  <si>
    <t>Q3P</t>
  </si>
  <si>
    <t>C1F</t>
  </si>
  <si>
    <t>Q1F</t>
  </si>
  <si>
    <t>C2F</t>
  </si>
  <si>
    <t>C3F</t>
  </si>
  <si>
    <t>C5F</t>
  </si>
  <si>
    <t>Q2F</t>
  </si>
  <si>
    <t>Q3F</t>
  </si>
  <si>
    <t>C1A</t>
  </si>
  <si>
    <t>C2A</t>
  </si>
  <si>
    <t>C3A</t>
  </si>
  <si>
    <t>C5A</t>
  </si>
  <si>
    <t>Q1A</t>
  </si>
  <si>
    <t>Q2A</t>
  </si>
  <si>
    <t>Q3A</t>
  </si>
  <si>
    <t>CP</t>
  </si>
  <si>
    <t>CF</t>
  </si>
  <si>
    <t>CA</t>
  </si>
  <si>
    <t>s</t>
  </si>
  <si>
    <t>2) Progress Summary</t>
  </si>
  <si>
    <t>Variance at Completion</t>
  </si>
  <si>
    <t>IFC</t>
  </si>
  <si>
    <t>IFA</t>
  </si>
  <si>
    <t>1) Schedule Summary</t>
  </si>
  <si>
    <t xml:space="preserve"> </t>
  </si>
  <si>
    <t>MH A- Cum</t>
  </si>
  <si>
    <t>MH A- Inc</t>
  </si>
  <si>
    <t>Act-Hr Expended</t>
  </si>
  <si>
    <t>Plan %</t>
  </si>
  <si>
    <t>Actual %</t>
  </si>
  <si>
    <t>Actual MH %</t>
  </si>
  <si>
    <t>Budget MH</t>
  </si>
  <si>
    <t>Actual MH</t>
  </si>
  <si>
    <t>3) MH Summary</t>
  </si>
  <si>
    <t>Comments Received</t>
  </si>
  <si>
    <t>MS Type</t>
  </si>
  <si>
    <t>B</t>
  </si>
  <si>
    <t>Budget
MH</t>
  </si>
  <si>
    <t>Act Prog</t>
  </si>
  <si>
    <t>Plan Prog</t>
  </si>
  <si>
    <t>Weight
%</t>
  </si>
  <si>
    <t>Forecast Completion MH</t>
  </si>
  <si>
    <t>Variance at Completion MH</t>
  </si>
  <si>
    <t>Delayed</t>
  </si>
  <si>
    <t>LEGEND:</t>
  </si>
  <si>
    <t>WBS</t>
  </si>
  <si>
    <t>TOTAL</t>
  </si>
  <si>
    <t>Completed on schedule</t>
  </si>
  <si>
    <t>Completed but delayed.</t>
  </si>
  <si>
    <t>insert rows above this line.</t>
  </si>
  <si>
    <t>Forecasted Duration</t>
  </si>
  <si>
    <t>Forecasted Completion</t>
  </si>
  <si>
    <t>Planned Completion Date:</t>
  </si>
  <si>
    <t>Project Duration:</t>
  </si>
  <si>
    <t>Variance to Date:</t>
  </si>
  <si>
    <t>PROJECT STATUS REPORT</t>
  </si>
  <si>
    <t>Plan Progress Cum</t>
  </si>
  <si>
    <t>Plan Progress Inc</t>
  </si>
  <si>
    <t>Fcast Progress Inc</t>
  </si>
  <si>
    <t>Fcast Progress Cum</t>
  </si>
  <si>
    <t>Act Progress Inc</t>
  </si>
  <si>
    <t>Act Progress Cum</t>
  </si>
  <si>
    <t>Plan Progress %</t>
  </si>
  <si>
    <t>Actual Progress %</t>
  </si>
  <si>
    <t>Original 
Budget</t>
  </si>
  <si>
    <t>Actual Hours Expended</t>
  </si>
  <si>
    <t>Insert rows above this line.</t>
  </si>
  <si>
    <t>CUT-OFF</t>
  </si>
  <si>
    <t>JOB NO.: JOB NAME</t>
  </si>
  <si>
    <t>DASH ENGINEERING PHILS., INC.</t>
  </si>
  <si>
    <t>Report Ref. No:</t>
  </si>
  <si>
    <t>MH % Consumed</t>
  </si>
  <si>
    <t>Checked By:</t>
  </si>
  <si>
    <t>Approved By:</t>
  </si>
  <si>
    <t>Department Leader</t>
  </si>
  <si>
    <t>Prepared By:</t>
  </si>
  <si>
    <t>Project Control LE</t>
  </si>
  <si>
    <t>Project Control Manager</t>
  </si>
  <si>
    <t>OPP</t>
  </si>
  <si>
    <t>Doc prep for 1st issue</t>
  </si>
  <si>
    <t>IFA/IFR/IFI</t>
  </si>
  <si>
    <t>Final Issue/IFC</t>
  </si>
  <si>
    <t xml:space="preserve">Report Date: </t>
  </si>
  <si>
    <t>DSH-MPE-R-0015</t>
  </si>
  <si>
    <t>On-The-Fly items</t>
  </si>
  <si>
    <t>Pipe Flow U-Shape</t>
  </si>
  <si>
    <t>Pipe Flow N-Shape</t>
  </si>
  <si>
    <t>Rotameter Direction</t>
  </si>
  <si>
    <t>Pipe Nozzle Insulation</t>
  </si>
  <si>
    <t>Incorrect Support Component Part</t>
  </si>
  <si>
    <t>Support Span</t>
  </si>
  <si>
    <t>Pipe Cut Length</t>
  </si>
  <si>
    <t>Spiral Gasket</t>
  </si>
  <si>
    <t>Gusset Requirement</t>
  </si>
  <si>
    <t>Duplicated Support Components</t>
  </si>
  <si>
    <t>Check Connections of Slip On Flange</t>
  </si>
  <si>
    <t>Piperun Name Rule</t>
  </si>
  <si>
    <t>Pipe Component Name Rule</t>
  </si>
  <si>
    <t>Insulation Spec Rule</t>
  </si>
  <si>
    <t>Base Plate Type Not Set</t>
  </si>
  <si>
    <t>Route Part Notes Input</t>
  </si>
  <si>
    <t>Instrument Orientation</t>
  </si>
  <si>
    <t>Steam Trap Orientation</t>
  </si>
  <si>
    <t>Weld Support Clash</t>
  </si>
  <si>
    <t>Weld Support Clearance</t>
  </si>
  <si>
    <t>Hole Management</t>
  </si>
  <si>
    <t>Head to head component Checking</t>
  </si>
  <si>
    <t>On-The-Fly items - Administrative Documentation</t>
  </si>
  <si>
    <t>Pipe Flow U-Shape  - Administrative Documentation</t>
  </si>
  <si>
    <t>Pipe Flow N-Shape  - Administrative Documentation</t>
  </si>
  <si>
    <t>Rotameter Direction  - Administrative Documentation</t>
  </si>
  <si>
    <t>Pipe Nozzle Insulation  - Administrative Documentation</t>
  </si>
  <si>
    <t>Incorrect Support Component Part  - Administrative Documentation</t>
  </si>
  <si>
    <t>Support Span  - Administrative Documentation</t>
  </si>
  <si>
    <t>Pipe Cut Length  - Administrative Documentation</t>
  </si>
  <si>
    <t>Spiral Gasket  - Administrative Documentation</t>
  </si>
  <si>
    <t>Gusset Requirement  - Administrative Documentation</t>
  </si>
  <si>
    <t>Duplicated Support Components - Administrative Documentation</t>
  </si>
  <si>
    <t>Check Connections of Slip On Flange - Administrative Documentation</t>
  </si>
  <si>
    <t>Piperun Name Rule - Administrative Documentation</t>
  </si>
  <si>
    <t>Pipe Component Name Rule - Administrative Documentation</t>
  </si>
  <si>
    <t>Insulation Spec Rule - Administrative Documentation</t>
  </si>
  <si>
    <t>Base Plate Type Not Set - Administrative Documentation</t>
  </si>
  <si>
    <t>Route Part Notes Input - Administrative Documentation</t>
  </si>
  <si>
    <t>Instrument Orientation - Administrative Documentation</t>
  </si>
  <si>
    <t>Steam Trap Orientation - Administrative Documentation</t>
  </si>
  <si>
    <t>Weld Support Clash - Administrative Documentation</t>
  </si>
  <si>
    <t>Weld Support Clearance  - Administrative Documentation</t>
  </si>
  <si>
    <t>Hole Management  - Administrative Documentation</t>
  </si>
  <si>
    <t>Head to head component Checking  - Administrative Documentation</t>
  </si>
  <si>
    <t>CR-001</t>
  </si>
  <si>
    <t>REPORT CUSTOMIZATION</t>
  </si>
  <si>
    <t>REQUEST</t>
  </si>
  <si>
    <t>ADMINISTRATIVE DOCUMENTATION</t>
  </si>
  <si>
    <t xml:space="preserve">MACRO </t>
  </si>
  <si>
    <t>DOCUMENT</t>
  </si>
  <si>
    <t xml:space="preserve"> Preparation</t>
  </si>
  <si>
    <t>LOE</t>
  </si>
  <si>
    <t>CR-002</t>
  </si>
  <si>
    <t>CR-003</t>
  </si>
  <si>
    <t>CR-004</t>
  </si>
  <si>
    <t>CR-005</t>
  </si>
  <si>
    <t>CR-006</t>
  </si>
  <si>
    <t>CR-007</t>
  </si>
  <si>
    <t>CR-008</t>
  </si>
  <si>
    <t>CR-009</t>
  </si>
  <si>
    <t>CR-010</t>
  </si>
  <si>
    <t>CR-011</t>
  </si>
  <si>
    <t>CR-012</t>
  </si>
  <si>
    <t>CR-013</t>
  </si>
  <si>
    <t>CR-014</t>
  </si>
  <si>
    <t>CR-015</t>
  </si>
  <si>
    <t>CR-016</t>
  </si>
  <si>
    <t>CR-017</t>
  </si>
  <si>
    <t>CR-018</t>
  </si>
  <si>
    <t>CR-019</t>
  </si>
  <si>
    <t>CR-020</t>
  </si>
  <si>
    <t>CR-021</t>
  </si>
  <si>
    <t>CR-022</t>
  </si>
  <si>
    <t>CR-023</t>
  </si>
  <si>
    <t>Meeting</t>
  </si>
  <si>
    <t>Weekly Report</t>
  </si>
  <si>
    <t>P</t>
  </si>
  <si>
    <t>Priority</t>
  </si>
  <si>
    <t>-</t>
  </si>
  <si>
    <t>Clients Requirements and Preparation</t>
  </si>
  <si>
    <t>Coding</t>
  </si>
  <si>
    <t>/Testing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</si>
</sst>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(* #,##0.00_);_(* \(#,##0.00\);_(* &quot;-&quot;??_);_(@_)"/>
    <numFmt numFmtId="164" formatCode="0.0%"/>
    <numFmt numFmtId="165" formatCode="[$-409]d\-mmm\-yy;@"/>
    <numFmt numFmtId="166" formatCode="[$-409]d\-mmm;@"/>
    <numFmt numFmtId="167" formatCode="[$-409]dd\-mmm\-yy;@"/>
    <numFmt numFmtId="168" formatCode="[$-3409]dd\-mmm\-yy;@"/>
    <numFmt numFmtId="169" formatCode="m/d;@"/>
    <numFmt numFmtId="170" formatCode="#\ &quot;wks&quot;"/>
    <numFmt numFmtId="171" formatCode="#,##0.0"/>
    <numFmt numFmtId="172" formatCode="_(* #,##0_);_(* \(#,##0\);_(* &quot;-&quot;??_);_(@_)"/>
    <numFmt numFmtId="173" formatCode="&quot;Additional Documents as of&quot;\ dd\-mmm"/>
    <numFmt numFmtId="174" formatCode="&quot;Cut-off date as of&quot;\ yyyy\-mm\-dd"/>
    <numFmt numFmtId="175" formatCode="yyyy\-mm\-dd"/>
    <numFmt numFmtId="176" formatCode="&quot;Progress Status as of&quot;\ yyyy\-mm\-dd"/>
  </numFmts>
  <fonts count="52">
    <font>
      <sz val="11"/>
      <color theme="1"/>
      <name val="Arial Unicode MS"/>
      <family val="2"/>
      <charset val="128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Unicode MS"/>
      <family val="2"/>
      <charset val="128"/>
    </font>
    <font>
      <sz val="10"/>
      <name val="Geneva"/>
      <family val="2"/>
    </font>
    <font>
      <sz val="10"/>
      <name val="Arial"/>
      <family val="2"/>
    </font>
    <font>
      <sz val="11"/>
      <color theme="1"/>
      <name val="Calibri"/>
      <family val="3"/>
      <charset val="128"/>
      <scheme val="minor"/>
    </font>
    <font>
      <sz val="11"/>
      <name val="Arial"/>
      <family val="2"/>
    </font>
    <font>
      <sz val="6"/>
      <name val="Arial Unicode MS"/>
      <family val="2"/>
      <charset val="128"/>
    </font>
    <font>
      <sz val="10"/>
      <name val="MS Sans Serif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color indexed="8"/>
      <name val="MS Sans Serif"/>
      <family val="2"/>
    </font>
    <font>
      <sz val="11"/>
      <name val="ＭＳ Ｐゴシック"/>
      <family val="3"/>
      <charset val="128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8"/>
      <name val="Arial"/>
      <family val="2"/>
    </font>
    <font>
      <b/>
      <sz val="11"/>
      <color theme="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sz val="18"/>
      <name val="Arial"/>
      <family val="2"/>
    </font>
    <font>
      <sz val="14"/>
      <name val="Arial"/>
      <family val="2"/>
    </font>
    <font>
      <sz val="11"/>
      <color theme="0"/>
      <name val="Arial"/>
      <family val="2"/>
    </font>
    <font>
      <sz val="11"/>
      <color rgb="FFFF0000"/>
      <name val="Arial"/>
      <family val="2"/>
    </font>
    <font>
      <sz val="11"/>
      <color rgb="FF0000FF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indexed="8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0"/>
        <bgColor indexed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DF7E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auto="1"/>
      </left>
      <right style="thin">
        <color auto="1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/>
      <diagonal/>
    </border>
    <border>
      <left/>
      <right/>
      <top style="thin">
        <color auto="1"/>
      </top>
      <bottom style="hair">
        <color indexed="64"/>
      </bottom>
      <diagonal/>
    </border>
    <border>
      <left/>
      <right style="thin">
        <color auto="1"/>
      </right>
      <top style="thin">
        <color auto="1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</borders>
  <cellStyleXfs count="129">
    <xf numFmtId="0" fontId="0" fillId="0" borderId="0"/>
    <xf numFmtId="9" fontId="18" fillId="0" borderId="0" applyFont="0" applyFill="0" applyBorder="0" applyAlignment="0" applyProtection="0"/>
    <xf numFmtId="0" fontId="19" fillId="0" borderId="0" applyFont="0"/>
    <xf numFmtId="0" fontId="21" fillId="0" borderId="0">
      <alignment vertical="center"/>
    </xf>
    <xf numFmtId="0" fontId="21" fillId="0" borderId="0">
      <alignment vertical="center"/>
    </xf>
    <xf numFmtId="0" fontId="20" fillId="0" borderId="0"/>
    <xf numFmtId="9" fontId="20" fillId="0" borderId="0" applyFont="0" applyFill="0" applyBorder="0" applyAlignment="0" applyProtection="0"/>
    <xf numFmtId="38" fontId="19" fillId="0" borderId="0" applyFont="0" applyFill="0" applyBorder="0" applyAlignment="0" applyProtection="0"/>
    <xf numFmtId="15" fontId="24" fillId="0" borderId="0"/>
    <xf numFmtId="0" fontId="25" fillId="3" borderId="0" applyNumberFormat="0">
      <alignment horizontal="left" vertical="top"/>
    </xf>
    <xf numFmtId="43" fontId="26" fillId="0" borderId="0" applyFont="0" applyFill="0" applyBorder="0" applyAlignment="0" applyProtection="0"/>
    <xf numFmtId="0" fontId="27" fillId="0" borderId="0"/>
    <xf numFmtId="0" fontId="20" fillId="0" borderId="0"/>
    <xf numFmtId="0" fontId="26" fillId="0" borderId="0"/>
    <xf numFmtId="9" fontId="26" fillId="0" borderId="0" applyFont="0" applyFill="0" applyBorder="0" applyAlignment="0" applyProtection="0"/>
    <xf numFmtId="0" fontId="28" fillId="0" borderId="23"/>
    <xf numFmtId="0" fontId="29" fillId="0" borderId="0">
      <alignment vertical="center"/>
    </xf>
    <xf numFmtId="0" fontId="32" fillId="0" borderId="0"/>
    <xf numFmtId="43" fontId="20" fillId="0" borderId="0" applyFont="0" applyFill="0" applyBorder="0" applyAlignment="0" applyProtection="0"/>
    <xf numFmtId="0" fontId="17" fillId="0" borderId="0"/>
    <xf numFmtId="0" fontId="16" fillId="0" borderId="0"/>
    <xf numFmtId="43" fontId="16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0" fontId="20" fillId="0" borderId="0"/>
    <xf numFmtId="0" fontId="20" fillId="0" borderId="0"/>
    <xf numFmtId="0" fontId="14" fillId="0" borderId="0"/>
    <xf numFmtId="43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0" fontId="20" fillId="0" borderId="0"/>
    <xf numFmtId="0" fontId="13" fillId="0" borderId="0"/>
    <xf numFmtId="0" fontId="13" fillId="0" borderId="0"/>
    <xf numFmtId="43" fontId="13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13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43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0" fontId="11" fillId="0" borderId="0"/>
    <xf numFmtId="43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9" fillId="0" borderId="0"/>
    <xf numFmtId="43" fontId="18" fillId="0" borderId="0" applyFont="0" applyFill="0" applyBorder="0" applyAlignment="0" applyProtection="0"/>
  </cellStyleXfs>
  <cellXfs count="490">
    <xf numFmtId="0" fontId="0" fillId="0" borderId="0" xfId="0"/>
    <xf numFmtId="0" fontId="20" fillId="0" borderId="0" xfId="5" applyFont="1"/>
    <xf numFmtId="0" fontId="20" fillId="0" borderId="0" xfId="5" applyFont="1" applyBorder="1"/>
    <xf numFmtId="0" fontId="34" fillId="0" borderId="0" xfId="0" applyFont="1" applyFill="1"/>
    <xf numFmtId="9" fontId="34" fillId="0" borderId="5" xfId="0" applyNumberFormat="1" applyFont="1" applyFill="1" applyBorder="1" applyAlignment="1">
      <alignment horizontal="center" vertical="center"/>
    </xf>
    <xf numFmtId="0" fontId="35" fillId="0" borderId="0" xfId="0" applyFont="1"/>
    <xf numFmtId="0" fontId="31" fillId="0" borderId="0" xfId="0" applyFont="1" applyFill="1" applyBorder="1" applyAlignment="1">
      <alignment horizontal="center"/>
    </xf>
    <xf numFmtId="9" fontId="31" fillId="0" borderId="0" xfId="0" applyNumberFormat="1" applyFont="1" applyFill="1" applyBorder="1" applyAlignment="1">
      <alignment horizontal="center" wrapText="1"/>
    </xf>
    <xf numFmtId="0" fontId="20" fillId="0" borderId="0" xfId="24" applyFont="1" applyAlignment="1">
      <alignment vertical="center"/>
    </xf>
    <xf numFmtId="0" fontId="20" fillId="0" borderId="0" xfId="24" applyFont="1" applyBorder="1" applyAlignment="1">
      <alignment vertical="center"/>
    </xf>
    <xf numFmtId="0" fontId="20" fillId="0" borderId="8" xfId="24" applyFont="1" applyBorder="1" applyAlignment="1">
      <alignment vertical="center"/>
    </xf>
    <xf numFmtId="0" fontId="20" fillId="0" borderId="19" xfId="24" applyFont="1" applyBorder="1" applyAlignment="1">
      <alignment vertical="center"/>
    </xf>
    <xf numFmtId="0" fontId="20" fillId="0" borderId="13" xfId="24" applyFont="1" applyBorder="1" applyAlignment="1">
      <alignment vertical="center"/>
    </xf>
    <xf numFmtId="164" fontId="34" fillId="0" borderId="8" xfId="1" applyNumberFormat="1" applyFont="1" applyFill="1" applyBorder="1" applyAlignment="1">
      <alignment horizontal="center" vertical="center"/>
    </xf>
    <xf numFmtId="164" fontId="34" fillId="0" borderId="0" xfId="1" applyNumberFormat="1" applyFont="1" applyFill="1" applyBorder="1" applyAlignment="1">
      <alignment horizontal="center" vertical="center"/>
    </xf>
    <xf numFmtId="164" fontId="34" fillId="0" borderId="19" xfId="1" applyNumberFormat="1" applyFont="1" applyFill="1" applyBorder="1" applyAlignment="1">
      <alignment horizontal="center" vertical="center"/>
    </xf>
    <xf numFmtId="164" fontId="34" fillId="0" borderId="8" xfId="1" applyNumberFormat="1" applyFont="1" applyFill="1" applyBorder="1" applyAlignment="1">
      <alignment horizontal="center"/>
    </xf>
    <xf numFmtId="164" fontId="34" fillId="0" borderId="0" xfId="1" applyNumberFormat="1" applyFont="1" applyFill="1" applyBorder="1" applyAlignment="1">
      <alignment horizontal="center"/>
    </xf>
    <xf numFmtId="164" fontId="34" fillId="0" borderId="19" xfId="1" applyNumberFormat="1" applyFont="1" applyFill="1" applyBorder="1" applyAlignment="1">
      <alignment horizontal="center"/>
    </xf>
    <xf numFmtId="0" fontId="20" fillId="0" borderId="12" xfId="24" applyFont="1" applyBorder="1" applyAlignment="1">
      <alignment vertical="center"/>
    </xf>
    <xf numFmtId="0" fontId="20" fillId="0" borderId="2" xfId="24" applyFont="1" applyBorder="1" applyAlignment="1">
      <alignment vertical="center"/>
    </xf>
    <xf numFmtId="0" fontId="20" fillId="0" borderId="14" xfId="24" applyFont="1" applyBorder="1" applyAlignment="1">
      <alignment vertical="center"/>
    </xf>
    <xf numFmtId="164" fontId="34" fillId="0" borderId="0" xfId="1" applyNumberFormat="1" applyFont="1" applyFill="1"/>
    <xf numFmtId="0" fontId="34" fillId="0" borderId="0" xfId="0" applyFont="1" applyFill="1" applyAlignment="1">
      <alignment horizontal="center"/>
    </xf>
    <xf numFmtId="0" fontId="42" fillId="0" borderId="0" xfId="0" applyFont="1" applyFill="1"/>
    <xf numFmtId="0" fontId="22" fillId="0" borderId="0" xfId="0" applyFont="1" applyFill="1" applyBorder="1" applyAlignment="1">
      <alignment horizontal="right"/>
    </xf>
    <xf numFmtId="164" fontId="20" fillId="0" borderId="0" xfId="5" applyNumberFormat="1" applyFont="1" applyBorder="1"/>
    <xf numFmtId="0" fontId="22" fillId="0" borderId="0" xfId="0" applyFont="1" applyFill="1"/>
    <xf numFmtId="167" fontId="38" fillId="0" borderId="0" xfId="0" applyNumberFormat="1" applyFont="1" applyFill="1"/>
    <xf numFmtId="0" fontId="38" fillId="0" borderId="0" xfId="0" applyFont="1" applyFill="1" applyBorder="1" applyAlignment="1">
      <alignment horizontal="right"/>
    </xf>
    <xf numFmtId="0" fontId="38" fillId="0" borderId="0" xfId="0" applyFont="1" applyFill="1" applyAlignment="1">
      <alignment horizontal="right"/>
    </xf>
    <xf numFmtId="0" fontId="34" fillId="0" borderId="54" xfId="0" applyFont="1" applyFill="1" applyBorder="1" applyAlignment="1">
      <alignment horizontal="center"/>
    </xf>
    <xf numFmtId="0" fontId="34" fillId="0" borderId="55" xfId="0" applyFont="1" applyFill="1" applyBorder="1"/>
    <xf numFmtId="168" fontId="22" fillId="0" borderId="55" xfId="19" applyNumberFormat="1" applyFont="1" applyFill="1" applyBorder="1" applyAlignment="1">
      <alignment horizontal="center"/>
    </xf>
    <xf numFmtId="167" fontId="34" fillId="0" borderId="55" xfId="0" applyNumberFormat="1" applyFont="1" applyFill="1" applyBorder="1" applyAlignment="1">
      <alignment horizontal="center"/>
    </xf>
    <xf numFmtId="168" fontId="34" fillId="0" borderId="55" xfId="19" applyNumberFormat="1" applyFont="1" applyFill="1" applyBorder="1" applyAlignment="1">
      <alignment horizontal="center"/>
    </xf>
    <xf numFmtId="168" fontId="34" fillId="0" borderId="56" xfId="19" applyNumberFormat="1" applyFont="1" applyFill="1" applyBorder="1" applyAlignment="1">
      <alignment horizontal="center"/>
    </xf>
    <xf numFmtId="168" fontId="22" fillId="0" borderId="56" xfId="19" applyNumberFormat="1" applyFont="1" applyFill="1" applyBorder="1" applyAlignment="1">
      <alignment horizontal="center"/>
    </xf>
    <xf numFmtId="0" fontId="34" fillId="0" borderId="57" xfId="0" applyFont="1" applyFill="1" applyBorder="1" applyAlignment="1">
      <alignment horizontal="center"/>
    </xf>
    <xf numFmtId="0" fontId="34" fillId="0" borderId="58" xfId="0" applyFont="1" applyFill="1" applyBorder="1"/>
    <xf numFmtId="168" fontId="22" fillId="0" borderId="58" xfId="19" applyNumberFormat="1" applyFont="1" applyFill="1" applyBorder="1" applyAlignment="1">
      <alignment horizontal="center"/>
    </xf>
    <xf numFmtId="167" fontId="34" fillId="0" borderId="58" xfId="0" applyNumberFormat="1" applyFont="1" applyFill="1" applyBorder="1" applyAlignment="1">
      <alignment horizontal="center"/>
    </xf>
    <xf numFmtId="168" fontId="34" fillId="0" borderId="58" xfId="19" applyNumberFormat="1" applyFont="1" applyFill="1" applyBorder="1" applyAlignment="1">
      <alignment horizontal="center"/>
    </xf>
    <xf numFmtId="168" fontId="34" fillId="0" borderId="59" xfId="19" applyNumberFormat="1" applyFont="1" applyFill="1" applyBorder="1" applyAlignment="1">
      <alignment horizontal="center"/>
    </xf>
    <xf numFmtId="165" fontId="22" fillId="0" borderId="54" xfId="0" applyNumberFormat="1" applyFont="1" applyFill="1" applyBorder="1" applyAlignment="1">
      <alignment horizontal="center"/>
    </xf>
    <xf numFmtId="165" fontId="22" fillId="0" borderId="57" xfId="0" applyNumberFormat="1" applyFont="1" applyFill="1" applyBorder="1" applyAlignment="1">
      <alignment horizontal="center"/>
    </xf>
    <xf numFmtId="168" fontId="22" fillId="0" borderId="59" xfId="19" applyNumberFormat="1" applyFont="1" applyFill="1" applyBorder="1" applyAlignment="1">
      <alignment horizontal="center"/>
    </xf>
    <xf numFmtId="167" fontId="34" fillId="0" borderId="54" xfId="0" applyNumberFormat="1" applyFont="1" applyFill="1" applyBorder="1" applyAlignment="1">
      <alignment horizontal="center"/>
    </xf>
    <xf numFmtId="167" fontId="34" fillId="0" borderId="56" xfId="0" applyNumberFormat="1" applyFont="1" applyFill="1" applyBorder="1" applyAlignment="1">
      <alignment horizontal="center"/>
    </xf>
    <xf numFmtId="167" fontId="34" fillId="0" borderId="57" xfId="0" applyNumberFormat="1" applyFont="1" applyFill="1" applyBorder="1" applyAlignment="1">
      <alignment horizontal="center"/>
    </xf>
    <xf numFmtId="167" fontId="34" fillId="0" borderId="59" xfId="0" applyNumberFormat="1" applyFont="1" applyFill="1" applyBorder="1" applyAlignment="1">
      <alignment horizontal="center"/>
    </xf>
    <xf numFmtId="168" fontId="34" fillId="0" borderId="54" xfId="19" applyNumberFormat="1" applyFont="1" applyFill="1" applyBorder="1" applyAlignment="1">
      <alignment horizontal="center"/>
    </xf>
    <xf numFmtId="168" fontId="34" fillId="0" borderId="57" xfId="19" applyNumberFormat="1" applyFont="1" applyFill="1" applyBorder="1" applyAlignment="1">
      <alignment horizontal="center"/>
    </xf>
    <xf numFmtId="0" fontId="22" fillId="0" borderId="64" xfId="0" applyFont="1" applyFill="1" applyBorder="1" applyAlignment="1">
      <alignment horizontal="center"/>
    </xf>
    <xf numFmtId="0" fontId="22" fillId="0" borderId="65" xfId="0" applyFont="1" applyFill="1" applyBorder="1" applyAlignment="1">
      <alignment horizontal="center"/>
    </xf>
    <xf numFmtId="164" fontId="34" fillId="0" borderId="67" xfId="1" applyNumberFormat="1" applyFont="1" applyFill="1" applyBorder="1" applyAlignment="1">
      <alignment horizontal="center"/>
    </xf>
    <xf numFmtId="164" fontId="34" fillId="0" borderId="68" xfId="1" applyNumberFormat="1" applyFont="1" applyFill="1" applyBorder="1" applyAlignment="1">
      <alignment horizontal="center"/>
    </xf>
    <xf numFmtId="164" fontId="22" fillId="0" borderId="67" xfId="1" applyNumberFormat="1" applyFont="1" applyFill="1" applyBorder="1" applyAlignment="1">
      <alignment horizontal="center"/>
    </xf>
    <xf numFmtId="168" fontId="22" fillId="0" borderId="61" xfId="19" applyNumberFormat="1" applyFont="1" applyFill="1" applyBorder="1" applyAlignment="1">
      <alignment horizontal="center"/>
    </xf>
    <xf numFmtId="168" fontId="22" fillId="0" borderId="62" xfId="19" applyNumberFormat="1" applyFont="1" applyFill="1" applyBorder="1" applyAlignment="1">
      <alignment horizontal="center"/>
    </xf>
    <xf numFmtId="167" fontId="34" fillId="0" borderId="61" xfId="0" applyNumberFormat="1" applyFont="1" applyFill="1" applyBorder="1" applyAlignment="1">
      <alignment horizontal="center"/>
    </xf>
    <xf numFmtId="168" fontId="34" fillId="0" borderId="61" xfId="19" applyNumberFormat="1" applyFont="1" applyFill="1" applyBorder="1" applyAlignment="1">
      <alignment horizontal="center"/>
    </xf>
    <xf numFmtId="167" fontId="34" fillId="0" borderId="62" xfId="0" applyNumberFormat="1" applyFont="1" applyFill="1" applyBorder="1" applyAlignment="1">
      <alignment horizontal="center"/>
    </xf>
    <xf numFmtId="168" fontId="34" fillId="0" borderId="62" xfId="19" applyNumberFormat="1" applyFont="1" applyFill="1" applyBorder="1" applyAlignment="1">
      <alignment horizontal="center"/>
    </xf>
    <xf numFmtId="0" fontId="34" fillId="0" borderId="54" xfId="0" applyFont="1" applyFill="1" applyBorder="1" applyAlignment="1">
      <alignment horizontal="left"/>
    </xf>
    <xf numFmtId="9" fontId="22" fillId="0" borderId="8" xfId="1" applyFont="1" applyFill="1" applyBorder="1" applyAlignment="1">
      <alignment horizontal="right"/>
    </xf>
    <xf numFmtId="9" fontId="22" fillId="0" borderId="0" xfId="1" applyFont="1" applyFill="1" applyBorder="1" applyAlignment="1">
      <alignment horizontal="right"/>
    </xf>
    <xf numFmtId="9" fontId="22" fillId="0" borderId="19" xfId="1" applyFont="1" applyFill="1" applyBorder="1" applyAlignment="1">
      <alignment horizontal="right"/>
    </xf>
    <xf numFmtId="168" fontId="34" fillId="0" borderId="76" xfId="19" applyNumberFormat="1" applyFont="1" applyFill="1" applyBorder="1" applyAlignment="1">
      <alignment horizontal="center"/>
    </xf>
    <xf numFmtId="168" fontId="22" fillId="0" borderId="55" xfId="58" applyNumberFormat="1" applyFont="1" applyFill="1" applyBorder="1" applyAlignment="1">
      <alignment horizontal="center"/>
    </xf>
    <xf numFmtId="168" fontId="34" fillId="0" borderId="54" xfId="58" applyNumberFormat="1" applyFont="1" applyFill="1" applyBorder="1" applyAlignment="1">
      <alignment horizontal="center"/>
    </xf>
    <xf numFmtId="168" fontId="44" fillId="0" borderId="54" xfId="19" applyNumberFormat="1" applyFont="1" applyFill="1" applyBorder="1" applyAlignment="1">
      <alignment horizontal="center"/>
    </xf>
    <xf numFmtId="168" fontId="34" fillId="0" borderId="55" xfId="112" applyNumberFormat="1" applyFont="1" applyFill="1" applyBorder="1" applyAlignment="1">
      <alignment horizontal="center"/>
    </xf>
    <xf numFmtId="0" fontId="45" fillId="0" borderId="0" xfId="127" applyFont="1" applyBorder="1"/>
    <xf numFmtId="0" fontId="46" fillId="0" borderId="8" xfId="127" applyFont="1" applyBorder="1"/>
    <xf numFmtId="0" fontId="9" fillId="0" borderId="0" xfId="127" applyBorder="1"/>
    <xf numFmtId="0" fontId="45" fillId="0" borderId="8" xfId="127" applyFont="1" applyBorder="1"/>
    <xf numFmtId="0" fontId="45" fillId="0" borderId="13" xfId="127" applyFont="1" applyBorder="1"/>
    <xf numFmtId="0" fontId="45" fillId="0" borderId="12" xfId="127" applyFont="1" applyBorder="1"/>
    <xf numFmtId="0" fontId="46" fillId="0" borderId="2" xfId="127" applyFont="1" applyBorder="1"/>
    <xf numFmtId="0" fontId="45" fillId="0" borderId="14" xfId="127" applyFont="1" applyFill="1" applyBorder="1"/>
    <xf numFmtId="0" fontId="45" fillId="0" borderId="77" xfId="127" applyFont="1" applyFill="1" applyBorder="1"/>
    <xf numFmtId="0" fontId="45" fillId="0" borderId="0" xfId="127" applyFont="1" applyFill="1" applyBorder="1"/>
    <xf numFmtId="0" fontId="46" fillId="0" borderId="0" xfId="127" applyFont="1" applyBorder="1"/>
    <xf numFmtId="0" fontId="9" fillId="0" borderId="19" xfId="127" applyBorder="1"/>
    <xf numFmtId="0" fontId="45" fillId="0" borderId="19" xfId="127" applyFont="1" applyFill="1" applyBorder="1"/>
    <xf numFmtId="0" fontId="45" fillId="0" borderId="8" xfId="127" applyFont="1" applyFill="1" applyBorder="1"/>
    <xf numFmtId="0" fontId="46" fillId="0" borderId="12" xfId="127" applyFont="1" applyBorder="1"/>
    <xf numFmtId="169" fontId="41" fillId="0" borderId="42" xfId="5" quotePrefix="1" applyNumberFormat="1" applyFont="1" applyBorder="1" applyAlignment="1">
      <alignment horizontal="center"/>
    </xf>
    <xf numFmtId="0" fontId="45" fillId="0" borderId="15" xfId="127" applyFont="1" applyFill="1" applyBorder="1"/>
    <xf numFmtId="0" fontId="45" fillId="0" borderId="0" xfId="127" applyFont="1" applyBorder="1" applyAlignment="1">
      <alignment horizontal="right"/>
    </xf>
    <xf numFmtId="0" fontId="45" fillId="0" borderId="0" xfId="127" applyFont="1" applyFill="1" applyBorder="1" applyAlignment="1">
      <alignment horizontal="right"/>
    </xf>
    <xf numFmtId="0" fontId="35" fillId="0" borderId="0" xfId="127" applyFont="1" applyBorder="1"/>
    <xf numFmtId="9" fontId="34" fillId="0" borderId="53" xfId="0" applyNumberFormat="1" applyFont="1" applyFill="1" applyBorder="1" applyAlignment="1">
      <alignment horizontal="center" vertical="center"/>
    </xf>
    <xf numFmtId="169" fontId="41" fillId="0" borderId="84" xfId="5" quotePrefix="1" applyNumberFormat="1" applyFont="1" applyBorder="1" applyAlignment="1">
      <alignment horizontal="center"/>
    </xf>
    <xf numFmtId="0" fontId="20" fillId="0" borderId="8" xfId="5" applyFont="1" applyBorder="1"/>
    <xf numFmtId="0" fontId="46" fillId="0" borderId="0" xfId="127" applyFont="1" applyFill="1" applyBorder="1"/>
    <xf numFmtId="0" fontId="31" fillId="0" borderId="12" xfId="0" applyFont="1" applyFill="1" applyBorder="1" applyAlignment="1">
      <alignment horizontal="center"/>
    </xf>
    <xf numFmtId="0" fontId="31" fillId="0" borderId="50" xfId="0" applyFont="1" applyFill="1" applyBorder="1" applyAlignment="1">
      <alignment horizontal="center" vertical="center"/>
    </xf>
    <xf numFmtId="164" fontId="34" fillId="0" borderId="64" xfId="1" applyNumberFormat="1" applyFont="1" applyFill="1" applyBorder="1" applyAlignment="1">
      <alignment horizontal="center"/>
    </xf>
    <xf numFmtId="164" fontId="22" fillId="0" borderId="64" xfId="1" applyNumberFormat="1" applyFont="1" applyFill="1" applyBorder="1" applyAlignment="1">
      <alignment horizontal="center"/>
    </xf>
    <xf numFmtId="164" fontId="34" fillId="0" borderId="65" xfId="1" applyNumberFormat="1" applyFont="1" applyFill="1" applyBorder="1" applyAlignment="1">
      <alignment horizontal="center"/>
    </xf>
    <xf numFmtId="171" fontId="22" fillId="0" borderId="67" xfId="0" applyNumberFormat="1" applyFont="1" applyFill="1" applyBorder="1" applyAlignment="1">
      <alignment horizontal="center"/>
    </xf>
    <xf numFmtId="171" fontId="22" fillId="0" borderId="68" xfId="0" applyNumberFormat="1" applyFont="1" applyFill="1" applyBorder="1" applyAlignment="1">
      <alignment horizontal="center"/>
    </xf>
    <xf numFmtId="9" fontId="39" fillId="4" borderId="35" xfId="5" applyNumberFormat="1" applyFont="1" applyFill="1" applyBorder="1" applyAlignment="1">
      <alignment horizontal="center"/>
    </xf>
    <xf numFmtId="9" fontId="39" fillId="4" borderId="85" xfId="5" applyNumberFormat="1" applyFont="1" applyFill="1" applyBorder="1" applyAlignment="1">
      <alignment horizontal="center"/>
    </xf>
    <xf numFmtId="9" fontId="39" fillId="5" borderId="35" xfId="5" applyNumberFormat="1" applyFont="1" applyFill="1" applyBorder="1" applyAlignment="1">
      <alignment horizontal="center"/>
    </xf>
    <xf numFmtId="9" fontId="39" fillId="5" borderId="85" xfId="5" applyNumberFormat="1" applyFont="1" applyFill="1" applyBorder="1" applyAlignment="1">
      <alignment horizontal="center"/>
    </xf>
    <xf numFmtId="9" fontId="39" fillId="6" borderId="45" xfId="5" applyNumberFormat="1" applyFont="1" applyFill="1" applyBorder="1" applyAlignment="1">
      <alignment horizontal="center"/>
    </xf>
    <xf numFmtId="9" fontId="39" fillId="6" borderId="86" xfId="5" applyNumberFormat="1" applyFont="1" applyFill="1" applyBorder="1" applyAlignment="1">
      <alignment horizontal="center"/>
    </xf>
    <xf numFmtId="9" fontId="39" fillId="7" borderId="45" xfId="1" applyNumberFormat="1" applyFont="1" applyFill="1" applyBorder="1" applyAlignment="1">
      <alignment horizontal="center"/>
    </xf>
    <xf numFmtId="9" fontId="39" fillId="7" borderId="86" xfId="1" applyNumberFormat="1" applyFont="1" applyFill="1" applyBorder="1" applyAlignment="1">
      <alignment horizontal="center"/>
    </xf>
    <xf numFmtId="9" fontId="45" fillId="0" borderId="0" xfId="1" applyNumberFormat="1" applyFont="1" applyFill="1" applyBorder="1" applyAlignment="1">
      <alignment horizontal="center"/>
    </xf>
    <xf numFmtId="170" fontId="45" fillId="0" borderId="50" xfId="127" applyNumberFormat="1" applyFont="1" applyFill="1" applyBorder="1" applyAlignment="1">
      <alignment horizontal="center"/>
    </xf>
    <xf numFmtId="165" fontId="45" fillId="0" borderId="50" xfId="127" applyNumberFormat="1" applyFont="1" applyFill="1" applyBorder="1" applyAlignment="1">
      <alignment horizontal="center"/>
    </xf>
    <xf numFmtId="170" fontId="45" fillId="0" borderId="25" xfId="127" applyNumberFormat="1" applyFont="1" applyFill="1" applyBorder="1" applyAlignment="1">
      <alignment horizontal="center"/>
    </xf>
    <xf numFmtId="9" fontId="45" fillId="0" borderId="50" xfId="1" applyNumberFormat="1" applyFont="1" applyFill="1" applyBorder="1" applyAlignment="1">
      <alignment horizontal="center"/>
    </xf>
    <xf numFmtId="9" fontId="45" fillId="0" borderId="25" xfId="1" applyNumberFormat="1" applyFont="1" applyFill="1" applyBorder="1" applyAlignment="1">
      <alignment horizontal="center"/>
    </xf>
    <xf numFmtId="0" fontId="46" fillId="0" borderId="19" xfId="127" applyFont="1" applyBorder="1"/>
    <xf numFmtId="0" fontId="6" fillId="0" borderId="0" xfId="0" applyFont="1"/>
    <xf numFmtId="164" fontId="6" fillId="0" borderId="0" xfId="1" applyNumberFormat="1" applyFont="1" applyAlignment="1">
      <alignment horizontal="center"/>
    </xf>
    <xf numFmtId="164" fontId="6" fillId="0" borderId="0" xfId="0" applyNumberFormat="1" applyFont="1"/>
    <xf numFmtId="0" fontId="39" fillId="7" borderId="45" xfId="1" applyNumberFormat="1" applyFont="1" applyFill="1" applyBorder="1" applyAlignment="1">
      <alignment horizontal="center"/>
    </xf>
    <xf numFmtId="165" fontId="31" fillId="0" borderId="7" xfId="0" applyNumberFormat="1" applyFont="1" applyFill="1" applyBorder="1" applyAlignment="1">
      <alignment horizontal="center"/>
    </xf>
    <xf numFmtId="165" fontId="31" fillId="0" borderId="5" xfId="0" applyNumberFormat="1" applyFont="1" applyFill="1" applyBorder="1" applyAlignment="1">
      <alignment horizontal="center"/>
    </xf>
    <xf numFmtId="165" fontId="31" fillId="0" borderId="29" xfId="0" applyNumberFormat="1" applyFont="1" applyFill="1" applyBorder="1" applyAlignment="1">
      <alignment horizontal="center"/>
    </xf>
    <xf numFmtId="165" fontId="31" fillId="0" borderId="6" xfId="0" applyNumberFormat="1" applyFont="1" applyFill="1" applyBorder="1" applyAlignment="1">
      <alignment horizontal="center"/>
    </xf>
    <xf numFmtId="9" fontId="31" fillId="0" borderId="49" xfId="0" applyNumberFormat="1" applyFont="1" applyFill="1" applyBorder="1" applyAlignment="1">
      <alignment horizontal="center" vertical="center" wrapText="1"/>
    </xf>
    <xf numFmtId="9" fontId="31" fillId="0" borderId="52" xfId="0" applyNumberFormat="1" applyFont="1" applyFill="1" applyBorder="1" applyAlignment="1">
      <alignment horizontal="center" vertical="center" wrapText="1"/>
    </xf>
    <xf numFmtId="9" fontId="31" fillId="0" borderId="51" xfId="0" applyNumberFormat="1" applyFont="1" applyFill="1" applyBorder="1" applyAlignment="1">
      <alignment horizontal="center" vertical="center" wrapText="1"/>
    </xf>
    <xf numFmtId="9" fontId="31" fillId="0" borderId="24" xfId="0" applyNumberFormat="1" applyFont="1" applyFill="1" applyBorder="1" applyAlignment="1">
      <alignment horizontal="center" vertical="center"/>
    </xf>
    <xf numFmtId="9" fontId="31" fillId="0" borderId="23" xfId="0" applyNumberFormat="1" applyFont="1" applyFill="1" applyBorder="1" applyAlignment="1">
      <alignment horizontal="center" wrapText="1"/>
    </xf>
    <xf numFmtId="9" fontId="31" fillId="0" borderId="53" xfId="0" applyNumberFormat="1" applyFont="1" applyFill="1" applyBorder="1" applyAlignment="1">
      <alignment horizontal="center" wrapText="1"/>
    </xf>
    <xf numFmtId="165" fontId="31" fillId="0" borderId="53" xfId="0" applyNumberFormat="1" applyFont="1" applyFill="1" applyBorder="1" applyAlignment="1">
      <alignment horizontal="center" vertical="center" wrapText="1" shrinkToFit="1"/>
    </xf>
    <xf numFmtId="165" fontId="31" fillId="0" borderId="28" xfId="0" applyNumberFormat="1" applyFont="1" applyFill="1" applyBorder="1" applyAlignment="1">
      <alignment horizontal="center" vertical="center" wrapText="1" shrinkToFit="1"/>
    </xf>
    <xf numFmtId="9" fontId="31" fillId="0" borderId="36" xfId="0" applyNumberFormat="1" applyFont="1" applyFill="1" applyBorder="1" applyAlignment="1">
      <alignment horizontal="center" wrapText="1"/>
    </xf>
    <xf numFmtId="165" fontId="31" fillId="0" borderId="28" xfId="0" applyNumberFormat="1" applyFont="1" applyFill="1" applyBorder="1" applyAlignment="1">
      <alignment horizontal="center" vertical="center" shrinkToFit="1"/>
    </xf>
    <xf numFmtId="0" fontId="38" fillId="0" borderId="32" xfId="0" applyFont="1" applyFill="1" applyBorder="1" applyAlignment="1">
      <alignment horizontal="left"/>
    </xf>
    <xf numFmtId="0" fontId="37" fillId="0" borderId="25" xfId="0" applyFont="1" applyFill="1" applyBorder="1"/>
    <xf numFmtId="171" fontId="38" fillId="0" borderId="1" xfId="0" applyNumberFormat="1" applyFont="1" applyFill="1" applyBorder="1" applyAlignment="1">
      <alignment horizontal="center"/>
    </xf>
    <xf numFmtId="164" fontId="38" fillId="0" borderId="1" xfId="1" applyNumberFormat="1" applyFont="1" applyFill="1" applyBorder="1" applyAlignment="1">
      <alignment horizontal="center"/>
    </xf>
    <xf numFmtId="164" fontId="38" fillId="0" borderId="89" xfId="1" applyNumberFormat="1" applyFont="1" applyFill="1" applyBorder="1" applyAlignment="1">
      <alignment horizontal="center"/>
    </xf>
    <xf numFmtId="164" fontId="38" fillId="0" borderId="9" xfId="1" applyNumberFormat="1" applyFont="1" applyFill="1" applyBorder="1" applyAlignment="1">
      <alignment horizontal="center"/>
    </xf>
    <xf numFmtId="0" fontId="37" fillId="0" borderId="88" xfId="0" applyFont="1" applyFill="1" applyBorder="1"/>
    <xf numFmtId="0" fontId="35" fillId="0" borderId="81" xfId="0" applyFont="1" applyFill="1" applyBorder="1" applyAlignment="1">
      <alignment vertical="center" wrapText="1"/>
    </xf>
    <xf numFmtId="0" fontId="38" fillId="0" borderId="32" xfId="0" applyFont="1" applyFill="1" applyBorder="1" applyAlignment="1">
      <alignment horizontal="left" indent="1"/>
    </xf>
    <xf numFmtId="171" fontId="38" fillId="0" borderId="1" xfId="128" applyNumberFormat="1" applyFont="1" applyFill="1" applyBorder="1" applyAlignment="1">
      <alignment horizontal="center"/>
    </xf>
    <xf numFmtId="164" fontId="38" fillId="0" borderId="80" xfId="1" applyNumberFormat="1" applyFont="1" applyFill="1" applyBorder="1" applyAlignment="1">
      <alignment horizontal="center"/>
    </xf>
    <xf numFmtId="0" fontId="37" fillId="0" borderId="78" xfId="0" applyFont="1" applyFill="1" applyBorder="1"/>
    <xf numFmtId="0" fontId="35" fillId="0" borderId="60" xfId="0" applyFont="1" applyFill="1" applyBorder="1" applyAlignment="1">
      <alignment horizontal="left" indent="2"/>
    </xf>
    <xf numFmtId="0" fontId="35" fillId="0" borderId="69" xfId="0" applyFont="1" applyFill="1" applyBorder="1" applyAlignment="1">
      <alignment horizontal="left" indent="1"/>
    </xf>
    <xf numFmtId="0" fontId="35" fillId="0" borderId="70" xfId="0" applyFont="1" applyFill="1" applyBorder="1"/>
    <xf numFmtId="171" fontId="38" fillId="0" borderId="66" xfId="0" applyNumberFormat="1" applyFont="1" applyFill="1" applyBorder="1" applyAlignment="1">
      <alignment horizontal="center"/>
    </xf>
    <xf numFmtId="164" fontId="35" fillId="0" borderId="66" xfId="1" applyNumberFormat="1" applyFont="1" applyFill="1" applyBorder="1" applyAlignment="1">
      <alignment horizontal="center"/>
    </xf>
    <xf numFmtId="164" fontId="35" fillId="0" borderId="63" xfId="1" applyNumberFormat="1" applyFont="1" applyFill="1" applyBorder="1" applyAlignment="1">
      <alignment horizontal="center"/>
    </xf>
    <xf numFmtId="0" fontId="38" fillId="0" borderId="63" xfId="0" applyFont="1" applyFill="1" applyBorder="1" applyAlignment="1">
      <alignment horizontal="center"/>
    </xf>
    <xf numFmtId="168" fontId="35" fillId="0" borderId="11" xfId="19" applyNumberFormat="1" applyFont="1" applyFill="1" applyBorder="1" applyAlignment="1">
      <alignment horizontal="center"/>
    </xf>
    <xf numFmtId="171" fontId="34" fillId="0" borderId="0" xfId="0" applyNumberFormat="1" applyFont="1" applyFill="1" applyAlignment="1">
      <alignment horizontal="center"/>
    </xf>
    <xf numFmtId="0" fontId="9" fillId="0" borderId="5" xfId="0" applyFont="1" applyFill="1" applyBorder="1" applyAlignment="1">
      <alignment horizontal="center" vertical="center"/>
    </xf>
    <xf numFmtId="0" fontId="9" fillId="0" borderId="29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/>
    </xf>
    <xf numFmtId="0" fontId="22" fillId="0" borderId="0" xfId="0" applyFont="1" applyFill="1" applyAlignment="1">
      <alignment horizontal="right"/>
    </xf>
    <xf numFmtId="0" fontId="34" fillId="0" borderId="7" xfId="0" applyFont="1" applyFill="1" applyBorder="1" applyAlignment="1">
      <alignment horizontal="center"/>
    </xf>
    <xf numFmtId="9" fontId="34" fillId="0" borderId="29" xfId="0" applyNumberFormat="1" applyFont="1" applyFill="1" applyBorder="1" applyAlignment="1">
      <alignment horizontal="center" vertical="center"/>
    </xf>
    <xf numFmtId="9" fontId="34" fillId="0" borderId="6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/>
    </xf>
    <xf numFmtId="9" fontId="34" fillId="0" borderId="36" xfId="0" applyNumberFormat="1" applyFont="1" applyFill="1" applyBorder="1" applyAlignment="1">
      <alignment horizontal="center" vertical="center"/>
    </xf>
    <xf numFmtId="9" fontId="34" fillId="0" borderId="28" xfId="0" applyNumberFormat="1" applyFont="1" applyFill="1" applyBorder="1" applyAlignment="1">
      <alignment horizontal="center" vertical="center"/>
    </xf>
    <xf numFmtId="0" fontId="9" fillId="0" borderId="0" xfId="0" applyFont="1" applyFill="1"/>
    <xf numFmtId="0" fontId="35" fillId="0" borderId="0" xfId="0" applyFont="1" applyFill="1" applyAlignment="1">
      <alignment horizontal="left"/>
    </xf>
    <xf numFmtId="0" fontId="7" fillId="0" borderId="0" xfId="0" applyFont="1" applyFill="1" applyAlignment="1">
      <alignment horizontal="right"/>
    </xf>
    <xf numFmtId="167" fontId="35" fillId="0" borderId="0" xfId="0" applyNumberFormat="1" applyFont="1" applyFill="1"/>
    <xf numFmtId="167" fontId="35" fillId="0" borderId="0" xfId="0" applyNumberFormat="1" applyFont="1" applyFill="1" applyAlignment="1">
      <alignment horizontal="right"/>
    </xf>
    <xf numFmtId="0" fontId="30" fillId="0" borderId="0" xfId="0" applyFont="1" applyFill="1" applyBorder="1"/>
    <xf numFmtId="0" fontId="30" fillId="0" borderId="0" xfId="0" applyFont="1" applyFill="1" applyBorder="1" applyAlignment="1">
      <alignment horizontal="center"/>
    </xf>
    <xf numFmtId="166" fontId="30" fillId="0" borderId="0" xfId="0" applyNumberFormat="1" applyFont="1" applyFill="1" applyBorder="1" applyAlignment="1">
      <alignment horizontal="center"/>
    </xf>
    <xf numFmtId="166" fontId="30" fillId="0" borderId="0" xfId="0" applyNumberFormat="1" applyFont="1" applyFill="1" applyBorder="1" applyAlignment="1">
      <alignment horizontal="right"/>
    </xf>
    <xf numFmtId="166" fontId="22" fillId="0" borderId="37" xfId="0" applyNumberFormat="1" applyFont="1" applyFill="1" applyBorder="1" applyAlignment="1">
      <alignment horizontal="center"/>
    </xf>
    <xf numFmtId="166" fontId="22" fillId="0" borderId="38" xfId="0" applyNumberFormat="1" applyFont="1" applyFill="1" applyBorder="1" applyAlignment="1">
      <alignment horizontal="center"/>
    </xf>
    <xf numFmtId="166" fontId="22" fillId="0" borderId="30" xfId="0" applyNumberFormat="1" applyFont="1" applyFill="1" applyBorder="1" applyAlignment="1">
      <alignment horizontal="center"/>
    </xf>
    <xf numFmtId="166" fontId="38" fillId="0" borderId="0" xfId="0" applyNumberFormat="1" applyFont="1" applyFill="1" applyAlignment="1">
      <alignment horizontal="right"/>
    </xf>
    <xf numFmtId="166" fontId="22" fillId="0" borderId="39" xfId="0" applyNumberFormat="1" applyFont="1" applyFill="1" applyBorder="1" applyAlignment="1">
      <alignment horizontal="right"/>
    </xf>
    <xf numFmtId="166" fontId="22" fillId="0" borderId="3" xfId="0" applyNumberFormat="1" applyFont="1" applyFill="1" applyBorder="1" applyAlignment="1">
      <alignment horizontal="right"/>
    </xf>
    <xf numFmtId="166" fontId="22" fillId="0" borderId="4" xfId="0" applyNumberFormat="1" applyFont="1" applyFill="1" applyBorder="1" applyAlignment="1">
      <alignment horizontal="right"/>
    </xf>
    <xf numFmtId="166" fontId="38" fillId="0" borderId="0" xfId="0" applyNumberFormat="1" applyFont="1" applyFill="1"/>
    <xf numFmtId="166" fontId="22" fillId="0" borderId="12" xfId="0" applyNumberFormat="1" applyFont="1" applyFill="1" applyBorder="1" applyAlignment="1">
      <alignment horizontal="right"/>
    </xf>
    <xf numFmtId="166" fontId="22" fillId="0" borderId="13" xfId="0" applyNumberFormat="1" applyFont="1" applyFill="1" applyBorder="1" applyAlignment="1">
      <alignment horizontal="right"/>
    </xf>
    <xf numFmtId="0" fontId="35" fillId="0" borderId="0" xfId="0" applyFont="1" applyFill="1"/>
    <xf numFmtId="164" fontId="38" fillId="0" borderId="8" xfId="1" applyNumberFormat="1" applyFont="1" applyFill="1" applyBorder="1"/>
    <xf numFmtId="164" fontId="38" fillId="0" borderId="0" xfId="1" applyNumberFormat="1" applyFont="1" applyFill="1" applyBorder="1"/>
    <xf numFmtId="164" fontId="38" fillId="0" borderId="12" xfId="1" applyNumberFormat="1" applyFont="1" applyFill="1" applyBorder="1"/>
    <xf numFmtId="164" fontId="38" fillId="0" borderId="19" xfId="1" applyNumberFormat="1" applyFont="1" applyFill="1" applyBorder="1"/>
    <xf numFmtId="0" fontId="38" fillId="0" borderId="0" xfId="0" applyFont="1" applyFill="1"/>
    <xf numFmtId="164" fontId="38" fillId="0" borderId="22" xfId="1" applyNumberFormat="1" applyFont="1" applyFill="1" applyBorder="1"/>
    <xf numFmtId="164" fontId="38" fillId="0" borderId="13" xfId="1" applyNumberFormat="1" applyFont="1" applyFill="1" applyBorder="1"/>
    <xf numFmtId="164" fontId="38" fillId="0" borderId="21" xfId="1" applyNumberFormat="1" applyFont="1" applyFill="1" applyBorder="1"/>
    <xf numFmtId="164" fontId="38" fillId="0" borderId="20" xfId="1" applyNumberFormat="1" applyFont="1" applyFill="1" applyBorder="1"/>
    <xf numFmtId="0" fontId="35" fillId="0" borderId="64" xfId="0" applyFont="1" applyFill="1" applyBorder="1" applyAlignment="1">
      <alignment horizontal="left" indent="1"/>
    </xf>
    <xf numFmtId="0" fontId="35" fillId="0" borderId="75" xfId="0" applyFont="1" applyFill="1" applyBorder="1"/>
    <xf numFmtId="171" fontId="38" fillId="0" borderId="67" xfId="0" applyNumberFormat="1" applyFont="1" applyFill="1" applyBorder="1" applyAlignment="1">
      <alignment horizontal="center"/>
    </xf>
    <xf numFmtId="164" fontId="35" fillId="0" borderId="67" xfId="1" applyNumberFormat="1" applyFont="1" applyFill="1" applyBorder="1" applyAlignment="1">
      <alignment horizontal="center"/>
    </xf>
    <xf numFmtId="164" fontId="35" fillId="0" borderId="64" xfId="1" applyNumberFormat="1" applyFont="1" applyFill="1" applyBorder="1" applyAlignment="1">
      <alignment horizontal="center"/>
    </xf>
    <xf numFmtId="0" fontId="38" fillId="0" borderId="64" xfId="0" applyFont="1" applyFill="1" applyBorder="1" applyAlignment="1">
      <alignment horizontal="center"/>
    </xf>
    <xf numFmtId="168" fontId="35" fillId="0" borderId="76" xfId="19" applyNumberFormat="1" applyFont="1" applyFill="1" applyBorder="1" applyAlignment="1">
      <alignment horizontal="center"/>
    </xf>
    <xf numFmtId="0" fontId="34" fillId="0" borderId="81" xfId="0" applyFont="1" applyFill="1" applyBorder="1"/>
    <xf numFmtId="0" fontId="34" fillId="0" borderId="83" xfId="0" applyFont="1" applyFill="1" applyBorder="1"/>
    <xf numFmtId="0" fontId="34" fillId="0" borderId="76" xfId="0" applyFont="1" applyFill="1" applyBorder="1"/>
    <xf numFmtId="171" fontId="42" fillId="8" borderId="1" xfId="0" applyNumberFormat="1" applyFont="1" applyFill="1" applyBorder="1" applyAlignment="1">
      <alignment horizontal="left"/>
    </xf>
    <xf numFmtId="171" fontId="22" fillId="9" borderId="1" xfId="0" applyNumberFormat="1" applyFont="1" applyFill="1" applyBorder="1" applyAlignment="1">
      <alignment horizontal="left"/>
    </xf>
    <xf numFmtId="171" fontId="44" fillId="9" borderId="1" xfId="0" applyNumberFormat="1" applyFont="1" applyFill="1" applyBorder="1" applyAlignment="1">
      <alignment horizontal="left"/>
    </xf>
    <xf numFmtId="0" fontId="38" fillId="0" borderId="71" xfId="0" applyNumberFormat="1" applyFont="1" applyFill="1" applyBorder="1" applyAlignment="1">
      <alignment horizontal="center"/>
    </xf>
    <xf numFmtId="0" fontId="38" fillId="0" borderId="63" xfId="0" applyNumberFormat="1" applyFont="1" applyFill="1" applyBorder="1" applyAlignment="1">
      <alignment horizontal="center"/>
    </xf>
    <xf numFmtId="0" fontId="38" fillId="0" borderId="72" xfId="19" applyNumberFormat="1" applyFont="1" applyFill="1" applyBorder="1" applyAlignment="1">
      <alignment horizontal="center"/>
    </xf>
    <xf numFmtId="0" fontId="38" fillId="0" borderId="63" xfId="19" applyNumberFormat="1" applyFont="1" applyFill="1" applyBorder="1" applyAlignment="1">
      <alignment horizontal="center"/>
    </xf>
    <xf numFmtId="0" fontId="38" fillId="0" borderId="64" xfId="0" applyNumberFormat="1" applyFont="1" applyFill="1" applyBorder="1" applyAlignment="1">
      <alignment horizontal="center"/>
    </xf>
    <xf numFmtId="0" fontId="38" fillId="0" borderId="74" xfId="19" applyNumberFormat="1" applyFont="1" applyFill="1" applyBorder="1" applyAlignment="1">
      <alignment horizontal="center"/>
    </xf>
    <xf numFmtId="0" fontId="38" fillId="0" borderId="73" xfId="0" applyNumberFormat="1" applyFont="1" applyFill="1" applyBorder="1" applyAlignment="1">
      <alignment horizontal="center"/>
    </xf>
    <xf numFmtId="0" fontId="38" fillId="0" borderId="64" xfId="19" applyNumberFormat="1" applyFont="1" applyFill="1" applyBorder="1" applyAlignment="1">
      <alignment horizontal="center"/>
    </xf>
    <xf numFmtId="0" fontId="38" fillId="0" borderId="32" xfId="0" applyNumberFormat="1" applyFont="1" applyFill="1" applyBorder="1" applyAlignment="1">
      <alignment horizontal="center" vertical="center"/>
    </xf>
    <xf numFmtId="0" fontId="38" fillId="0" borderId="25" xfId="0" applyNumberFormat="1" applyFont="1" applyFill="1" applyBorder="1" applyAlignment="1">
      <alignment horizontal="center" vertical="center"/>
    </xf>
    <xf numFmtId="0" fontId="38" fillId="0" borderId="78" xfId="0" applyNumberFormat="1" applyFont="1" applyFill="1" applyBorder="1" applyAlignment="1">
      <alignment horizontal="center" vertical="center"/>
    </xf>
    <xf numFmtId="0" fontId="38" fillId="0" borderId="32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0" fontId="38" fillId="0" borderId="78" xfId="0" applyFont="1" applyFill="1" applyBorder="1" applyAlignment="1">
      <alignment horizontal="center" vertical="center"/>
    </xf>
    <xf numFmtId="0" fontId="34" fillId="10" borderId="64" xfId="0" applyFont="1" applyFill="1" applyBorder="1"/>
    <xf numFmtId="171" fontId="22" fillId="10" borderId="67" xfId="0" applyNumberFormat="1" applyFont="1" applyFill="1" applyBorder="1" applyAlignment="1">
      <alignment horizontal="center"/>
    </xf>
    <xf numFmtId="164" fontId="34" fillId="10" borderId="67" xfId="1" applyNumberFormat="1" applyFont="1" applyFill="1" applyBorder="1" applyAlignment="1">
      <alignment horizontal="center"/>
    </xf>
    <xf numFmtId="164" fontId="34" fillId="10" borderId="64" xfId="1" applyNumberFormat="1" applyFont="1" applyFill="1" applyBorder="1" applyAlignment="1">
      <alignment horizontal="center"/>
    </xf>
    <xf numFmtId="0" fontId="22" fillId="10" borderId="64" xfId="0" applyFont="1" applyFill="1" applyBorder="1" applyAlignment="1">
      <alignment horizontal="center"/>
    </xf>
    <xf numFmtId="168" fontId="34" fillId="10" borderId="64" xfId="19" applyNumberFormat="1" applyFont="1" applyFill="1" applyBorder="1" applyAlignment="1">
      <alignment horizontal="center"/>
    </xf>
    <xf numFmtId="168" fontId="34" fillId="10" borderId="74" xfId="19" applyNumberFormat="1" applyFont="1" applyFill="1" applyBorder="1" applyAlignment="1">
      <alignment horizontal="center"/>
    </xf>
    <xf numFmtId="168" fontId="34" fillId="10" borderId="76" xfId="19" applyNumberFormat="1" applyFont="1" applyFill="1" applyBorder="1" applyAlignment="1">
      <alignment horizontal="center"/>
    </xf>
    <xf numFmtId="0" fontId="5" fillId="10" borderId="60" xfId="0" applyFont="1" applyFill="1" applyBorder="1" applyAlignment="1">
      <alignment horizontal="left"/>
    </xf>
    <xf numFmtId="0" fontId="35" fillId="10" borderId="0" xfId="0" applyFont="1" applyFill="1"/>
    <xf numFmtId="0" fontId="22" fillId="10" borderId="0" xfId="0" applyFont="1" applyFill="1" applyBorder="1" applyAlignment="1">
      <alignment horizontal="right"/>
    </xf>
    <xf numFmtId="9" fontId="22" fillId="10" borderId="8" xfId="1" applyFont="1" applyFill="1" applyBorder="1" applyAlignment="1">
      <alignment horizontal="right"/>
    </xf>
    <xf numFmtId="9" fontId="22" fillId="10" borderId="0" xfId="1" applyFont="1" applyFill="1" applyBorder="1" applyAlignment="1">
      <alignment horizontal="right"/>
    </xf>
    <xf numFmtId="9" fontId="22" fillId="10" borderId="19" xfId="1" applyFont="1" applyFill="1" applyBorder="1" applyAlignment="1">
      <alignment horizontal="right"/>
    </xf>
    <xf numFmtId="0" fontId="22" fillId="10" borderId="0" xfId="0" applyFont="1" applyFill="1"/>
    <xf numFmtId="0" fontId="38" fillId="10" borderId="0" xfId="0" applyFont="1" applyFill="1" applyAlignment="1">
      <alignment horizontal="right"/>
    </xf>
    <xf numFmtId="164" fontId="34" fillId="10" borderId="8" xfId="1" applyNumberFormat="1" applyFont="1" applyFill="1" applyBorder="1" applyAlignment="1">
      <alignment horizontal="center"/>
    </xf>
    <xf numFmtId="164" fontId="34" fillId="10" borderId="0" xfId="1" applyNumberFormat="1" applyFont="1" applyFill="1" applyBorder="1" applyAlignment="1">
      <alignment horizontal="center"/>
    </xf>
    <xf numFmtId="164" fontId="34" fillId="10" borderId="19" xfId="1" applyNumberFormat="1" applyFont="1" applyFill="1" applyBorder="1" applyAlignment="1">
      <alignment horizontal="center"/>
    </xf>
    <xf numFmtId="0" fontId="34" fillId="10" borderId="0" xfId="0" applyFont="1" applyFill="1"/>
    <xf numFmtId="0" fontId="37" fillId="0" borderId="79" xfId="0" applyFont="1" applyFill="1" applyBorder="1"/>
    <xf numFmtId="0" fontId="34" fillId="0" borderId="90" xfId="0" applyFont="1" applyFill="1" applyBorder="1"/>
    <xf numFmtId="0" fontId="34" fillId="0" borderId="91" xfId="0" applyFont="1" applyFill="1" applyBorder="1"/>
    <xf numFmtId="0" fontId="34" fillId="10" borderId="92" xfId="0" applyFont="1" applyFill="1" applyBorder="1"/>
    <xf numFmtId="0" fontId="34" fillId="0" borderId="93" xfId="0" applyFont="1" applyFill="1" applyBorder="1"/>
    <xf numFmtId="0" fontId="34" fillId="0" borderId="91" xfId="0" applyFont="1" applyFill="1" applyBorder="1" applyAlignment="1">
      <alignment wrapText="1"/>
    </xf>
    <xf numFmtId="0" fontId="45" fillId="0" borderId="8" xfId="127" applyFont="1" applyBorder="1" applyAlignment="1">
      <alignment horizontal="right"/>
    </xf>
    <xf numFmtId="9" fontId="39" fillId="7" borderId="95" xfId="5" applyNumberFormat="1" applyFont="1" applyFill="1" applyBorder="1" applyAlignment="1">
      <alignment horizontal="center"/>
    </xf>
    <xf numFmtId="9" fontId="39" fillId="7" borderId="96" xfId="5" applyNumberFormat="1" applyFont="1" applyFill="1" applyBorder="1" applyAlignment="1">
      <alignment horizontal="center"/>
    </xf>
    <xf numFmtId="9" fontId="39" fillId="7" borderId="97" xfId="5" applyNumberFormat="1" applyFont="1" applyFill="1" applyBorder="1" applyAlignment="1">
      <alignment horizontal="center"/>
    </xf>
    <xf numFmtId="9" fontId="39" fillId="7" borderId="98" xfId="5" applyNumberFormat="1" applyFont="1" applyFill="1" applyBorder="1" applyAlignment="1">
      <alignment horizontal="center"/>
    </xf>
    <xf numFmtId="0" fontId="22" fillId="2" borderId="1" xfId="1" applyNumberFormat="1" applyFont="1" applyFill="1" applyBorder="1" applyAlignment="1">
      <alignment horizontal="center" vertical="center"/>
    </xf>
    <xf numFmtId="0" fontId="38" fillId="2" borderId="1" xfId="1" applyNumberFormat="1" applyFont="1" applyFill="1" applyBorder="1" applyAlignment="1">
      <alignment horizontal="center" vertical="center"/>
    </xf>
    <xf numFmtId="164" fontId="22" fillId="2" borderId="1" xfId="1" applyNumberFormat="1" applyFont="1" applyFill="1" applyBorder="1" applyAlignment="1">
      <alignment horizontal="center" vertical="center"/>
    </xf>
    <xf numFmtId="164" fontId="38" fillId="2" borderId="1" xfId="1" applyNumberFormat="1" applyFont="1" applyFill="1" applyBorder="1" applyAlignment="1">
      <alignment horizontal="center" vertical="center"/>
    </xf>
    <xf numFmtId="9" fontId="38" fillId="2" borderId="1" xfId="1" applyNumberFormat="1" applyFont="1" applyFill="1" applyBorder="1" applyAlignment="1">
      <alignment horizontal="center" vertical="center"/>
    </xf>
    <xf numFmtId="0" fontId="22" fillId="2" borderId="1" xfId="0" applyNumberFormat="1" applyFont="1" applyFill="1" applyBorder="1" applyAlignment="1">
      <alignment horizontal="center" vertical="center"/>
    </xf>
    <xf numFmtId="0" fontId="22" fillId="2" borderId="5" xfId="0" applyFont="1" applyFill="1" applyBorder="1" applyAlignment="1">
      <alignment horizontal="center"/>
    </xf>
    <xf numFmtId="164" fontId="22" fillId="2" borderId="5" xfId="1" applyNumberFormat="1" applyFont="1" applyFill="1" applyBorder="1" applyAlignment="1">
      <alignment horizontal="center" vertical="center" wrapText="1"/>
    </xf>
    <xf numFmtId="0" fontId="46" fillId="0" borderId="0" xfId="127" applyFont="1" applyBorder="1" applyAlignment="1">
      <alignment horizontal="right"/>
    </xf>
    <xf numFmtId="164" fontId="22" fillId="2" borderId="5" xfId="1" applyNumberFormat="1" applyFont="1" applyFill="1" applyBorder="1" applyAlignment="1">
      <alignment horizontal="center"/>
    </xf>
    <xf numFmtId="170" fontId="45" fillId="0" borderId="87" xfId="127" applyNumberFormat="1" applyFont="1" applyFill="1" applyBorder="1" applyAlignment="1">
      <alignment horizontal="center"/>
    </xf>
    <xf numFmtId="165" fontId="45" fillId="0" borderId="87" xfId="127" applyNumberFormat="1" applyFont="1" applyFill="1" applyBorder="1" applyAlignment="1">
      <alignment horizontal="center"/>
    </xf>
    <xf numFmtId="37" fontId="45" fillId="0" borderId="87" xfId="128" applyNumberFormat="1" applyFont="1" applyFill="1" applyBorder="1" applyAlignment="1">
      <alignment horizontal="right"/>
    </xf>
    <xf numFmtId="37" fontId="45" fillId="0" borderId="78" xfId="128" applyNumberFormat="1" applyFont="1" applyFill="1" applyBorder="1" applyAlignment="1">
      <alignment horizontal="right"/>
    </xf>
    <xf numFmtId="9" fontId="45" fillId="0" borderId="19" xfId="127" applyNumberFormat="1" applyFont="1" applyFill="1" applyBorder="1" applyAlignment="1">
      <alignment horizontal="right"/>
    </xf>
    <xf numFmtId="0" fontId="9" fillId="0" borderId="8" xfId="127" applyBorder="1"/>
    <xf numFmtId="1" fontId="45" fillId="0" borderId="78" xfId="128" applyNumberFormat="1" applyFont="1" applyFill="1" applyBorder="1" applyAlignment="1">
      <alignment horizontal="right"/>
    </xf>
    <xf numFmtId="0" fontId="6" fillId="0" borderId="77" xfId="0" applyFont="1" applyBorder="1"/>
    <xf numFmtId="0" fontId="6" fillId="0" borderId="14" xfId="0" applyFont="1" applyBorder="1"/>
    <xf numFmtId="164" fontId="6" fillId="0" borderId="14" xfId="1" applyNumberFormat="1" applyFont="1" applyBorder="1" applyAlignment="1">
      <alignment horizontal="center"/>
    </xf>
    <xf numFmtId="164" fontId="6" fillId="0" borderId="14" xfId="0" applyNumberFormat="1" applyFont="1" applyBorder="1"/>
    <xf numFmtId="0" fontId="6" fillId="0" borderId="15" xfId="0" applyFont="1" applyBorder="1"/>
    <xf numFmtId="37" fontId="0" fillId="0" borderId="0" xfId="0" applyNumberFormat="1"/>
    <xf numFmtId="0" fontId="22" fillId="0" borderId="63" xfId="0" applyFont="1" applyFill="1" applyBorder="1" applyAlignment="1">
      <alignment horizontal="center"/>
    </xf>
    <xf numFmtId="0" fontId="38" fillId="0" borderId="11" xfId="0" applyFont="1" applyFill="1" applyBorder="1" applyAlignment="1">
      <alignment horizontal="right"/>
    </xf>
    <xf numFmtId="0" fontId="22" fillId="0" borderId="80" xfId="0" applyFont="1" applyFill="1" applyBorder="1" applyAlignment="1">
      <alignment horizontal="center"/>
    </xf>
    <xf numFmtId="0" fontId="38" fillId="0" borderId="32" xfId="0" applyNumberFormat="1" applyFont="1" applyFill="1" applyBorder="1" applyAlignment="1">
      <alignment horizontal="center"/>
    </xf>
    <xf numFmtId="0" fontId="38" fillId="0" borderId="25" xfId="19" applyNumberFormat="1" applyFont="1" applyFill="1" applyBorder="1" applyAlignment="1">
      <alignment horizontal="center"/>
    </xf>
    <xf numFmtId="0" fontId="38" fillId="0" borderId="78" xfId="19" applyNumberFormat="1" applyFont="1" applyFill="1" applyBorder="1" applyAlignment="1">
      <alignment horizontal="center"/>
    </xf>
    <xf numFmtId="9" fontId="34" fillId="10" borderId="17" xfId="0" applyNumberFormat="1" applyFont="1" applyFill="1" applyBorder="1" applyAlignment="1">
      <alignment horizontal="center" vertical="center"/>
    </xf>
    <xf numFmtId="9" fontId="34" fillId="10" borderId="31" xfId="0" applyNumberFormat="1" applyFont="1" applyFill="1" applyBorder="1" applyAlignment="1">
      <alignment horizontal="center" vertical="center"/>
    </xf>
    <xf numFmtId="9" fontId="34" fillId="10" borderId="18" xfId="0" applyNumberFormat="1" applyFont="1" applyFill="1" applyBorder="1" applyAlignment="1">
      <alignment horizontal="center" vertical="center"/>
    </xf>
    <xf numFmtId="0" fontId="4" fillId="10" borderId="16" xfId="0" applyFont="1" applyFill="1" applyBorder="1" applyAlignment="1">
      <alignment horizontal="left"/>
    </xf>
    <xf numFmtId="172" fontId="38" fillId="2" borderId="1" xfId="128" applyNumberFormat="1" applyFont="1" applyFill="1" applyBorder="1" applyAlignment="1">
      <alignment horizontal="center" vertical="center"/>
    </xf>
    <xf numFmtId="172" fontId="22" fillId="2" borderId="1" xfId="128" applyNumberFormat="1" applyFont="1" applyFill="1" applyBorder="1" applyAlignment="1">
      <alignment horizontal="center" vertical="center"/>
    </xf>
    <xf numFmtId="0" fontId="47" fillId="0" borderId="0" xfId="5" applyFont="1" applyBorder="1"/>
    <xf numFmtId="0" fontId="48" fillId="0" borderId="0" xfId="25" applyFont="1" applyBorder="1" applyAlignment="1">
      <alignment vertical="center"/>
    </xf>
    <xf numFmtId="0" fontId="33" fillId="0" borderId="0" xfId="25" applyFont="1" applyBorder="1" applyAlignment="1">
      <alignment vertical="center"/>
    </xf>
    <xf numFmtId="0" fontId="49" fillId="0" borderId="0" xfId="0" applyFont="1"/>
    <xf numFmtId="0" fontId="48" fillId="0" borderId="0" xfId="24" applyFont="1" applyAlignment="1">
      <alignment vertical="center"/>
    </xf>
    <xf numFmtId="0" fontId="33" fillId="0" borderId="0" xfId="25" applyFont="1" applyBorder="1" applyAlignment="1">
      <alignment vertical="center" wrapText="1"/>
    </xf>
    <xf numFmtId="0" fontId="47" fillId="0" borderId="0" xfId="5" applyFont="1" applyBorder="1" applyAlignment="1">
      <alignment horizontal="right"/>
    </xf>
    <xf numFmtId="0" fontId="48" fillId="0" borderId="0" xfId="24" applyFont="1" applyBorder="1" applyAlignment="1">
      <alignment vertical="center"/>
    </xf>
    <xf numFmtId="164" fontId="3" fillId="0" borderId="0" xfId="0" applyNumberFormat="1" applyFont="1"/>
    <xf numFmtId="0" fontId="3" fillId="0" borderId="0" xfId="0" applyFont="1"/>
    <xf numFmtId="0" fontId="3" fillId="0" borderId="50" xfId="0" applyFont="1" applyBorder="1"/>
    <xf numFmtId="164" fontId="3" fillId="0" borderId="50" xfId="0" applyNumberFormat="1" applyFont="1" applyBorder="1"/>
    <xf numFmtId="0" fontId="6" fillId="0" borderId="50" xfId="0" applyFont="1" applyBorder="1"/>
    <xf numFmtId="0" fontId="6" fillId="0" borderId="0" xfId="0" applyFont="1" applyBorder="1"/>
    <xf numFmtId="0" fontId="30" fillId="0" borderId="0" xfId="0" applyFont="1" applyFill="1" applyBorder="1" applyAlignment="1">
      <alignment horizontal="center"/>
    </xf>
    <xf numFmtId="164" fontId="22" fillId="2" borderId="5" xfId="1" applyNumberFormat="1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 vertical="center" wrapText="1"/>
    </xf>
    <xf numFmtId="166" fontId="38" fillId="0" borderId="0" xfId="0" applyNumberFormat="1" applyFont="1" applyFill="1" applyAlignment="1">
      <alignment horizontal="center"/>
    </xf>
    <xf numFmtId="0" fontId="1" fillId="0" borderId="0" xfId="0" applyFont="1" applyFill="1"/>
    <xf numFmtId="0" fontId="35" fillId="0" borderId="104" xfId="0" applyFont="1" applyFill="1" applyBorder="1" applyAlignment="1">
      <alignment horizontal="left" indent="2"/>
    </xf>
    <xf numFmtId="0" fontId="35" fillId="0" borderId="62" xfId="0" applyFont="1" applyFill="1" applyBorder="1" applyAlignment="1">
      <alignment horizontal="left" indent="1"/>
    </xf>
    <xf numFmtId="0" fontId="35" fillId="0" borderId="92" xfId="0" applyFont="1" applyFill="1" applyBorder="1"/>
    <xf numFmtId="171" fontId="38" fillId="0" borderId="53" xfId="0" applyNumberFormat="1" applyFont="1" applyFill="1" applyBorder="1" applyAlignment="1">
      <alignment horizontal="center"/>
    </xf>
    <xf numFmtId="164" fontId="35" fillId="0" borderId="53" xfId="1" applyNumberFormat="1" applyFont="1" applyFill="1" applyBorder="1" applyAlignment="1">
      <alignment horizontal="center"/>
    </xf>
    <xf numFmtId="164" fontId="35" fillId="0" borderId="0" xfId="1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8" fillId="0" borderId="99" xfId="0" applyNumberFormat="1" applyFont="1" applyFill="1" applyBorder="1" applyAlignment="1">
      <alignment horizontal="center"/>
    </xf>
    <xf numFmtId="0" fontId="38" fillId="0" borderId="0" xfId="19" applyNumberFormat="1" applyFont="1" applyFill="1" applyBorder="1" applyAlignment="1">
      <alignment horizontal="center"/>
    </xf>
    <xf numFmtId="0" fontId="38" fillId="0" borderId="19" xfId="19" applyNumberFormat="1" applyFont="1" applyFill="1" applyBorder="1" applyAlignment="1">
      <alignment horizontal="center"/>
    </xf>
    <xf numFmtId="0" fontId="38" fillId="0" borderId="8" xfId="0" applyNumberFormat="1" applyFont="1" applyFill="1" applyBorder="1" applyAlignment="1">
      <alignment horizontal="center"/>
    </xf>
    <xf numFmtId="0" fontId="34" fillId="0" borderId="82" xfId="0" applyFont="1" applyFill="1" applyBorder="1"/>
    <xf numFmtId="0" fontId="34" fillId="0" borderId="105" xfId="0" applyFont="1" applyFill="1" applyBorder="1" applyAlignment="1">
      <alignment horizontal="left"/>
    </xf>
    <xf numFmtId="0" fontId="34" fillId="0" borderId="106" xfId="0" applyFont="1" applyFill="1" applyBorder="1"/>
    <xf numFmtId="0" fontId="34" fillId="0" borderId="107" xfId="0" applyFont="1" applyFill="1" applyBorder="1"/>
    <xf numFmtId="171" fontId="22" fillId="0" borderId="17" xfId="0" applyNumberFormat="1" applyFont="1" applyFill="1" applyBorder="1" applyAlignment="1">
      <alignment horizontal="center"/>
    </xf>
    <xf numFmtId="164" fontId="34" fillId="0" borderId="17" xfId="1" applyNumberFormat="1" applyFont="1" applyFill="1" applyBorder="1" applyAlignment="1">
      <alignment horizontal="center"/>
    </xf>
    <xf numFmtId="164" fontId="34" fillId="0" borderId="108" xfId="1" applyNumberFormat="1" applyFont="1" applyFill="1" applyBorder="1" applyAlignment="1">
      <alignment horizontal="center"/>
    </xf>
    <xf numFmtId="0" fontId="22" fillId="0" borderId="108" xfId="0" applyFont="1" applyFill="1" applyBorder="1" applyAlignment="1">
      <alignment horizontal="center"/>
    </xf>
    <xf numFmtId="165" fontId="22" fillId="0" borderId="105" xfId="0" applyNumberFormat="1" applyFont="1" applyFill="1" applyBorder="1" applyAlignment="1">
      <alignment horizontal="center"/>
    </xf>
    <xf numFmtId="168" fontId="22" fillId="0" borderId="106" xfId="19" applyNumberFormat="1" applyFont="1" applyFill="1" applyBorder="1" applyAlignment="1">
      <alignment horizontal="center"/>
    </xf>
    <xf numFmtId="168" fontId="22" fillId="0" borderId="109" xfId="19" applyNumberFormat="1" applyFont="1" applyFill="1" applyBorder="1" applyAlignment="1">
      <alignment horizontal="center"/>
    </xf>
    <xf numFmtId="168" fontId="22" fillId="0" borderId="110" xfId="19" applyNumberFormat="1" applyFont="1" applyFill="1" applyBorder="1" applyAlignment="1">
      <alignment horizontal="center"/>
    </xf>
    <xf numFmtId="167" fontId="34" fillId="0" borderId="105" xfId="0" applyNumberFormat="1" applyFont="1" applyFill="1" applyBorder="1" applyAlignment="1">
      <alignment horizontal="center"/>
    </xf>
    <xf numFmtId="167" fontId="34" fillId="0" borderId="106" xfId="0" applyNumberFormat="1" applyFont="1" applyFill="1" applyBorder="1" applyAlignment="1">
      <alignment horizontal="center"/>
    </xf>
    <xf numFmtId="167" fontId="34" fillId="0" borderId="109" xfId="0" applyNumberFormat="1" applyFont="1" applyFill="1" applyBorder="1" applyAlignment="1">
      <alignment horizontal="center"/>
    </xf>
    <xf numFmtId="167" fontId="34" fillId="0" borderId="110" xfId="0" applyNumberFormat="1" applyFont="1" applyFill="1" applyBorder="1" applyAlignment="1">
      <alignment horizontal="center"/>
    </xf>
    <xf numFmtId="168" fontId="34" fillId="0" borderId="105" xfId="58" applyNumberFormat="1" applyFont="1" applyFill="1" applyBorder="1" applyAlignment="1">
      <alignment horizontal="center"/>
    </xf>
    <xf numFmtId="168" fontId="22" fillId="0" borderId="106" xfId="58" applyNumberFormat="1" applyFont="1" applyFill="1" applyBorder="1" applyAlignment="1">
      <alignment horizontal="center"/>
    </xf>
    <xf numFmtId="168" fontId="34" fillId="0" borderId="109" xfId="19" applyNumberFormat="1" applyFont="1" applyFill="1" applyBorder="1" applyAlignment="1">
      <alignment horizontal="center"/>
    </xf>
    <xf numFmtId="168" fontId="34" fillId="0" borderId="110" xfId="19" applyNumberFormat="1" applyFont="1" applyFill="1" applyBorder="1" applyAlignment="1">
      <alignment horizontal="center"/>
    </xf>
    <xf numFmtId="0" fontId="34" fillId="0" borderId="103" xfId="0" applyFont="1" applyFill="1" applyBorder="1"/>
    <xf numFmtId="9" fontId="34" fillId="0" borderId="111" xfId="1" applyFont="1" applyFill="1" applyBorder="1" applyAlignment="1">
      <alignment horizontal="right"/>
    </xf>
    <xf numFmtId="9" fontId="34" fillId="0" borderId="108" xfId="1" applyFont="1" applyFill="1" applyBorder="1" applyAlignment="1">
      <alignment horizontal="right"/>
    </xf>
    <xf numFmtId="9" fontId="34" fillId="0" borderId="112" xfId="1" applyFont="1" applyFill="1" applyBorder="1" applyAlignment="1">
      <alignment horizontal="right"/>
    </xf>
    <xf numFmtId="164" fontId="34" fillId="0" borderId="111" xfId="1" applyNumberFormat="1" applyFont="1" applyFill="1" applyBorder="1" applyAlignment="1">
      <alignment horizontal="center" vertical="center"/>
    </xf>
    <xf numFmtId="164" fontId="34" fillId="0" borderId="108" xfId="1" applyNumberFormat="1" applyFont="1" applyFill="1" applyBorder="1" applyAlignment="1">
      <alignment horizontal="center" vertical="center"/>
    </xf>
    <xf numFmtId="164" fontId="34" fillId="0" borderId="112" xfId="1" applyNumberFormat="1" applyFont="1" applyFill="1" applyBorder="1" applyAlignment="1">
      <alignment horizontal="center" vertical="center"/>
    </xf>
    <xf numFmtId="0" fontId="6" fillId="0" borderId="1" xfId="0" applyFont="1" applyBorder="1"/>
    <xf numFmtId="164" fontId="6" fillId="0" borderId="1" xfId="1" applyNumberFormat="1" applyFont="1" applyBorder="1" applyAlignment="1">
      <alignment horizontal="center"/>
    </xf>
    <xf numFmtId="164" fontId="6" fillId="0" borderId="1" xfId="0" applyNumberFormat="1" applyFont="1" applyBorder="1"/>
    <xf numFmtId="0" fontId="6" fillId="0" borderId="17" xfId="0" applyFont="1" applyBorder="1"/>
    <xf numFmtId="164" fontId="6" fillId="0" borderId="17" xfId="1" applyNumberFormat="1" applyFont="1" applyBorder="1" applyAlignment="1">
      <alignment horizontal="center"/>
    </xf>
    <xf numFmtId="164" fontId="6" fillId="0" borderId="17" xfId="0" applyNumberFormat="1" applyFont="1" applyBorder="1"/>
    <xf numFmtId="9" fontId="22" fillId="2" borderId="1" xfId="1" applyFont="1" applyFill="1" applyBorder="1" applyAlignment="1">
      <alignment horizontal="center" vertical="center"/>
    </xf>
    <xf numFmtId="9" fontId="22" fillId="2" borderId="1" xfId="1" applyNumberFormat="1" applyFont="1" applyFill="1" applyBorder="1" applyAlignment="1">
      <alignment horizontal="center" vertical="center"/>
    </xf>
    <xf numFmtId="9" fontId="6" fillId="0" borderId="1" xfId="1" applyNumberFormat="1" applyFont="1" applyBorder="1" applyAlignment="1">
      <alignment horizontal="center"/>
    </xf>
    <xf numFmtId="9" fontId="6" fillId="0" borderId="17" xfId="1" applyNumberFormat="1" applyFont="1" applyBorder="1" applyAlignment="1">
      <alignment horizontal="center"/>
    </xf>
    <xf numFmtId="0" fontId="38" fillId="2" borderId="1" xfId="128" applyNumberFormat="1" applyFont="1" applyFill="1" applyBorder="1" applyAlignment="1">
      <alignment horizontal="center" vertical="center"/>
    </xf>
    <xf numFmtId="0" fontId="22" fillId="2" borderId="1" xfId="128" applyNumberFormat="1" applyFont="1" applyFill="1" applyBorder="1" applyAlignment="1">
      <alignment horizontal="center" vertical="center"/>
    </xf>
    <xf numFmtId="0" fontId="6" fillId="0" borderId="1" xfId="1" applyNumberFormat="1" applyFont="1" applyBorder="1" applyAlignment="1">
      <alignment horizontal="center"/>
    </xf>
    <xf numFmtId="0" fontId="6" fillId="0" borderId="17" xfId="1" applyNumberFormat="1" applyFont="1" applyBorder="1" applyAlignment="1">
      <alignment horizontal="center"/>
    </xf>
    <xf numFmtId="0" fontId="6" fillId="0" borderId="1" xfId="0" applyNumberFormat="1" applyFont="1" applyBorder="1" applyAlignment="1">
      <alignment horizontal="center"/>
    </xf>
    <xf numFmtId="0" fontId="6" fillId="0" borderId="17" xfId="0" applyNumberFormat="1" applyFont="1" applyBorder="1" applyAlignment="1">
      <alignment horizontal="center"/>
    </xf>
    <xf numFmtId="9" fontId="38" fillId="2" borderId="1" xfId="1" applyFont="1" applyFill="1" applyBorder="1" applyAlignment="1">
      <alignment horizontal="center" vertical="center"/>
    </xf>
    <xf numFmtId="9" fontId="6" fillId="0" borderId="1" xfId="1" applyFont="1" applyBorder="1" applyAlignment="1">
      <alignment horizontal="center"/>
    </xf>
    <xf numFmtId="9" fontId="6" fillId="0" borderId="17" xfId="1" applyFont="1" applyBorder="1" applyAlignment="1">
      <alignment horizontal="center"/>
    </xf>
    <xf numFmtId="0" fontId="38" fillId="2" borderId="1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 wrapText="1"/>
    </xf>
    <xf numFmtId="164" fontId="35" fillId="0" borderId="0" xfId="0" applyNumberFormat="1" applyFont="1" applyAlignment="1">
      <alignment horizontal="right"/>
    </xf>
    <xf numFmtId="174" fontId="35" fillId="0" borderId="0" xfId="0" applyNumberFormat="1" applyFont="1" applyFill="1" applyAlignment="1">
      <alignment horizontal="left" vertical="top"/>
    </xf>
    <xf numFmtId="175" fontId="35" fillId="0" borderId="0" xfId="0" applyNumberFormat="1" applyFont="1" applyAlignment="1">
      <alignment horizontal="left"/>
    </xf>
    <xf numFmtId="0" fontId="1" fillId="0" borderId="55" xfId="0" applyFont="1" applyBorder="1"/>
    <xf numFmtId="171" fontId="22" fillId="0" borderId="67" xfId="0" applyNumberFormat="1" applyFont="1" applyBorder="1" applyAlignment="1">
      <alignment horizontal="center"/>
    </xf>
    <xf numFmtId="0" fontId="1" fillId="0" borderId="55" xfId="0" applyFont="1" applyFill="1" applyBorder="1"/>
    <xf numFmtId="0" fontId="1" fillId="0" borderId="54" xfId="0" applyFont="1" applyFill="1" applyBorder="1" applyAlignment="1">
      <alignment horizontal="center"/>
    </xf>
    <xf numFmtId="0" fontId="1" fillId="0" borderId="29" xfId="0" applyFont="1" applyFill="1" applyBorder="1" applyAlignment="1">
      <alignment horizontal="center" vertical="center" wrapText="1"/>
    </xf>
    <xf numFmtId="0" fontId="51" fillId="0" borderId="0" xfId="0" applyFont="1"/>
    <xf numFmtId="0" fontId="1" fillId="0" borderId="55" xfId="0" quotePrefix="1" applyFont="1" applyFill="1" applyBorder="1"/>
    <xf numFmtId="168" fontId="34" fillId="0" borderId="114" xfId="112" applyNumberFormat="1" applyFont="1" applyFill="1" applyBorder="1" applyAlignment="1">
      <alignment horizontal="center"/>
    </xf>
    <xf numFmtId="168" fontId="34" fillId="0" borderId="64" xfId="19" applyNumberFormat="1" applyFont="1" applyFill="1" applyBorder="1" applyAlignment="1">
      <alignment horizontal="center"/>
    </xf>
    <xf numFmtId="168" fontId="43" fillId="0" borderId="64" xfId="19" applyNumberFormat="1" applyFont="1" applyFill="1" applyBorder="1" applyAlignment="1">
      <alignment horizontal="center"/>
    </xf>
    <xf numFmtId="165" fontId="22" fillId="0" borderId="55" xfId="0" applyNumberFormat="1" applyFont="1" applyFill="1" applyBorder="1" applyAlignment="1">
      <alignment horizontal="center"/>
    </xf>
    <xf numFmtId="165" fontId="22" fillId="0" borderId="56" xfId="0" applyNumberFormat="1" applyFont="1" applyFill="1" applyBorder="1" applyAlignment="1">
      <alignment horizontal="center"/>
    </xf>
    <xf numFmtId="168" fontId="34" fillId="0" borderId="56" xfId="112" applyNumberFormat="1" applyFont="1" applyFill="1" applyBorder="1" applyAlignment="1">
      <alignment horizontal="center"/>
    </xf>
    <xf numFmtId="168" fontId="22" fillId="0" borderId="56" xfId="112" applyNumberFormat="1" applyFont="1" applyFill="1" applyBorder="1" applyAlignment="1">
      <alignment horizontal="center"/>
    </xf>
    <xf numFmtId="165" fontId="22" fillId="10" borderId="60" xfId="0" applyNumberFormat="1" applyFont="1" applyFill="1" applyBorder="1" applyAlignment="1">
      <alignment horizontal="center"/>
    </xf>
    <xf numFmtId="168" fontId="22" fillId="10" borderId="55" xfId="19" applyNumberFormat="1" applyFont="1" applyFill="1" applyBorder="1" applyAlignment="1">
      <alignment horizontal="center"/>
    </xf>
    <xf numFmtId="167" fontId="34" fillId="10" borderId="55" xfId="0" applyNumberFormat="1" applyFont="1" applyFill="1" applyBorder="1" applyAlignment="1">
      <alignment horizontal="center"/>
    </xf>
    <xf numFmtId="168" fontId="34" fillId="10" borderId="56" xfId="19" applyNumberFormat="1" applyFont="1" applyFill="1" applyBorder="1" applyAlignment="1">
      <alignment horizontal="center"/>
    </xf>
    <xf numFmtId="0" fontId="38" fillId="0" borderId="60" xfId="0" applyNumberFormat="1" applyFont="1" applyFill="1" applyBorder="1" applyAlignment="1">
      <alignment horizontal="center"/>
    </xf>
    <xf numFmtId="0" fontId="38" fillId="0" borderId="55" xfId="0" applyNumberFormat="1" applyFont="1" applyFill="1" applyBorder="1" applyAlignment="1">
      <alignment horizontal="center"/>
    </xf>
    <xf numFmtId="0" fontId="38" fillId="0" borderId="56" xfId="0" applyNumberFormat="1" applyFont="1" applyFill="1" applyBorder="1" applyAlignment="1">
      <alignment horizontal="center"/>
    </xf>
    <xf numFmtId="165" fontId="22" fillId="0" borderId="114" xfId="0" applyNumberFormat="1" applyFont="1" applyFill="1" applyBorder="1" applyAlignment="1">
      <alignment horizontal="center"/>
    </xf>
    <xf numFmtId="0" fontId="38" fillId="0" borderId="114" xfId="0" applyNumberFormat="1" applyFont="1" applyFill="1" applyBorder="1" applyAlignment="1">
      <alignment horizontal="center"/>
    </xf>
    <xf numFmtId="0" fontId="38" fillId="0" borderId="115" xfId="0" applyNumberFormat="1" applyFont="1" applyFill="1" applyBorder="1" applyAlignment="1">
      <alignment horizontal="center"/>
    </xf>
    <xf numFmtId="0" fontId="38" fillId="0" borderId="69" xfId="0" applyNumberFormat="1" applyFont="1" applyFill="1" applyBorder="1" applyAlignment="1">
      <alignment horizontal="center"/>
    </xf>
    <xf numFmtId="0" fontId="38" fillId="0" borderId="116" xfId="19" applyNumberFormat="1" applyFont="1" applyFill="1" applyBorder="1" applyAlignment="1">
      <alignment horizontal="center"/>
    </xf>
    <xf numFmtId="168" fontId="22" fillId="10" borderId="56" xfId="19" applyNumberFormat="1" applyFont="1" applyFill="1" applyBorder="1" applyAlignment="1">
      <alignment horizontal="center"/>
    </xf>
    <xf numFmtId="0" fontId="38" fillId="0" borderId="56" xfId="19" applyNumberFormat="1" applyFont="1" applyFill="1" applyBorder="1" applyAlignment="1">
      <alignment horizontal="center"/>
    </xf>
    <xf numFmtId="168" fontId="34" fillId="0" borderId="114" xfId="19" applyNumberFormat="1" applyFont="1" applyFill="1" applyBorder="1" applyAlignment="1">
      <alignment horizontal="center"/>
    </xf>
    <xf numFmtId="168" fontId="22" fillId="0" borderId="114" xfId="19" applyNumberFormat="1" applyFont="1" applyFill="1" applyBorder="1" applyAlignment="1">
      <alignment horizontal="center"/>
    </xf>
    <xf numFmtId="168" fontId="34" fillId="10" borderId="114" xfId="19" applyNumberFormat="1" applyFont="1" applyFill="1" applyBorder="1" applyAlignment="1">
      <alignment horizontal="center"/>
    </xf>
    <xf numFmtId="168" fontId="44" fillId="0" borderId="114" xfId="19" applyNumberFormat="1" applyFont="1" applyFill="1" applyBorder="1" applyAlignment="1">
      <alignment horizontal="center"/>
    </xf>
    <xf numFmtId="167" fontId="34" fillId="10" borderId="54" xfId="0" applyNumberFormat="1" applyFont="1" applyFill="1" applyBorder="1" applyAlignment="1">
      <alignment horizontal="center"/>
    </xf>
    <xf numFmtId="167" fontId="34" fillId="10" borderId="56" xfId="0" applyNumberFormat="1" applyFont="1" applyFill="1" applyBorder="1" applyAlignment="1">
      <alignment horizontal="center"/>
    </xf>
    <xf numFmtId="0" fontId="38" fillId="0" borderId="54" xfId="0" applyNumberFormat="1" applyFont="1" applyFill="1" applyBorder="1" applyAlignment="1">
      <alignment horizontal="center"/>
    </xf>
    <xf numFmtId="0" fontId="1" fillId="10" borderId="55" xfId="0" applyFont="1" applyFill="1" applyBorder="1"/>
    <xf numFmtId="165" fontId="22" fillId="0" borderId="61" xfId="0" applyNumberFormat="1" applyFont="1" applyFill="1" applyBorder="1" applyAlignment="1">
      <alignment horizontal="center"/>
    </xf>
    <xf numFmtId="168" fontId="34" fillId="0" borderId="117" xfId="112" applyNumberFormat="1" applyFont="1" applyFill="1" applyBorder="1" applyAlignment="1">
      <alignment horizontal="center"/>
    </xf>
    <xf numFmtId="168" fontId="34" fillId="0" borderId="118" xfId="112" applyNumberFormat="1" applyFont="1" applyFill="1" applyBorder="1" applyAlignment="1">
      <alignment horizontal="center"/>
    </xf>
    <xf numFmtId="168" fontId="22" fillId="0" borderId="1" xfId="112" applyNumberFormat="1" applyFont="1" applyFill="1" applyBorder="1" applyAlignment="1">
      <alignment horizontal="center"/>
    </xf>
    <xf numFmtId="10" fontId="38" fillId="2" borderId="1" xfId="1" applyNumberFormat="1" applyFont="1" applyFill="1" applyBorder="1" applyAlignment="1">
      <alignment horizontal="center" vertical="center"/>
    </xf>
    <xf numFmtId="10" fontId="22" fillId="2" borderId="1" xfId="1" applyNumberFormat="1" applyFont="1" applyFill="1" applyBorder="1" applyAlignment="1">
      <alignment horizontal="center" vertical="center"/>
    </xf>
    <xf numFmtId="0" fontId="33" fillId="0" borderId="26" xfId="0" applyFont="1" applyFill="1" applyBorder="1" applyAlignment="1">
      <alignment horizontal="center" vertical="center" wrapText="1"/>
    </xf>
    <xf numFmtId="0" fontId="33" fillId="0" borderId="53" xfId="0" applyFont="1" applyFill="1" applyBorder="1" applyAlignment="1">
      <alignment horizontal="center" vertical="center" wrapText="1"/>
    </xf>
    <xf numFmtId="0" fontId="33" fillId="0" borderId="52" xfId="0" applyFont="1" applyFill="1" applyBorder="1" applyAlignment="1">
      <alignment horizontal="center" vertical="center" wrapText="1"/>
    </xf>
    <xf numFmtId="0" fontId="33" fillId="0" borderId="27" xfId="0" applyFont="1" applyFill="1" applyBorder="1" applyAlignment="1">
      <alignment horizontal="center" vertical="center" wrapText="1"/>
    </xf>
    <xf numFmtId="0" fontId="33" fillId="0" borderId="23" xfId="0" applyFont="1" applyFill="1" applyBorder="1" applyAlignment="1">
      <alignment horizontal="center" vertical="center" wrapText="1"/>
    </xf>
    <xf numFmtId="0" fontId="33" fillId="0" borderId="49" xfId="0" applyFont="1" applyFill="1" applyBorder="1" applyAlignment="1">
      <alignment horizontal="center" vertical="center" wrapText="1"/>
    </xf>
    <xf numFmtId="0" fontId="35" fillId="0" borderId="39" xfId="0" applyFont="1" applyFill="1" applyBorder="1" applyAlignment="1">
      <alignment horizontal="center"/>
    </xf>
    <xf numFmtId="0" fontId="35" fillId="0" borderId="3" xfId="0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/>
    </xf>
    <xf numFmtId="167" fontId="35" fillId="0" borderId="39" xfId="0" applyNumberFormat="1" applyFont="1" applyFill="1" applyBorder="1" applyAlignment="1">
      <alignment horizontal="center"/>
    </xf>
    <xf numFmtId="167" fontId="35" fillId="0" borderId="3" xfId="0" applyNumberFormat="1" applyFont="1" applyFill="1" applyBorder="1" applyAlignment="1">
      <alignment horizontal="center"/>
    </xf>
    <xf numFmtId="167" fontId="35" fillId="0" borderId="4" xfId="0" applyNumberFormat="1" applyFont="1" applyFill="1" applyBorder="1" applyAlignment="1">
      <alignment horizontal="center"/>
    </xf>
    <xf numFmtId="164" fontId="33" fillId="0" borderId="26" xfId="1" applyNumberFormat="1" applyFont="1" applyFill="1" applyBorder="1" applyAlignment="1">
      <alignment horizontal="center" vertical="center" wrapText="1"/>
    </xf>
    <xf numFmtId="164" fontId="33" fillId="0" borderId="53" xfId="1" applyNumberFormat="1" applyFont="1" applyFill="1" applyBorder="1" applyAlignment="1">
      <alignment horizontal="center" vertical="center" wrapText="1"/>
    </xf>
    <xf numFmtId="164" fontId="33" fillId="0" borderId="52" xfId="1" applyNumberFormat="1" applyFont="1" applyFill="1" applyBorder="1" applyAlignment="1">
      <alignment horizontal="center" vertical="center" wrapText="1"/>
    </xf>
    <xf numFmtId="171" fontId="33" fillId="0" borderId="26" xfId="0" applyNumberFormat="1" applyFont="1" applyFill="1" applyBorder="1" applyAlignment="1">
      <alignment horizontal="center" vertical="center" wrapText="1"/>
    </xf>
    <xf numFmtId="171" fontId="33" fillId="0" borderId="53" xfId="0" applyNumberFormat="1" applyFont="1" applyFill="1" applyBorder="1" applyAlignment="1">
      <alignment horizontal="center" vertical="center" wrapText="1"/>
    </xf>
    <xf numFmtId="171" fontId="33" fillId="0" borderId="52" xfId="0" applyNumberFormat="1" applyFont="1" applyFill="1" applyBorder="1" applyAlignment="1">
      <alignment horizontal="center" vertical="center" wrapText="1"/>
    </xf>
    <xf numFmtId="0" fontId="33" fillId="0" borderId="26" xfId="0" applyFont="1" applyFill="1" applyBorder="1" applyAlignment="1">
      <alignment horizontal="center" vertical="center"/>
    </xf>
    <xf numFmtId="0" fontId="33" fillId="0" borderId="53" xfId="0" applyFont="1" applyFill="1" applyBorder="1" applyAlignment="1">
      <alignment horizontal="center" vertical="center"/>
    </xf>
    <xf numFmtId="0" fontId="33" fillId="0" borderId="52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/>
    </xf>
    <xf numFmtId="0" fontId="35" fillId="0" borderId="10" xfId="0" applyFont="1" applyFill="1" applyBorder="1" applyAlignment="1">
      <alignment horizontal="center" vertical="center" wrapText="1"/>
    </xf>
    <xf numFmtId="0" fontId="35" fillId="0" borderId="11" xfId="0" applyFont="1" applyFill="1" applyBorder="1" applyAlignment="1">
      <alignment horizontal="center" vertical="center" wrapText="1"/>
    </xf>
    <xf numFmtId="174" fontId="50" fillId="0" borderId="0" xfId="0" applyNumberFormat="1" applyFont="1" applyFill="1" applyAlignment="1">
      <alignment horizontal="left" vertical="top"/>
    </xf>
    <xf numFmtId="0" fontId="41" fillId="7" borderId="22" xfId="5" applyFont="1" applyFill="1" applyBorder="1" applyAlignment="1">
      <alignment horizontal="left"/>
    </xf>
    <xf numFmtId="0" fontId="41" fillId="7" borderId="21" xfId="5" applyFont="1" applyFill="1" applyBorder="1" applyAlignment="1">
      <alignment horizontal="left"/>
    </xf>
    <xf numFmtId="0" fontId="41" fillId="7" borderId="94" xfId="5" applyFont="1" applyFill="1" applyBorder="1" applyAlignment="1">
      <alignment horizontal="left"/>
    </xf>
    <xf numFmtId="0" fontId="41" fillId="7" borderId="48" xfId="5" applyFont="1" applyFill="1" applyBorder="1" applyAlignment="1">
      <alignment horizontal="left"/>
    </xf>
    <xf numFmtId="0" fontId="41" fillId="7" borderId="43" xfId="5" applyFont="1" applyFill="1" applyBorder="1" applyAlignment="1">
      <alignment horizontal="left"/>
    </xf>
    <xf numFmtId="0" fontId="41" fillId="7" borderId="44" xfId="5" applyFont="1" applyFill="1" applyBorder="1" applyAlignment="1">
      <alignment horizontal="left"/>
    </xf>
    <xf numFmtId="0" fontId="41" fillId="6" borderId="48" xfId="5" applyFont="1" applyFill="1" applyBorder="1" applyAlignment="1">
      <alignment horizontal="left"/>
    </xf>
    <xf numFmtId="0" fontId="41" fillId="6" borderId="43" xfId="5" applyFont="1" applyFill="1" applyBorder="1" applyAlignment="1">
      <alignment horizontal="left"/>
    </xf>
    <xf numFmtId="0" fontId="41" fillId="6" borderId="44" xfId="5" applyFont="1" applyFill="1" applyBorder="1" applyAlignment="1">
      <alignment horizontal="left"/>
    </xf>
    <xf numFmtId="0" fontId="41" fillId="5" borderId="47" xfId="5" applyFont="1" applyFill="1" applyBorder="1" applyAlignment="1">
      <alignment horizontal="left"/>
    </xf>
    <xf numFmtId="0" fontId="41" fillId="5" borderId="33" xfId="5" applyFont="1" applyFill="1" applyBorder="1" applyAlignment="1">
      <alignment horizontal="left"/>
    </xf>
    <xf numFmtId="0" fontId="41" fillId="5" borderId="34" xfId="5" applyFont="1" applyFill="1" applyBorder="1" applyAlignment="1">
      <alignment horizontal="left"/>
    </xf>
    <xf numFmtId="0" fontId="40" fillId="0" borderId="46" xfId="5" applyFont="1" applyBorder="1" applyAlignment="1">
      <alignment horizontal="center" vertical="center" wrapText="1"/>
    </xf>
    <xf numFmtId="0" fontId="40" fillId="0" borderId="40" xfId="5" applyFont="1" applyBorder="1" applyAlignment="1">
      <alignment horizontal="center" vertical="center" wrapText="1"/>
    </xf>
    <xf numFmtId="0" fontId="40" fillId="0" borderId="41" xfId="5" applyFont="1" applyBorder="1" applyAlignment="1">
      <alignment horizontal="center" vertical="center" wrapText="1"/>
    </xf>
    <xf numFmtId="0" fontId="41" fillId="4" borderId="47" xfId="5" applyFont="1" applyFill="1" applyBorder="1" applyAlignment="1">
      <alignment horizontal="left"/>
    </xf>
    <xf numFmtId="0" fontId="41" fillId="4" borderId="33" xfId="5" applyFont="1" applyFill="1" applyBorder="1" applyAlignment="1">
      <alignment horizontal="left"/>
    </xf>
    <xf numFmtId="0" fontId="41" fillId="4" borderId="34" xfId="5" applyFont="1" applyFill="1" applyBorder="1" applyAlignment="1">
      <alignment horizontal="left"/>
    </xf>
    <xf numFmtId="0" fontId="20" fillId="4" borderId="33" xfId="5" applyFill="1" applyBorder="1"/>
    <xf numFmtId="0" fontId="20" fillId="4" borderId="34" xfId="5" applyFill="1" applyBorder="1"/>
    <xf numFmtId="164" fontId="22" fillId="2" borderId="5" xfId="1" applyNumberFormat="1" applyFont="1" applyFill="1" applyBorder="1" applyAlignment="1">
      <alignment horizontal="center"/>
    </xf>
    <xf numFmtId="0" fontId="50" fillId="0" borderId="14" xfId="0" applyFont="1" applyBorder="1" applyAlignment="1">
      <alignment horizontal="center"/>
    </xf>
    <xf numFmtId="0" fontId="22" fillId="2" borderId="29" xfId="0" applyFont="1" applyFill="1" applyBorder="1" applyAlignment="1">
      <alignment horizontal="center" vertical="center"/>
    </xf>
    <xf numFmtId="0" fontId="22" fillId="2" borderId="101" xfId="0" applyFont="1" applyFill="1" applyBorder="1" applyAlignment="1">
      <alignment horizontal="center" vertical="center"/>
    </xf>
    <xf numFmtId="0" fontId="22" fillId="2" borderId="80" xfId="1" applyNumberFormat="1" applyFont="1" applyFill="1" applyBorder="1" applyAlignment="1">
      <alignment horizontal="center" vertical="center" wrapText="1"/>
    </xf>
    <xf numFmtId="0" fontId="22" fillId="2" borderId="78" xfId="1" applyNumberFormat="1" applyFont="1" applyFill="1" applyBorder="1" applyAlignment="1">
      <alignment horizontal="center" vertical="center" wrapText="1"/>
    </xf>
    <xf numFmtId="176" fontId="22" fillId="2" borderId="102" xfId="0" applyNumberFormat="1" applyFont="1" applyFill="1" applyBorder="1" applyAlignment="1">
      <alignment horizontal="left" vertical="center"/>
    </xf>
    <xf numFmtId="176" fontId="22" fillId="2" borderId="100" xfId="0" applyNumberFormat="1" applyFont="1" applyFill="1" applyBorder="1" applyAlignment="1">
      <alignment horizontal="left" vertical="center"/>
    </xf>
    <xf numFmtId="0" fontId="38" fillId="2" borderId="32" xfId="0" applyFont="1" applyFill="1" applyBorder="1" applyAlignment="1">
      <alignment horizontal="left" vertical="center"/>
    </xf>
    <xf numFmtId="0" fontId="38" fillId="2" borderId="79" xfId="0" applyFont="1" applyFill="1" applyBorder="1" applyAlignment="1">
      <alignment horizontal="left" vertical="center"/>
    </xf>
    <xf numFmtId="0" fontId="38" fillId="2" borderId="32" xfId="0" applyFont="1" applyFill="1" applyBorder="1" applyAlignment="1">
      <alignment horizontal="left" vertical="center" indent="1"/>
    </xf>
    <xf numFmtId="0" fontId="38" fillId="2" borderId="79" xfId="0" applyFont="1" applyFill="1" applyBorder="1" applyAlignment="1">
      <alignment horizontal="left" vertical="center" indent="1"/>
    </xf>
    <xf numFmtId="0" fontId="22" fillId="2" borderId="32" xfId="0" applyFont="1" applyFill="1" applyBorder="1" applyAlignment="1">
      <alignment horizontal="left" vertical="center" indent="2"/>
    </xf>
    <xf numFmtId="0" fontId="22" fillId="2" borderId="79" xfId="0" applyFont="1" applyFill="1" applyBorder="1" applyAlignment="1">
      <alignment horizontal="left" vertical="center" indent="2"/>
    </xf>
    <xf numFmtId="0" fontId="22" fillId="2" borderId="80" xfId="0" applyFont="1" applyFill="1" applyBorder="1" applyAlignment="1">
      <alignment horizontal="left" vertical="center" wrapText="1"/>
    </xf>
    <xf numFmtId="0" fontId="22" fillId="2" borderId="78" xfId="0" applyFont="1" applyFill="1" applyBorder="1" applyAlignment="1">
      <alignment horizontal="left" vertical="center" wrapText="1"/>
    </xf>
    <xf numFmtId="0" fontId="6" fillId="0" borderId="111" xfId="0" applyFont="1" applyBorder="1" applyAlignment="1">
      <alignment horizontal="left" indent="2"/>
    </xf>
    <xf numFmtId="0" fontId="6" fillId="0" borderId="113" xfId="0" applyFont="1" applyBorder="1" applyAlignment="1">
      <alignment horizontal="left" indent="2"/>
    </xf>
    <xf numFmtId="164" fontId="6" fillId="0" borderId="31" xfId="0" applyNumberFormat="1" applyFont="1" applyBorder="1" applyAlignment="1">
      <alignment horizontal="center"/>
    </xf>
    <xf numFmtId="164" fontId="6" fillId="0" borderId="112" xfId="0" applyNumberFormat="1" applyFont="1" applyBorder="1" applyAlignment="1">
      <alignment horizontal="center"/>
    </xf>
    <xf numFmtId="0" fontId="6" fillId="0" borderId="32" xfId="0" applyFont="1" applyBorder="1" applyAlignment="1">
      <alignment horizontal="left" indent="2"/>
    </xf>
    <xf numFmtId="0" fontId="6" fillId="0" borderId="79" xfId="0" applyFont="1" applyBorder="1" applyAlignment="1">
      <alignment horizontal="left" indent="2"/>
    </xf>
    <xf numFmtId="164" fontId="6" fillId="0" borderId="80" xfId="0" applyNumberFormat="1" applyFont="1" applyBorder="1" applyAlignment="1">
      <alignment horizontal="center"/>
    </xf>
    <xf numFmtId="164" fontId="6" fillId="0" borderId="78" xfId="0" applyNumberFormat="1" applyFont="1" applyBorder="1" applyAlignment="1">
      <alignment horizontal="center"/>
    </xf>
    <xf numFmtId="0" fontId="38" fillId="2" borderId="80" xfId="0" applyFont="1" applyFill="1" applyBorder="1" applyAlignment="1">
      <alignment horizontal="left" vertical="center" wrapText="1"/>
    </xf>
    <xf numFmtId="0" fontId="38" fillId="2" borderId="78" xfId="0" applyFont="1" applyFill="1" applyBorder="1" applyAlignment="1">
      <alignment horizontal="left" vertical="center" wrapText="1"/>
    </xf>
    <xf numFmtId="173" fontId="22" fillId="2" borderId="102" xfId="0" applyNumberFormat="1" applyFont="1" applyFill="1" applyBorder="1" applyAlignment="1">
      <alignment horizontal="left" vertical="center"/>
    </xf>
    <xf numFmtId="173" fontId="22" fillId="2" borderId="100" xfId="0" applyNumberFormat="1" applyFont="1" applyFill="1" applyBorder="1" applyAlignment="1">
      <alignment horizontal="left" vertical="center"/>
    </xf>
    <xf numFmtId="0" fontId="22" fillId="2" borderId="80" xfId="0" applyFont="1" applyFill="1" applyBorder="1" applyAlignment="1">
      <alignment horizontal="left" vertical="top" wrapText="1"/>
    </xf>
    <xf numFmtId="0" fontId="22" fillId="2" borderId="78" xfId="0" applyFont="1" applyFill="1" applyBorder="1" applyAlignment="1">
      <alignment horizontal="left" vertical="top" wrapText="1"/>
    </xf>
  </cellXfs>
  <cellStyles count="129">
    <cellStyle name="Comma" xfId="128" builtinId="3"/>
    <cellStyle name="Comma 2" xfId="18" xr:uid="{00000000-0005-0000-0000-000001000000}"/>
    <cellStyle name="Comma 3" xfId="21" xr:uid="{00000000-0005-0000-0000-000002000000}"/>
    <cellStyle name="Comma 3 2" xfId="33" xr:uid="{00000000-0005-0000-0000-000003000000}"/>
    <cellStyle name="Comma 3 2 2" xfId="60" xr:uid="{00000000-0005-0000-0000-000004000000}"/>
    <cellStyle name="Comma 3 2 2 2" xfId="114" xr:uid="{00000000-0005-0000-0000-000005000000}"/>
    <cellStyle name="Comma 3 2 3" xfId="87" xr:uid="{00000000-0005-0000-0000-000006000000}"/>
    <cellStyle name="Comma 3 3" xfId="42" xr:uid="{00000000-0005-0000-0000-000007000000}"/>
    <cellStyle name="Comma 3 3 2" xfId="69" xr:uid="{00000000-0005-0000-0000-000008000000}"/>
    <cellStyle name="Comma 3 3 2 2" xfId="123" xr:uid="{00000000-0005-0000-0000-000009000000}"/>
    <cellStyle name="Comma 3 3 3" xfId="96" xr:uid="{00000000-0005-0000-0000-00000A000000}"/>
    <cellStyle name="Comma 3 4" xfId="51" xr:uid="{00000000-0005-0000-0000-00000B000000}"/>
    <cellStyle name="Comma 3 4 2" xfId="105" xr:uid="{00000000-0005-0000-0000-00000C000000}"/>
    <cellStyle name="Comma 3 5" xfId="78" xr:uid="{00000000-0005-0000-0000-00000D000000}"/>
    <cellStyle name="Comma 4" xfId="23" xr:uid="{00000000-0005-0000-0000-00000E000000}"/>
    <cellStyle name="Comma 4 2" xfId="35" xr:uid="{00000000-0005-0000-0000-00000F000000}"/>
    <cellStyle name="Comma 4 2 2" xfId="62" xr:uid="{00000000-0005-0000-0000-000010000000}"/>
    <cellStyle name="Comma 4 2 2 2" xfId="116" xr:uid="{00000000-0005-0000-0000-000011000000}"/>
    <cellStyle name="Comma 4 2 3" xfId="89" xr:uid="{00000000-0005-0000-0000-000012000000}"/>
    <cellStyle name="Comma 4 3" xfId="44" xr:uid="{00000000-0005-0000-0000-000013000000}"/>
    <cellStyle name="Comma 4 3 2" xfId="71" xr:uid="{00000000-0005-0000-0000-000014000000}"/>
    <cellStyle name="Comma 4 3 2 2" xfId="125" xr:uid="{00000000-0005-0000-0000-000015000000}"/>
    <cellStyle name="Comma 4 3 3" xfId="98" xr:uid="{00000000-0005-0000-0000-000016000000}"/>
    <cellStyle name="Comma 4 4" xfId="53" xr:uid="{00000000-0005-0000-0000-000017000000}"/>
    <cellStyle name="Comma 4 4 2" xfId="107" xr:uid="{00000000-0005-0000-0000-000018000000}"/>
    <cellStyle name="Comma 4 5" xfId="80" xr:uid="{00000000-0005-0000-0000-000019000000}"/>
    <cellStyle name="Date" xfId="8" xr:uid="{00000000-0005-0000-0000-00001A000000}"/>
    <cellStyle name="EOL" xfId="9" xr:uid="{00000000-0005-0000-0000-00001B000000}"/>
    <cellStyle name="Milliers 2" xfId="10" xr:uid="{00000000-0005-0000-0000-00001C000000}"/>
    <cellStyle name="Milliers 2 2" xfId="27" xr:uid="{00000000-0005-0000-0000-00001D000000}"/>
    <cellStyle name="Milliers 2 2 2" xfId="55" xr:uid="{00000000-0005-0000-0000-00001E000000}"/>
    <cellStyle name="Milliers 2 2 2 2" xfId="109" xr:uid="{00000000-0005-0000-0000-00001F000000}"/>
    <cellStyle name="Milliers 2 2 3" xfId="82" xr:uid="{00000000-0005-0000-0000-000020000000}"/>
    <cellStyle name="Milliers 2 3" xfId="37" xr:uid="{00000000-0005-0000-0000-000021000000}"/>
    <cellStyle name="Milliers 2 3 2" xfId="64" xr:uid="{00000000-0005-0000-0000-000022000000}"/>
    <cellStyle name="Milliers 2 3 2 2" xfId="118" xr:uid="{00000000-0005-0000-0000-000023000000}"/>
    <cellStyle name="Milliers 2 3 3" xfId="91" xr:uid="{00000000-0005-0000-0000-000024000000}"/>
    <cellStyle name="Milliers 2 4" xfId="46" xr:uid="{00000000-0005-0000-0000-000025000000}"/>
    <cellStyle name="Milliers 2 4 2" xfId="100" xr:uid="{00000000-0005-0000-0000-000026000000}"/>
    <cellStyle name="Milliers 2 5" xfId="73" xr:uid="{00000000-0005-0000-0000-000027000000}"/>
    <cellStyle name="New Times Roman" xfId="11" xr:uid="{00000000-0005-0000-0000-000028000000}"/>
    <cellStyle name="Normal" xfId="0" builtinId="0"/>
    <cellStyle name="Normal 2" xfId="5" xr:uid="{00000000-0005-0000-0000-00002A000000}"/>
    <cellStyle name="Normal 2 2" xfId="12" xr:uid="{00000000-0005-0000-0000-00002B000000}"/>
    <cellStyle name="Normal 3" xfId="13" xr:uid="{00000000-0005-0000-0000-00002C000000}"/>
    <cellStyle name="Normal 3 2" xfId="28" xr:uid="{00000000-0005-0000-0000-00002D000000}"/>
    <cellStyle name="Normal 3 2 2" xfId="56" xr:uid="{00000000-0005-0000-0000-00002E000000}"/>
    <cellStyle name="Normal 3 2 2 2" xfId="110" xr:uid="{00000000-0005-0000-0000-00002F000000}"/>
    <cellStyle name="Normal 3 2 3" xfId="83" xr:uid="{00000000-0005-0000-0000-000030000000}"/>
    <cellStyle name="Normal 3 3" xfId="38" xr:uid="{00000000-0005-0000-0000-000031000000}"/>
    <cellStyle name="Normal 3 3 2" xfId="65" xr:uid="{00000000-0005-0000-0000-000032000000}"/>
    <cellStyle name="Normal 3 3 2 2" xfId="119" xr:uid="{00000000-0005-0000-0000-000033000000}"/>
    <cellStyle name="Normal 3 3 3" xfId="92" xr:uid="{00000000-0005-0000-0000-000034000000}"/>
    <cellStyle name="Normal 3 4" xfId="47" xr:uid="{00000000-0005-0000-0000-000035000000}"/>
    <cellStyle name="Normal 3 4 2" xfId="101" xr:uid="{00000000-0005-0000-0000-000036000000}"/>
    <cellStyle name="Normal 3 5" xfId="74" xr:uid="{00000000-0005-0000-0000-000037000000}"/>
    <cellStyle name="Normal 4" xfId="17" xr:uid="{00000000-0005-0000-0000-000038000000}"/>
    <cellStyle name="Normal 4 2" xfId="30" xr:uid="{00000000-0005-0000-0000-000039000000}"/>
    <cellStyle name="Normal 5" xfId="19" xr:uid="{00000000-0005-0000-0000-00003A000000}"/>
    <cellStyle name="Normal 5 2" xfId="31" xr:uid="{00000000-0005-0000-0000-00003B000000}"/>
    <cellStyle name="Normal 5 2 2" xfId="58" xr:uid="{00000000-0005-0000-0000-00003C000000}"/>
    <cellStyle name="Normal 5 2 2 2" xfId="112" xr:uid="{00000000-0005-0000-0000-00003D000000}"/>
    <cellStyle name="Normal 5 2 3" xfId="85" xr:uid="{00000000-0005-0000-0000-00003E000000}"/>
    <cellStyle name="Normal 5 3" xfId="40" xr:uid="{00000000-0005-0000-0000-00003F000000}"/>
    <cellStyle name="Normal 5 3 2" xfId="67" xr:uid="{00000000-0005-0000-0000-000040000000}"/>
    <cellStyle name="Normal 5 3 2 2" xfId="121" xr:uid="{00000000-0005-0000-0000-000041000000}"/>
    <cellStyle name="Normal 5 3 3" xfId="94" xr:uid="{00000000-0005-0000-0000-000042000000}"/>
    <cellStyle name="Normal 5 4" xfId="49" xr:uid="{00000000-0005-0000-0000-000043000000}"/>
    <cellStyle name="Normal 5 4 2" xfId="103" xr:uid="{00000000-0005-0000-0000-000044000000}"/>
    <cellStyle name="Normal 5 5" xfId="76" xr:uid="{00000000-0005-0000-0000-000045000000}"/>
    <cellStyle name="Normal 6" xfId="20" xr:uid="{00000000-0005-0000-0000-000046000000}"/>
    <cellStyle name="Normal 6 2" xfId="32" xr:uid="{00000000-0005-0000-0000-000047000000}"/>
    <cellStyle name="Normal 6 2 2" xfId="59" xr:uid="{00000000-0005-0000-0000-000048000000}"/>
    <cellStyle name="Normal 6 2 2 2" xfId="113" xr:uid="{00000000-0005-0000-0000-000049000000}"/>
    <cellStyle name="Normal 6 2 3" xfId="86" xr:uid="{00000000-0005-0000-0000-00004A000000}"/>
    <cellStyle name="Normal 6 3" xfId="41" xr:uid="{00000000-0005-0000-0000-00004B000000}"/>
    <cellStyle name="Normal 6 3 2" xfId="68" xr:uid="{00000000-0005-0000-0000-00004C000000}"/>
    <cellStyle name="Normal 6 3 2 2" xfId="122" xr:uid="{00000000-0005-0000-0000-00004D000000}"/>
    <cellStyle name="Normal 6 3 3" xfId="95" xr:uid="{00000000-0005-0000-0000-00004E000000}"/>
    <cellStyle name="Normal 6 4" xfId="50" xr:uid="{00000000-0005-0000-0000-00004F000000}"/>
    <cellStyle name="Normal 6 4 2" xfId="104" xr:uid="{00000000-0005-0000-0000-000050000000}"/>
    <cellStyle name="Normal 6 5" xfId="77" xr:uid="{00000000-0005-0000-0000-000051000000}"/>
    <cellStyle name="Normal 7" xfId="22" xr:uid="{00000000-0005-0000-0000-000052000000}"/>
    <cellStyle name="Normal 7 2" xfId="34" xr:uid="{00000000-0005-0000-0000-000053000000}"/>
    <cellStyle name="Normal 7 2 2" xfId="61" xr:uid="{00000000-0005-0000-0000-000054000000}"/>
    <cellStyle name="Normal 7 2 2 2" xfId="115" xr:uid="{00000000-0005-0000-0000-000055000000}"/>
    <cellStyle name="Normal 7 2 3" xfId="88" xr:uid="{00000000-0005-0000-0000-000056000000}"/>
    <cellStyle name="Normal 7 3" xfId="43" xr:uid="{00000000-0005-0000-0000-000057000000}"/>
    <cellStyle name="Normal 7 3 2" xfId="70" xr:uid="{00000000-0005-0000-0000-000058000000}"/>
    <cellStyle name="Normal 7 3 2 2" xfId="124" xr:uid="{00000000-0005-0000-0000-000059000000}"/>
    <cellStyle name="Normal 7 3 3" xfId="97" xr:uid="{00000000-0005-0000-0000-00005A000000}"/>
    <cellStyle name="Normal 7 4" xfId="52" xr:uid="{00000000-0005-0000-0000-00005B000000}"/>
    <cellStyle name="Normal 7 4 2" xfId="106" xr:uid="{00000000-0005-0000-0000-00005C000000}"/>
    <cellStyle name="Normal 7 5" xfId="79" xr:uid="{00000000-0005-0000-0000-00005D000000}"/>
    <cellStyle name="Normal 8" xfId="26" xr:uid="{00000000-0005-0000-0000-00005E000000}"/>
    <cellStyle name="Normal 8 2" xfId="36" xr:uid="{00000000-0005-0000-0000-00005F000000}"/>
    <cellStyle name="Normal 8 2 2" xfId="63" xr:uid="{00000000-0005-0000-0000-000060000000}"/>
    <cellStyle name="Normal 8 2 2 2" xfId="117" xr:uid="{00000000-0005-0000-0000-000061000000}"/>
    <cellStyle name="Normal 8 2 3" xfId="90" xr:uid="{00000000-0005-0000-0000-000062000000}"/>
    <cellStyle name="Normal 8 3" xfId="45" xr:uid="{00000000-0005-0000-0000-000063000000}"/>
    <cellStyle name="Normal 8 3 2" xfId="72" xr:uid="{00000000-0005-0000-0000-000064000000}"/>
    <cellStyle name="Normal 8 3 2 2" xfId="126" xr:uid="{00000000-0005-0000-0000-000065000000}"/>
    <cellStyle name="Normal 8 3 3" xfId="99" xr:uid="{00000000-0005-0000-0000-000066000000}"/>
    <cellStyle name="Normal 8 4" xfId="54" xr:uid="{00000000-0005-0000-0000-000067000000}"/>
    <cellStyle name="Normal 8 4 2" xfId="108" xr:uid="{00000000-0005-0000-0000-000068000000}"/>
    <cellStyle name="Normal 8 5" xfId="81" xr:uid="{00000000-0005-0000-0000-000069000000}"/>
    <cellStyle name="Normal 9" xfId="127" xr:uid="{00000000-0005-0000-0000-00006A000000}"/>
    <cellStyle name="Normal_Engineering Curve" xfId="24" xr:uid="{00000000-0005-0000-0000-00006B000000}"/>
    <cellStyle name="Normal_Procurement Curve" xfId="25" xr:uid="{00000000-0005-0000-0000-00006C000000}"/>
    <cellStyle name="Percent" xfId="1" builtinId="5"/>
    <cellStyle name="Percent 2" xfId="6" xr:uid="{00000000-0005-0000-0000-00006E000000}"/>
    <cellStyle name="Pourcentage 2" xfId="14" xr:uid="{00000000-0005-0000-0000-00006F000000}"/>
    <cellStyle name="Pourcentage 2 2" xfId="29" xr:uid="{00000000-0005-0000-0000-000070000000}"/>
    <cellStyle name="Pourcentage 2 2 2" xfId="57" xr:uid="{00000000-0005-0000-0000-000071000000}"/>
    <cellStyle name="Pourcentage 2 2 2 2" xfId="111" xr:uid="{00000000-0005-0000-0000-000072000000}"/>
    <cellStyle name="Pourcentage 2 2 3" xfId="84" xr:uid="{00000000-0005-0000-0000-000073000000}"/>
    <cellStyle name="Pourcentage 2 3" xfId="39" xr:uid="{00000000-0005-0000-0000-000074000000}"/>
    <cellStyle name="Pourcentage 2 3 2" xfId="66" xr:uid="{00000000-0005-0000-0000-000075000000}"/>
    <cellStyle name="Pourcentage 2 3 2 2" xfId="120" xr:uid="{00000000-0005-0000-0000-000076000000}"/>
    <cellStyle name="Pourcentage 2 3 3" xfId="93" xr:uid="{00000000-0005-0000-0000-000077000000}"/>
    <cellStyle name="Pourcentage 2 4" xfId="48" xr:uid="{00000000-0005-0000-0000-000078000000}"/>
    <cellStyle name="Pourcentage 2 4 2" xfId="102" xr:uid="{00000000-0005-0000-0000-000079000000}"/>
    <cellStyle name="Pourcentage 2 5" xfId="75" xr:uid="{00000000-0005-0000-0000-00007A000000}"/>
    <cellStyle name="PROTECT" xfId="15" xr:uid="{00000000-0005-0000-0000-00007B000000}"/>
    <cellStyle name="桁区切り 2" xfId="7" xr:uid="{00000000-0005-0000-0000-00007C000000}"/>
    <cellStyle name="標準 2" xfId="16" xr:uid="{00000000-0005-0000-0000-00007D000000}"/>
    <cellStyle name="標準 5" xfId="2" xr:uid="{00000000-0005-0000-0000-00007E000000}"/>
    <cellStyle name="標準 5 2" xfId="4" xr:uid="{00000000-0005-0000-0000-00007F000000}"/>
    <cellStyle name="標準 8" xfId="3" xr:uid="{00000000-0005-0000-0000-000080000000}"/>
  </cellStyles>
  <dxfs count="220">
    <dxf>
      <font>
        <color rgb="FF0000FF"/>
      </font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5D5D"/>
        </patternFill>
      </fill>
    </dxf>
    <dxf>
      <font>
        <color rgb="FF9C0006"/>
      </font>
    </dxf>
    <dxf>
      <font>
        <color rgb="FF0000FF"/>
      </font>
    </dxf>
    <dxf>
      <font>
        <color rgb="FF9C0006"/>
      </font>
    </dxf>
    <dxf>
      <font>
        <color rgb="FF0000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5D5D"/>
        </patternFill>
      </fill>
    </dxf>
    <dxf>
      <fill>
        <patternFill>
          <bgColor rgb="FFFF5D5D"/>
        </patternFill>
      </fill>
    </dxf>
    <dxf>
      <fill>
        <patternFill>
          <bgColor rgb="FFFF5D5D"/>
        </patternFill>
      </fill>
    </dxf>
    <dxf>
      <fill>
        <patternFill>
          <bgColor rgb="FFFF5D5D"/>
        </patternFill>
      </fill>
    </dxf>
    <dxf>
      <fill>
        <patternFill>
          <bgColor rgb="FFFF5D5D"/>
        </patternFill>
      </fill>
    </dxf>
    <dxf>
      <font>
        <color theme="2"/>
      </font>
    </dxf>
    <dxf>
      <font>
        <color rgb="FF0000FF"/>
      </font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00FF"/>
      </font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00FF"/>
      </font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00FF"/>
      </font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00FF"/>
      </font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00FF"/>
      </font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00FF"/>
      </font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00FF"/>
      </font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00FF"/>
      </font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00FF"/>
      </font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00FF"/>
      </font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00FF"/>
      </font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00FF"/>
      </font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00FF"/>
      </font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5D5D"/>
        </patternFill>
      </fill>
    </dxf>
    <dxf>
      <fill>
        <patternFill>
          <bgColor rgb="FFFF5D5D"/>
        </patternFill>
      </fill>
    </dxf>
    <dxf>
      <fill>
        <patternFill>
          <bgColor rgb="FFFF5D5D"/>
        </patternFill>
      </fill>
    </dxf>
    <dxf>
      <fill>
        <patternFill>
          <bgColor rgb="FFFF5D5D"/>
        </patternFill>
      </fill>
    </dxf>
    <dxf>
      <font>
        <color theme="2"/>
      </font>
    </dxf>
    <dxf>
      <font>
        <color theme="2"/>
      </font>
    </dxf>
    <dxf>
      <font>
        <color theme="2"/>
      </font>
    </dxf>
    <dxf>
      <fill>
        <patternFill>
          <bgColor rgb="FFFF5D5D"/>
        </patternFill>
      </fill>
    </dxf>
    <dxf>
      <font>
        <color theme="2"/>
      </font>
    </dxf>
    <dxf>
      <fill>
        <patternFill>
          <bgColor rgb="FFFF5D5D"/>
        </patternFill>
      </fill>
    </dxf>
    <dxf>
      <fill>
        <patternFill>
          <bgColor rgb="FFFF5D5D"/>
        </patternFill>
      </fill>
    </dxf>
    <dxf>
      <fill>
        <patternFill>
          <bgColor rgb="FFFF5D5D"/>
        </patternFill>
      </fill>
    </dxf>
    <dxf>
      <fill>
        <patternFill>
          <bgColor rgb="FFFF5D5D"/>
        </patternFill>
      </fill>
    </dxf>
    <dxf>
      <font>
        <color theme="2"/>
      </font>
    </dxf>
    <dxf>
      <font>
        <color theme="2"/>
      </font>
    </dxf>
    <dxf>
      <fill>
        <patternFill>
          <bgColor rgb="FFFF5D5D"/>
        </patternFill>
      </fill>
    </dxf>
    <dxf>
      <fill>
        <patternFill>
          <bgColor rgb="FFFF5D5D"/>
        </patternFill>
      </fill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rgb="FF0000FF"/>
      </font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00FF"/>
      </font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00FF"/>
      </font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5D5D"/>
        </patternFill>
      </fill>
    </dxf>
    <dxf>
      <font>
        <color theme="2"/>
      </font>
    </dxf>
    <dxf>
      <font>
        <color theme="2"/>
      </font>
    </dxf>
    <dxf>
      <font>
        <color theme="2"/>
      </font>
    </dxf>
    <dxf>
      <font>
        <color rgb="FF0000FF"/>
      </font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00FF"/>
      </font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00FF"/>
      </font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00FF"/>
      </font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00FF"/>
      </font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00FF"/>
      </font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00FF"/>
      </font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5D5D"/>
        </patternFill>
      </fill>
    </dxf>
    <dxf>
      <font>
        <color rgb="FF0000FF"/>
      </font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00FF"/>
      </font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00FF"/>
      </font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00FF"/>
      </font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5D5D"/>
        </patternFill>
      </fill>
    </dxf>
    <dxf>
      <font>
        <color rgb="FF0000FF"/>
      </font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00FF"/>
      </font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00FF"/>
      </font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00FF"/>
      </font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00FF"/>
      </font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00FF"/>
      </font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5D5D"/>
        </patternFill>
      </fill>
    </dxf>
    <dxf>
      <font>
        <color rgb="FF0000FF"/>
      </font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5D5D"/>
        </patternFill>
      </fill>
    </dxf>
    <dxf>
      <font>
        <color rgb="FF0000FF"/>
      </font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5D5D"/>
        </patternFill>
      </fill>
    </dxf>
    <dxf>
      <font>
        <color rgb="FF0000FF"/>
      </font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5D5D"/>
        </patternFill>
      </fill>
    </dxf>
    <dxf>
      <font>
        <color rgb="FF0000FF"/>
      </font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5D5D"/>
        </patternFill>
      </fill>
    </dxf>
    <dxf>
      <font>
        <color rgb="FF0000FF"/>
      </font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5D5D"/>
        </patternFill>
      </fill>
    </dxf>
    <dxf>
      <font>
        <color rgb="FF0000FF"/>
      </font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5D5D"/>
        </patternFill>
      </fill>
    </dxf>
    <dxf>
      <font>
        <color rgb="FF0000FF"/>
      </font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5D5D"/>
        </patternFill>
      </fill>
    </dxf>
    <dxf>
      <font>
        <color rgb="FF0000FF"/>
      </font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5D5D"/>
        </patternFill>
      </fill>
    </dxf>
    <dxf>
      <font>
        <color rgb="FF0000FF"/>
      </font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5D5D"/>
        </patternFill>
      </fill>
    </dxf>
    <dxf>
      <font>
        <color rgb="FF0000FF"/>
      </font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5D5D"/>
        </patternFill>
      </fill>
    </dxf>
    <dxf>
      <font>
        <color rgb="FF0000FF"/>
      </font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5D5D"/>
        </patternFill>
      </fill>
    </dxf>
    <dxf>
      <font>
        <color rgb="FF0000FF"/>
      </font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5D5D"/>
        </patternFill>
      </fill>
    </dxf>
    <dxf>
      <font>
        <color rgb="FF0000FF"/>
      </font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5D5D"/>
        </patternFill>
      </fill>
    </dxf>
    <dxf>
      <font>
        <color rgb="FF0000FF"/>
      </font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5D5D"/>
        </patternFill>
      </fill>
    </dxf>
    <dxf>
      <font>
        <color rgb="FF0000FF"/>
      </font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00FF"/>
      </font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00FF"/>
      </font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00FF"/>
      </font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00FF"/>
      </font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5D5D"/>
        </patternFill>
      </fill>
    </dxf>
  </dxfs>
  <tableStyles count="0" defaultTableStyle="TableStyleMedium2" defaultPivotStyle="PivotStyleLight16"/>
  <colors>
    <mruColors>
      <color rgb="FF0000FF"/>
      <color rgb="FFFF0000"/>
      <color rgb="FFB6F4D8"/>
      <color rgb="FFFFFFCD"/>
      <color rgb="FFCCFF99"/>
      <color rgb="FF49E39D"/>
      <color rgb="FFCDF7E4"/>
      <color rgb="FF9EF0CB"/>
      <color rgb="FF2604A4"/>
      <color rgb="FF00EE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2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en-US" sz="2800" b="1"/>
              <a:t>OVERALL PROGRESS</a:t>
            </a:r>
          </a:p>
        </c:rich>
      </c:tx>
      <c:layout>
        <c:manualLayout>
          <c:xMode val="edge"/>
          <c:yMode val="edge"/>
          <c:x val="0.38897090185525307"/>
          <c:y val="1.23115210478189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815145244763532E-2"/>
          <c:y val="7.4791931061243835E-2"/>
          <c:w val="0.88249183578537216"/>
          <c:h val="0.7865778969210323"/>
        </c:manualLayout>
      </c:layout>
      <c:barChart>
        <c:barDir val="col"/>
        <c:grouping val="clustered"/>
        <c:varyColors val="0"/>
        <c:ser>
          <c:idx val="5"/>
          <c:order val="0"/>
          <c:tx>
            <c:strRef>
              <c:f>'2_S-Curve(s)'!$B$55:$H$55</c:f>
              <c:strCache>
                <c:ptCount val="7"/>
                <c:pt idx="0">
                  <c:v>Plan Progress Inc</c:v>
                </c:pt>
              </c:strCache>
            </c:strRef>
          </c:tx>
          <c:spPr>
            <a:solidFill>
              <a:schemeClr val="tx1"/>
            </a:solidFill>
            <a:ln w="25400">
              <a:solidFill>
                <a:schemeClr val="bg1">
                  <a:lumMod val="50000"/>
                </a:schemeClr>
              </a:solidFill>
            </a:ln>
          </c:spPr>
          <c:invertIfNegative val="0"/>
          <c:cat>
            <c:numRef>
              <c:f>'2_S-Curve(s)'!$I$54:$AF$54</c:f>
              <c:numCache>
                <c:formatCode>m/d;@</c:formatCode>
                <c:ptCount val="24"/>
                <c:pt idx="0">
                  <c:v>44484</c:v>
                </c:pt>
                <c:pt idx="1">
                  <c:v>44491</c:v>
                </c:pt>
                <c:pt idx="2">
                  <c:v>44498</c:v>
                </c:pt>
                <c:pt idx="3">
                  <c:v>44505</c:v>
                </c:pt>
                <c:pt idx="4">
                  <c:v>44512</c:v>
                </c:pt>
                <c:pt idx="5">
                  <c:v>44519</c:v>
                </c:pt>
                <c:pt idx="6">
                  <c:v>44526</c:v>
                </c:pt>
                <c:pt idx="7">
                  <c:v>44533</c:v>
                </c:pt>
                <c:pt idx="8">
                  <c:v>44540</c:v>
                </c:pt>
                <c:pt idx="9">
                  <c:v>44547</c:v>
                </c:pt>
                <c:pt idx="10">
                  <c:v>44554</c:v>
                </c:pt>
                <c:pt idx="11">
                  <c:v>44561</c:v>
                </c:pt>
                <c:pt idx="12">
                  <c:v>44568</c:v>
                </c:pt>
                <c:pt idx="13">
                  <c:v>44575</c:v>
                </c:pt>
                <c:pt idx="14">
                  <c:v>44582</c:v>
                </c:pt>
                <c:pt idx="15">
                  <c:v>44589</c:v>
                </c:pt>
                <c:pt idx="16">
                  <c:v>44596</c:v>
                </c:pt>
                <c:pt idx="17">
                  <c:v>44603</c:v>
                </c:pt>
                <c:pt idx="18">
                  <c:v>44610</c:v>
                </c:pt>
                <c:pt idx="19">
                  <c:v>44617</c:v>
                </c:pt>
                <c:pt idx="20">
                  <c:v>44624</c:v>
                </c:pt>
                <c:pt idx="21">
                  <c:v>44631</c:v>
                </c:pt>
                <c:pt idx="22">
                  <c:v>44638</c:v>
                </c:pt>
                <c:pt idx="23">
                  <c:v>44645</c:v>
                </c:pt>
              </c:numCache>
            </c:numRef>
          </c:cat>
          <c:val>
            <c:numRef>
              <c:f>'2_S-Curve(s)'!$I$55:$AF$55</c:f>
              <c:numCache>
                <c:formatCode>0%</c:formatCode>
                <c:ptCount val="24"/>
                <c:pt idx="0">
                  <c:v>2.8835489833641401E-2</c:v>
                </c:pt>
                <c:pt idx="1">
                  <c:v>6.7282809611829933E-2</c:v>
                </c:pt>
                <c:pt idx="2">
                  <c:v>6.8124871636886422E-2</c:v>
                </c:pt>
                <c:pt idx="3">
                  <c:v>1.9264736085438494E-2</c:v>
                </c:pt>
                <c:pt idx="4">
                  <c:v>3.789279112754157E-2</c:v>
                </c:pt>
                <c:pt idx="5">
                  <c:v>5.8821113164920946E-2</c:v>
                </c:pt>
                <c:pt idx="6">
                  <c:v>5.6233312795235135E-2</c:v>
                </c:pt>
                <c:pt idx="7">
                  <c:v>4.1117272540562744E-2</c:v>
                </c:pt>
                <c:pt idx="8">
                  <c:v>2.3166974738139223E-2</c:v>
                </c:pt>
                <c:pt idx="9">
                  <c:v>5.0770178681454114E-2</c:v>
                </c:pt>
                <c:pt idx="10">
                  <c:v>3.4504004929143572E-2</c:v>
                </c:pt>
                <c:pt idx="11">
                  <c:v>0</c:v>
                </c:pt>
                <c:pt idx="12">
                  <c:v>3.4011090573012936E-2</c:v>
                </c:pt>
                <c:pt idx="13">
                  <c:v>5.4713493530499036E-2</c:v>
                </c:pt>
                <c:pt idx="14">
                  <c:v>4.846991168617798E-2</c:v>
                </c:pt>
                <c:pt idx="15">
                  <c:v>3.7790100636680979E-2</c:v>
                </c:pt>
                <c:pt idx="16">
                  <c:v>2.8198808790306007E-2</c:v>
                </c:pt>
                <c:pt idx="17">
                  <c:v>5.3132059971246592E-2</c:v>
                </c:pt>
                <c:pt idx="18">
                  <c:v>4.9291435613062262E-2</c:v>
                </c:pt>
                <c:pt idx="19">
                  <c:v>4.5348120764017175E-2</c:v>
                </c:pt>
                <c:pt idx="20">
                  <c:v>3.8940234134319129E-2</c:v>
                </c:pt>
                <c:pt idx="21">
                  <c:v>0.10437461491065925</c:v>
                </c:pt>
                <c:pt idx="22">
                  <c:v>1.9716574245224883E-2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DA-4E6B-A86F-94F4925C0F2E}"/>
            </c:ext>
          </c:extLst>
        </c:ser>
        <c:ser>
          <c:idx val="1"/>
          <c:order val="1"/>
          <c:tx>
            <c:strRef>
              <c:f>'2_S-Curve(s)'!$B$57:$H$57</c:f>
              <c:strCache>
                <c:ptCount val="7"/>
                <c:pt idx="0">
                  <c:v>Fcast Progress Inc</c:v>
                </c:pt>
              </c:strCache>
            </c:strRef>
          </c:tx>
          <c:spPr>
            <a:pattFill prst="pct90">
              <a:fgClr>
                <a:srgbClr val="0000FF"/>
              </a:fgClr>
              <a:bgClr>
                <a:schemeClr val="bg1"/>
              </a:bgClr>
            </a:pattFill>
            <a:ln w="25400">
              <a:solidFill>
                <a:srgbClr val="2604A4"/>
              </a:solidFill>
              <a:prstDash val="solid"/>
            </a:ln>
          </c:spPr>
          <c:invertIfNegative val="0"/>
          <c:cat>
            <c:numRef>
              <c:f>'2_S-Curve(s)'!$I$54:$AF$54</c:f>
              <c:numCache>
                <c:formatCode>m/d;@</c:formatCode>
                <c:ptCount val="24"/>
                <c:pt idx="0">
                  <c:v>44484</c:v>
                </c:pt>
                <c:pt idx="1">
                  <c:v>44491</c:v>
                </c:pt>
                <c:pt idx="2">
                  <c:v>44498</c:v>
                </c:pt>
                <c:pt idx="3">
                  <c:v>44505</c:v>
                </c:pt>
                <c:pt idx="4">
                  <c:v>44512</c:v>
                </c:pt>
                <c:pt idx="5">
                  <c:v>44519</c:v>
                </c:pt>
                <c:pt idx="6">
                  <c:v>44526</c:v>
                </c:pt>
                <c:pt idx="7">
                  <c:v>44533</c:v>
                </c:pt>
                <c:pt idx="8">
                  <c:v>44540</c:v>
                </c:pt>
                <c:pt idx="9">
                  <c:v>44547</c:v>
                </c:pt>
                <c:pt idx="10">
                  <c:v>44554</c:v>
                </c:pt>
                <c:pt idx="11">
                  <c:v>44561</c:v>
                </c:pt>
                <c:pt idx="12">
                  <c:v>44568</c:v>
                </c:pt>
                <c:pt idx="13">
                  <c:v>44575</c:v>
                </c:pt>
                <c:pt idx="14">
                  <c:v>44582</c:v>
                </c:pt>
                <c:pt idx="15">
                  <c:v>44589</c:v>
                </c:pt>
                <c:pt idx="16">
                  <c:v>44596</c:v>
                </c:pt>
                <c:pt idx="17">
                  <c:v>44603</c:v>
                </c:pt>
                <c:pt idx="18">
                  <c:v>44610</c:v>
                </c:pt>
                <c:pt idx="19">
                  <c:v>44617</c:v>
                </c:pt>
                <c:pt idx="20">
                  <c:v>44624</c:v>
                </c:pt>
                <c:pt idx="21">
                  <c:v>44631</c:v>
                </c:pt>
                <c:pt idx="22">
                  <c:v>44638</c:v>
                </c:pt>
                <c:pt idx="23">
                  <c:v>44645</c:v>
                </c:pt>
              </c:numCache>
            </c:numRef>
          </c:cat>
          <c:val>
            <c:numRef>
              <c:f>'2_S-Curve(s)'!$I$57:$AF$57</c:f>
              <c:numCache>
                <c:formatCode>0%</c:formatCode>
                <c:ptCount val="24"/>
                <c:pt idx="14">
                  <c:v>2.458392040454338E-2</c:v>
                </c:pt>
                <c:pt idx="15">
                  <c:v>3.7790100636680979E-2</c:v>
                </c:pt>
                <c:pt idx="16">
                  <c:v>2.8198808790306007E-2</c:v>
                </c:pt>
                <c:pt idx="17">
                  <c:v>5.3132059971246592E-2</c:v>
                </c:pt>
                <c:pt idx="18">
                  <c:v>4.9291435613062262E-2</c:v>
                </c:pt>
                <c:pt idx="19">
                  <c:v>4.5348120764017175E-2</c:v>
                </c:pt>
                <c:pt idx="20">
                  <c:v>3.8940234134319129E-2</c:v>
                </c:pt>
                <c:pt idx="21">
                  <c:v>0.10437461491065925</c:v>
                </c:pt>
                <c:pt idx="22">
                  <c:v>1.9716574245224883E-2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DA-4E6B-A86F-94F4925C0F2E}"/>
            </c:ext>
          </c:extLst>
        </c:ser>
        <c:ser>
          <c:idx val="0"/>
          <c:order val="2"/>
          <c:tx>
            <c:strRef>
              <c:f>'2_S-Curve(s)'!$B$59:$H$59</c:f>
              <c:strCache>
                <c:ptCount val="7"/>
                <c:pt idx="0">
                  <c:v>Act Progress Inc</c:v>
                </c:pt>
              </c:strCache>
            </c:strRef>
          </c:tx>
          <c:spPr>
            <a:pattFill prst="wdUpDiag">
              <a:fgClr>
                <a:srgbClr val="FF0000"/>
              </a:fgClr>
              <a:bgClr>
                <a:schemeClr val="bg1"/>
              </a:bgClr>
            </a:pattFill>
            <a:ln w="25400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'2_S-Curve(s)'!$I$54:$AF$54</c:f>
              <c:numCache>
                <c:formatCode>m/d;@</c:formatCode>
                <c:ptCount val="24"/>
                <c:pt idx="0">
                  <c:v>44484</c:v>
                </c:pt>
                <c:pt idx="1">
                  <c:v>44491</c:v>
                </c:pt>
                <c:pt idx="2">
                  <c:v>44498</c:v>
                </c:pt>
                <c:pt idx="3">
                  <c:v>44505</c:v>
                </c:pt>
                <c:pt idx="4">
                  <c:v>44512</c:v>
                </c:pt>
                <c:pt idx="5">
                  <c:v>44519</c:v>
                </c:pt>
                <c:pt idx="6">
                  <c:v>44526</c:v>
                </c:pt>
                <c:pt idx="7">
                  <c:v>44533</c:v>
                </c:pt>
                <c:pt idx="8">
                  <c:v>44540</c:v>
                </c:pt>
                <c:pt idx="9">
                  <c:v>44547</c:v>
                </c:pt>
                <c:pt idx="10">
                  <c:v>44554</c:v>
                </c:pt>
                <c:pt idx="11">
                  <c:v>44561</c:v>
                </c:pt>
                <c:pt idx="12">
                  <c:v>44568</c:v>
                </c:pt>
                <c:pt idx="13">
                  <c:v>44575</c:v>
                </c:pt>
                <c:pt idx="14">
                  <c:v>44582</c:v>
                </c:pt>
                <c:pt idx="15">
                  <c:v>44589</c:v>
                </c:pt>
                <c:pt idx="16">
                  <c:v>44596</c:v>
                </c:pt>
                <c:pt idx="17">
                  <c:v>44603</c:v>
                </c:pt>
                <c:pt idx="18">
                  <c:v>44610</c:v>
                </c:pt>
                <c:pt idx="19">
                  <c:v>44617</c:v>
                </c:pt>
                <c:pt idx="20">
                  <c:v>44624</c:v>
                </c:pt>
                <c:pt idx="21">
                  <c:v>44631</c:v>
                </c:pt>
                <c:pt idx="22">
                  <c:v>44638</c:v>
                </c:pt>
                <c:pt idx="23">
                  <c:v>44645</c:v>
                </c:pt>
              </c:numCache>
            </c:numRef>
          </c:cat>
          <c:val>
            <c:numRef>
              <c:f>'2_S-Curve(s)'!$I$59:$AF$59</c:f>
              <c:numCache>
                <c:formatCode>0%</c:formatCode>
                <c:ptCount val="24"/>
                <c:pt idx="0">
                  <c:v>2.8835489833641401E-2</c:v>
                </c:pt>
                <c:pt idx="1">
                  <c:v>7.2273567467652483E-2</c:v>
                </c:pt>
                <c:pt idx="2">
                  <c:v>5.403573629081948E-2</c:v>
                </c:pt>
                <c:pt idx="3">
                  <c:v>5.4734031628671187E-2</c:v>
                </c:pt>
                <c:pt idx="4">
                  <c:v>6.2456356541384261E-2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DA-4E6B-A86F-94F4925C0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1"/>
        <c:overlap val="-19"/>
        <c:axId val="144056128"/>
        <c:axId val="144056688"/>
        <c:extLst/>
      </c:barChart>
      <c:lineChart>
        <c:grouping val="standard"/>
        <c:varyColors val="0"/>
        <c:ser>
          <c:idx val="4"/>
          <c:order val="3"/>
          <c:tx>
            <c:strRef>
              <c:f>'2_S-Curve(s)'!$B$56:$H$56</c:f>
              <c:strCache>
                <c:ptCount val="7"/>
                <c:pt idx="0">
                  <c:v>Plan Progress Cum</c:v>
                </c:pt>
              </c:strCache>
            </c:strRef>
          </c:tx>
          <c:spPr>
            <a:ln w="63500">
              <a:solidFill>
                <a:schemeClr val="tx1"/>
              </a:solidFill>
              <a:prstDash val="sysDash"/>
            </a:ln>
          </c:spPr>
          <c:marker>
            <c:symbol val="diamond"/>
            <c:size val="11"/>
            <c:spPr>
              <a:solidFill>
                <a:schemeClr val="tx1"/>
              </a:solidFill>
              <a:ln>
                <a:solidFill>
                  <a:schemeClr val="bg1">
                    <a:lumMod val="50000"/>
                  </a:schemeClr>
                </a:solidFill>
                <a:prstDash val="solid"/>
              </a:ln>
            </c:spPr>
          </c:marker>
          <c:cat>
            <c:numRef>
              <c:f>'2_S-Curve(s)'!$I$54:$AF$54</c:f>
              <c:numCache>
                <c:formatCode>m/d;@</c:formatCode>
                <c:ptCount val="24"/>
                <c:pt idx="0">
                  <c:v>44484</c:v>
                </c:pt>
                <c:pt idx="1">
                  <c:v>44491</c:v>
                </c:pt>
                <c:pt idx="2">
                  <c:v>44498</c:v>
                </c:pt>
                <c:pt idx="3">
                  <c:v>44505</c:v>
                </c:pt>
                <c:pt idx="4">
                  <c:v>44512</c:v>
                </c:pt>
                <c:pt idx="5">
                  <c:v>44519</c:v>
                </c:pt>
                <c:pt idx="6">
                  <c:v>44526</c:v>
                </c:pt>
                <c:pt idx="7">
                  <c:v>44533</c:v>
                </c:pt>
                <c:pt idx="8">
                  <c:v>44540</c:v>
                </c:pt>
                <c:pt idx="9">
                  <c:v>44547</c:v>
                </c:pt>
                <c:pt idx="10">
                  <c:v>44554</c:v>
                </c:pt>
                <c:pt idx="11">
                  <c:v>44561</c:v>
                </c:pt>
                <c:pt idx="12">
                  <c:v>44568</c:v>
                </c:pt>
                <c:pt idx="13">
                  <c:v>44575</c:v>
                </c:pt>
                <c:pt idx="14">
                  <c:v>44582</c:v>
                </c:pt>
                <c:pt idx="15">
                  <c:v>44589</c:v>
                </c:pt>
                <c:pt idx="16">
                  <c:v>44596</c:v>
                </c:pt>
                <c:pt idx="17">
                  <c:v>44603</c:v>
                </c:pt>
                <c:pt idx="18">
                  <c:v>44610</c:v>
                </c:pt>
                <c:pt idx="19">
                  <c:v>44617</c:v>
                </c:pt>
                <c:pt idx="20">
                  <c:v>44624</c:v>
                </c:pt>
                <c:pt idx="21">
                  <c:v>44631</c:v>
                </c:pt>
                <c:pt idx="22">
                  <c:v>44638</c:v>
                </c:pt>
                <c:pt idx="23">
                  <c:v>44645</c:v>
                </c:pt>
              </c:numCache>
            </c:numRef>
          </c:cat>
          <c:val>
            <c:numRef>
              <c:f>'2_S-Curve(s)'!$I$56:$AF$56</c:f>
              <c:numCache>
                <c:formatCode>0%</c:formatCode>
                <c:ptCount val="24"/>
                <c:pt idx="0">
                  <c:v>2.8835489833641401E-2</c:v>
                </c:pt>
                <c:pt idx="1">
                  <c:v>9.6118299445471331E-2</c:v>
                </c:pt>
                <c:pt idx="2">
                  <c:v>0.16424317108235775</c:v>
                </c:pt>
                <c:pt idx="3">
                  <c:v>0.18350790716779625</c:v>
                </c:pt>
                <c:pt idx="4">
                  <c:v>0.22140069829533782</c:v>
                </c:pt>
                <c:pt idx="5">
                  <c:v>0.28022181146025876</c:v>
                </c:pt>
                <c:pt idx="6">
                  <c:v>0.3364551242554939</c:v>
                </c:pt>
                <c:pt idx="7">
                  <c:v>0.37757239679605664</c:v>
                </c:pt>
                <c:pt idx="8">
                  <c:v>0.40073937153419587</c:v>
                </c:pt>
                <c:pt idx="9">
                  <c:v>0.45150955021564998</c:v>
                </c:pt>
                <c:pt idx="10">
                  <c:v>0.48601355514479355</c:v>
                </c:pt>
                <c:pt idx="11">
                  <c:v>0.48601355514479355</c:v>
                </c:pt>
                <c:pt idx="12">
                  <c:v>0.52002464571780649</c:v>
                </c:pt>
                <c:pt idx="13">
                  <c:v>0.57473813924830552</c:v>
                </c:pt>
                <c:pt idx="14">
                  <c:v>0.6232080509344835</c:v>
                </c:pt>
                <c:pt idx="15">
                  <c:v>0.66099815157116448</c:v>
                </c:pt>
                <c:pt idx="16">
                  <c:v>0.68919696036147049</c:v>
                </c:pt>
                <c:pt idx="17">
                  <c:v>0.74232902033271708</c:v>
                </c:pt>
                <c:pt idx="18">
                  <c:v>0.79162045594577934</c:v>
                </c:pt>
                <c:pt idx="19">
                  <c:v>0.83696857670979652</c:v>
                </c:pt>
                <c:pt idx="20">
                  <c:v>0.87590881084411565</c:v>
                </c:pt>
                <c:pt idx="21">
                  <c:v>0.9802834257547749</c:v>
                </c:pt>
                <c:pt idx="22">
                  <c:v>0.99999999999999978</c:v>
                </c:pt>
                <c:pt idx="23">
                  <c:v>0.99999999999999978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DA-4E6B-A86F-94F4925C0F2E}"/>
            </c:ext>
          </c:extLst>
        </c:ser>
        <c:ser>
          <c:idx val="2"/>
          <c:order val="4"/>
          <c:tx>
            <c:strRef>
              <c:f>'2_S-Curve(s)'!$B$58:$H$58</c:f>
              <c:strCache>
                <c:ptCount val="7"/>
                <c:pt idx="0">
                  <c:v>Fcast Progress Cum</c:v>
                </c:pt>
              </c:strCache>
            </c:strRef>
          </c:tx>
          <c:spPr>
            <a:ln w="57150">
              <a:solidFill>
                <a:srgbClr val="0000FF"/>
              </a:solidFill>
              <a:prstDash val="sysDot"/>
            </a:ln>
          </c:spPr>
          <c:marker>
            <c:symbol val="triangle"/>
            <c:size val="9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  <a:prstDash val="solid"/>
              </a:ln>
            </c:spPr>
          </c:marker>
          <c:cat>
            <c:numRef>
              <c:f>'2_S-Curve(s)'!$I$54:$AF$54</c:f>
              <c:numCache>
                <c:formatCode>m/d;@</c:formatCode>
                <c:ptCount val="24"/>
                <c:pt idx="0">
                  <c:v>44484</c:v>
                </c:pt>
                <c:pt idx="1">
                  <c:v>44491</c:v>
                </c:pt>
                <c:pt idx="2">
                  <c:v>44498</c:v>
                </c:pt>
                <c:pt idx="3">
                  <c:v>44505</c:v>
                </c:pt>
                <c:pt idx="4">
                  <c:v>44512</c:v>
                </c:pt>
                <c:pt idx="5">
                  <c:v>44519</c:v>
                </c:pt>
                <c:pt idx="6">
                  <c:v>44526</c:v>
                </c:pt>
                <c:pt idx="7">
                  <c:v>44533</c:v>
                </c:pt>
                <c:pt idx="8">
                  <c:v>44540</c:v>
                </c:pt>
                <c:pt idx="9">
                  <c:v>44547</c:v>
                </c:pt>
                <c:pt idx="10">
                  <c:v>44554</c:v>
                </c:pt>
                <c:pt idx="11">
                  <c:v>44561</c:v>
                </c:pt>
                <c:pt idx="12">
                  <c:v>44568</c:v>
                </c:pt>
                <c:pt idx="13">
                  <c:v>44575</c:v>
                </c:pt>
                <c:pt idx="14">
                  <c:v>44582</c:v>
                </c:pt>
                <c:pt idx="15">
                  <c:v>44589</c:v>
                </c:pt>
                <c:pt idx="16">
                  <c:v>44596</c:v>
                </c:pt>
                <c:pt idx="17">
                  <c:v>44603</c:v>
                </c:pt>
                <c:pt idx="18">
                  <c:v>44610</c:v>
                </c:pt>
                <c:pt idx="19">
                  <c:v>44617</c:v>
                </c:pt>
                <c:pt idx="20">
                  <c:v>44624</c:v>
                </c:pt>
                <c:pt idx="21">
                  <c:v>44631</c:v>
                </c:pt>
                <c:pt idx="22">
                  <c:v>44638</c:v>
                </c:pt>
                <c:pt idx="23">
                  <c:v>44645</c:v>
                </c:pt>
              </c:numCache>
            </c:numRef>
          </c:cat>
          <c:val>
            <c:numRef>
              <c:f>'2_S-Curve(s)'!$I$58:$AF$58</c:f>
              <c:numCache>
                <c:formatCode>0%</c:formatCode>
                <c:ptCount val="24"/>
                <c:pt idx="14">
                  <c:v>0.6232080509344835</c:v>
                </c:pt>
                <c:pt idx="15">
                  <c:v>0.66099815157116448</c:v>
                </c:pt>
                <c:pt idx="16">
                  <c:v>0.68919696036147049</c:v>
                </c:pt>
                <c:pt idx="17">
                  <c:v>0.74232902033271708</c:v>
                </c:pt>
                <c:pt idx="18">
                  <c:v>0.79162045594577934</c:v>
                </c:pt>
                <c:pt idx="19">
                  <c:v>0.83696857670979652</c:v>
                </c:pt>
                <c:pt idx="20">
                  <c:v>0.87590881084411565</c:v>
                </c:pt>
                <c:pt idx="21">
                  <c:v>0.9802834257547749</c:v>
                </c:pt>
                <c:pt idx="22">
                  <c:v>0.99999999999999978</c:v>
                </c:pt>
                <c:pt idx="23">
                  <c:v>0.99999999999999978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DA-4E6B-A86F-94F4925C0F2E}"/>
            </c:ext>
          </c:extLst>
        </c:ser>
        <c:ser>
          <c:idx val="3"/>
          <c:order val="5"/>
          <c:tx>
            <c:strRef>
              <c:f>'2_S-Curve(s)'!$B$60:$H$60</c:f>
              <c:strCache>
                <c:ptCount val="7"/>
                <c:pt idx="0">
                  <c:v>Act Progress Cum</c:v>
                </c:pt>
              </c:strCache>
            </c:strRef>
          </c:tx>
          <c:spPr>
            <a:ln w="63500">
              <a:solidFill>
                <a:srgbClr val="FF0000"/>
              </a:solidFill>
            </a:ln>
          </c:spPr>
          <c:marker>
            <c:symbol val="square"/>
            <c:size val="1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rgbClr val="C00000"/>
                </a:solidFill>
              </a:ln>
            </c:spPr>
          </c:marker>
          <c:cat>
            <c:numRef>
              <c:f>'2_S-Curve(s)'!$I$54:$AF$54</c:f>
              <c:numCache>
                <c:formatCode>m/d;@</c:formatCode>
                <c:ptCount val="24"/>
                <c:pt idx="0">
                  <c:v>44484</c:v>
                </c:pt>
                <c:pt idx="1">
                  <c:v>44491</c:v>
                </c:pt>
                <c:pt idx="2">
                  <c:v>44498</c:v>
                </c:pt>
                <c:pt idx="3">
                  <c:v>44505</c:v>
                </c:pt>
                <c:pt idx="4">
                  <c:v>44512</c:v>
                </c:pt>
                <c:pt idx="5">
                  <c:v>44519</c:v>
                </c:pt>
                <c:pt idx="6">
                  <c:v>44526</c:v>
                </c:pt>
                <c:pt idx="7">
                  <c:v>44533</c:v>
                </c:pt>
                <c:pt idx="8">
                  <c:v>44540</c:v>
                </c:pt>
                <c:pt idx="9">
                  <c:v>44547</c:v>
                </c:pt>
                <c:pt idx="10">
                  <c:v>44554</c:v>
                </c:pt>
                <c:pt idx="11">
                  <c:v>44561</c:v>
                </c:pt>
                <c:pt idx="12">
                  <c:v>44568</c:v>
                </c:pt>
                <c:pt idx="13">
                  <c:v>44575</c:v>
                </c:pt>
                <c:pt idx="14">
                  <c:v>44582</c:v>
                </c:pt>
                <c:pt idx="15">
                  <c:v>44589</c:v>
                </c:pt>
                <c:pt idx="16">
                  <c:v>44596</c:v>
                </c:pt>
                <c:pt idx="17">
                  <c:v>44603</c:v>
                </c:pt>
                <c:pt idx="18">
                  <c:v>44610</c:v>
                </c:pt>
                <c:pt idx="19">
                  <c:v>44617</c:v>
                </c:pt>
                <c:pt idx="20">
                  <c:v>44624</c:v>
                </c:pt>
                <c:pt idx="21">
                  <c:v>44631</c:v>
                </c:pt>
                <c:pt idx="22">
                  <c:v>44638</c:v>
                </c:pt>
                <c:pt idx="23">
                  <c:v>44645</c:v>
                </c:pt>
              </c:numCache>
            </c:numRef>
          </c:cat>
          <c:val>
            <c:numRef>
              <c:f>'2_S-Curve(s)'!$I$60:$AF$60</c:f>
              <c:numCache>
                <c:formatCode>0%</c:formatCode>
                <c:ptCount val="24"/>
                <c:pt idx="0">
                  <c:v>2.8835489833641401E-2</c:v>
                </c:pt>
                <c:pt idx="1">
                  <c:v>0.10110905730129388</c:v>
                </c:pt>
                <c:pt idx="2">
                  <c:v>0.15514479359211336</c:v>
                </c:pt>
                <c:pt idx="3">
                  <c:v>0.20987882522078455</c:v>
                </c:pt>
                <c:pt idx="4">
                  <c:v>0.27233518176216881</c:v>
                </c:pt>
                <c:pt idx="5">
                  <c:v>0.27233518176216881</c:v>
                </c:pt>
                <c:pt idx="6">
                  <c:v>0.27233518176216881</c:v>
                </c:pt>
                <c:pt idx="7">
                  <c:v>0.27233518176216881</c:v>
                </c:pt>
                <c:pt idx="8">
                  <c:v>0.27233518176216881</c:v>
                </c:pt>
                <c:pt idx="9">
                  <c:v>0.27233518176216881</c:v>
                </c:pt>
                <c:pt idx="10">
                  <c:v>0.27233518176216881</c:v>
                </c:pt>
                <c:pt idx="11">
                  <c:v>0.27233518176216881</c:v>
                </c:pt>
                <c:pt idx="12">
                  <c:v>0.27233518176216881</c:v>
                </c:pt>
                <c:pt idx="13">
                  <c:v>0.27233518176216881</c:v>
                </c:pt>
                <c:pt idx="14">
                  <c:v>0.27233518176216881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DA-4E6B-A86F-94F4925C0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057248"/>
        <c:axId val="144057808"/>
      </c:lineChart>
      <c:catAx>
        <c:axId val="144056128"/>
        <c:scaling>
          <c:orientation val="minMax"/>
        </c:scaling>
        <c:delete val="0"/>
        <c:axPos val="b"/>
        <c:majorGridlines>
          <c:spPr>
            <a:ln w="3175"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numFmt formatCode="m/d;@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0566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4056688"/>
        <c:scaling>
          <c:orientation val="minMax"/>
          <c:max val="0.15000000000000002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lang="ja-JP" sz="2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Incremental</a:t>
                </a:r>
                <a:r>
                  <a:rPr lang="en-US" altLang="en-US" baseline="0"/>
                  <a:t> Progress </a:t>
                </a:r>
                <a:r>
                  <a:rPr lang="en-US" altLang="en-US"/>
                  <a:t>(%)</a:t>
                </a:r>
              </a:p>
            </c:rich>
          </c:tx>
          <c:layout>
            <c:manualLayout>
              <c:xMode val="edge"/>
              <c:yMode val="edge"/>
              <c:x val="2.824941269613988E-4"/>
              <c:y val="0.24030538514932534"/>
            </c:manualLayout>
          </c:layout>
          <c:overlay val="0"/>
          <c:spPr>
            <a:noFill/>
            <a:ln w="25400">
              <a:noFill/>
            </a:ln>
          </c:spPr>
        </c:title>
        <c:numFmt formatCode="0.0%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056128"/>
        <c:crosses val="autoZero"/>
        <c:crossBetween val="between"/>
        <c:majorUnit val="3.0000000000000006E-2"/>
      </c:valAx>
      <c:catAx>
        <c:axId val="144057248"/>
        <c:scaling>
          <c:orientation val="minMax"/>
        </c:scaling>
        <c:delete val="1"/>
        <c:axPos val="b"/>
        <c:numFmt formatCode="m/d;@" sourceLinked="1"/>
        <c:majorTickMark val="out"/>
        <c:minorTickMark val="none"/>
        <c:tickLblPos val="none"/>
        <c:crossAx val="144057808"/>
        <c:crosses val="autoZero"/>
        <c:auto val="0"/>
        <c:lblAlgn val="ctr"/>
        <c:lblOffset val="100"/>
        <c:noMultiLvlLbl val="0"/>
      </c:catAx>
      <c:valAx>
        <c:axId val="144057808"/>
        <c:scaling>
          <c:orientation val="minMax"/>
          <c:max val="1"/>
        </c:scaling>
        <c:delete val="0"/>
        <c:axPos val="r"/>
        <c:title>
          <c:tx>
            <c:rich>
              <a:bodyPr/>
              <a:lstStyle/>
              <a:p>
                <a:pPr>
                  <a:defRPr lang="ja-JP" sz="2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Cumulative Progress (%)</a:t>
                </a:r>
              </a:p>
            </c:rich>
          </c:tx>
          <c:layout>
            <c:manualLayout>
              <c:xMode val="edge"/>
              <c:yMode val="edge"/>
              <c:x val="0.97500591504810108"/>
              <c:y val="0.264030413922546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057248"/>
        <c:crosses val="max"/>
        <c:crossBetween val="between"/>
        <c:majorUnit val="0.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3112414442752613E-2"/>
          <c:y val="0.92550086000942977"/>
          <c:w val="0.84619620536941997"/>
          <c:h val="4.045666105619166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lang="ja-JP"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Footer>&amp;L
&amp;F</c:oddFooter>
    </c:headerFooter>
    <c:pageMargins b="0.5" l="1" r="1" t="0.5" header="0.51180993000874886" footer="0.43306977252843393"/>
    <c:pageSetup paperSize="9" orientation="landscape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'1_CalcSheet'!$B$11</c:f>
          <c:strCache>
            <c:ptCount val="1"/>
            <c:pt idx="0">
              <c:v>OVERALL PROGRESS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83377077865265"/>
          <c:y val="9.087086955096324E-2"/>
          <c:w val="0.84153160542432204"/>
          <c:h val="0.66775215864362403"/>
        </c:manualLayout>
      </c:layout>
      <c:lineChart>
        <c:grouping val="standard"/>
        <c:varyColors val="0"/>
        <c:ser>
          <c:idx val="0"/>
          <c:order val="0"/>
          <c:tx>
            <c:strRef>
              <c:f>'2_S-Curve(s)'!$B$56:$H$56</c:f>
              <c:strCache>
                <c:ptCount val="7"/>
                <c:pt idx="0">
                  <c:v>Plan Progress Cum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'2_S-Curve(s)'!$I$54:$AF$54</c:f>
              <c:numCache>
                <c:formatCode>m/d;@</c:formatCode>
                <c:ptCount val="24"/>
                <c:pt idx="0">
                  <c:v>44484</c:v>
                </c:pt>
                <c:pt idx="1">
                  <c:v>44491</c:v>
                </c:pt>
                <c:pt idx="2">
                  <c:v>44498</c:v>
                </c:pt>
                <c:pt idx="3">
                  <c:v>44505</c:v>
                </c:pt>
                <c:pt idx="4">
                  <c:v>44512</c:v>
                </c:pt>
                <c:pt idx="5">
                  <c:v>44519</c:v>
                </c:pt>
                <c:pt idx="6">
                  <c:v>44526</c:v>
                </c:pt>
                <c:pt idx="7">
                  <c:v>44533</c:v>
                </c:pt>
                <c:pt idx="8">
                  <c:v>44540</c:v>
                </c:pt>
                <c:pt idx="9">
                  <c:v>44547</c:v>
                </c:pt>
                <c:pt idx="10">
                  <c:v>44554</c:v>
                </c:pt>
                <c:pt idx="11">
                  <c:v>44561</c:v>
                </c:pt>
                <c:pt idx="12">
                  <c:v>44568</c:v>
                </c:pt>
                <c:pt idx="13">
                  <c:v>44575</c:v>
                </c:pt>
                <c:pt idx="14">
                  <c:v>44582</c:v>
                </c:pt>
                <c:pt idx="15">
                  <c:v>44589</c:v>
                </c:pt>
                <c:pt idx="16">
                  <c:v>44596</c:v>
                </c:pt>
                <c:pt idx="17">
                  <c:v>44603</c:v>
                </c:pt>
                <c:pt idx="18">
                  <c:v>44610</c:v>
                </c:pt>
                <c:pt idx="19">
                  <c:v>44617</c:v>
                </c:pt>
                <c:pt idx="20">
                  <c:v>44624</c:v>
                </c:pt>
                <c:pt idx="21">
                  <c:v>44631</c:v>
                </c:pt>
                <c:pt idx="22">
                  <c:v>44638</c:v>
                </c:pt>
                <c:pt idx="23">
                  <c:v>44645</c:v>
                </c:pt>
              </c:numCache>
            </c:numRef>
          </c:cat>
          <c:val>
            <c:numRef>
              <c:f>'2_S-Curve(s)'!$I$56:$AF$56</c:f>
              <c:numCache>
                <c:formatCode>0%</c:formatCode>
                <c:ptCount val="24"/>
                <c:pt idx="0">
                  <c:v>2.8835489833641401E-2</c:v>
                </c:pt>
                <c:pt idx="1">
                  <c:v>9.6118299445471331E-2</c:v>
                </c:pt>
                <c:pt idx="2">
                  <c:v>0.16424317108235775</c:v>
                </c:pt>
                <c:pt idx="3">
                  <c:v>0.18350790716779625</c:v>
                </c:pt>
                <c:pt idx="4">
                  <c:v>0.22140069829533782</c:v>
                </c:pt>
                <c:pt idx="5">
                  <c:v>0.28022181146025876</c:v>
                </c:pt>
                <c:pt idx="6">
                  <c:v>0.3364551242554939</c:v>
                </c:pt>
                <c:pt idx="7">
                  <c:v>0.37757239679605664</c:v>
                </c:pt>
                <c:pt idx="8">
                  <c:v>0.40073937153419587</c:v>
                </c:pt>
                <c:pt idx="9">
                  <c:v>0.45150955021564998</c:v>
                </c:pt>
                <c:pt idx="10">
                  <c:v>0.48601355514479355</c:v>
                </c:pt>
                <c:pt idx="11">
                  <c:v>0.48601355514479355</c:v>
                </c:pt>
                <c:pt idx="12">
                  <c:v>0.52002464571780649</c:v>
                </c:pt>
                <c:pt idx="13">
                  <c:v>0.57473813924830552</c:v>
                </c:pt>
                <c:pt idx="14">
                  <c:v>0.6232080509344835</c:v>
                </c:pt>
                <c:pt idx="15">
                  <c:v>0.66099815157116448</c:v>
                </c:pt>
                <c:pt idx="16">
                  <c:v>0.68919696036147049</c:v>
                </c:pt>
                <c:pt idx="17">
                  <c:v>0.74232902033271708</c:v>
                </c:pt>
                <c:pt idx="18">
                  <c:v>0.79162045594577934</c:v>
                </c:pt>
                <c:pt idx="19">
                  <c:v>0.83696857670979652</c:v>
                </c:pt>
                <c:pt idx="20">
                  <c:v>0.87590881084411565</c:v>
                </c:pt>
                <c:pt idx="21">
                  <c:v>0.9802834257547749</c:v>
                </c:pt>
                <c:pt idx="22">
                  <c:v>0.99999999999999978</c:v>
                </c:pt>
                <c:pt idx="23">
                  <c:v>0.99999999999999978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A-4A66-93BF-AA1BAA52C45F}"/>
            </c:ext>
          </c:extLst>
        </c:ser>
        <c:ser>
          <c:idx val="2"/>
          <c:order val="1"/>
          <c:tx>
            <c:strRef>
              <c:f>'2_S-Curve(s)'!$B$58:$H$58</c:f>
              <c:strCache>
                <c:ptCount val="7"/>
                <c:pt idx="0">
                  <c:v>Fcast Progress Cum</c:v>
                </c:pt>
              </c:strCache>
            </c:strRef>
          </c:tx>
          <c:spPr>
            <a:ln w="34925" cap="rnd">
              <a:solidFill>
                <a:srgbClr val="0000FF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20000"/>
                    <a:lumOff val="80000"/>
                  </a:schemeClr>
                </a:solidFill>
              </a:ln>
              <a:effectLst/>
            </c:spPr>
          </c:marker>
          <c:cat>
            <c:numRef>
              <c:f>'2_S-Curve(s)'!$I$54:$AF$54</c:f>
              <c:numCache>
                <c:formatCode>m/d;@</c:formatCode>
                <c:ptCount val="24"/>
                <c:pt idx="0">
                  <c:v>44484</c:v>
                </c:pt>
                <c:pt idx="1">
                  <c:v>44491</c:v>
                </c:pt>
                <c:pt idx="2">
                  <c:v>44498</c:v>
                </c:pt>
                <c:pt idx="3">
                  <c:v>44505</c:v>
                </c:pt>
                <c:pt idx="4">
                  <c:v>44512</c:v>
                </c:pt>
                <c:pt idx="5">
                  <c:v>44519</c:v>
                </c:pt>
                <c:pt idx="6">
                  <c:v>44526</c:v>
                </c:pt>
                <c:pt idx="7">
                  <c:v>44533</c:v>
                </c:pt>
                <c:pt idx="8">
                  <c:v>44540</c:v>
                </c:pt>
                <c:pt idx="9">
                  <c:v>44547</c:v>
                </c:pt>
                <c:pt idx="10">
                  <c:v>44554</c:v>
                </c:pt>
                <c:pt idx="11">
                  <c:v>44561</c:v>
                </c:pt>
                <c:pt idx="12">
                  <c:v>44568</c:v>
                </c:pt>
                <c:pt idx="13">
                  <c:v>44575</c:v>
                </c:pt>
                <c:pt idx="14">
                  <c:v>44582</c:v>
                </c:pt>
                <c:pt idx="15">
                  <c:v>44589</c:v>
                </c:pt>
                <c:pt idx="16">
                  <c:v>44596</c:v>
                </c:pt>
                <c:pt idx="17">
                  <c:v>44603</c:v>
                </c:pt>
                <c:pt idx="18">
                  <c:v>44610</c:v>
                </c:pt>
                <c:pt idx="19">
                  <c:v>44617</c:v>
                </c:pt>
                <c:pt idx="20">
                  <c:v>44624</c:v>
                </c:pt>
                <c:pt idx="21">
                  <c:v>44631</c:v>
                </c:pt>
                <c:pt idx="22">
                  <c:v>44638</c:v>
                </c:pt>
                <c:pt idx="23">
                  <c:v>44645</c:v>
                </c:pt>
              </c:numCache>
            </c:numRef>
          </c:cat>
          <c:val>
            <c:numRef>
              <c:f>'2_S-Curve(s)'!$I$58:$AF$58</c:f>
              <c:numCache>
                <c:formatCode>0%</c:formatCode>
                <c:ptCount val="24"/>
                <c:pt idx="14">
                  <c:v>0.6232080509344835</c:v>
                </c:pt>
                <c:pt idx="15">
                  <c:v>0.66099815157116448</c:v>
                </c:pt>
                <c:pt idx="16">
                  <c:v>0.68919696036147049</c:v>
                </c:pt>
                <c:pt idx="17">
                  <c:v>0.74232902033271708</c:v>
                </c:pt>
                <c:pt idx="18">
                  <c:v>0.79162045594577934</c:v>
                </c:pt>
                <c:pt idx="19">
                  <c:v>0.83696857670979652</c:v>
                </c:pt>
                <c:pt idx="20">
                  <c:v>0.87590881084411565</c:v>
                </c:pt>
                <c:pt idx="21">
                  <c:v>0.9802834257547749</c:v>
                </c:pt>
                <c:pt idx="22">
                  <c:v>0.99999999999999978</c:v>
                </c:pt>
                <c:pt idx="23">
                  <c:v>0.99999999999999978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A-4A66-93BF-AA1BAA52C45F}"/>
            </c:ext>
          </c:extLst>
        </c:ser>
        <c:ser>
          <c:idx val="1"/>
          <c:order val="2"/>
          <c:tx>
            <c:strRef>
              <c:f>'2_S-Curve(s)'!$B$60:$H$60</c:f>
              <c:strCache>
                <c:ptCount val="7"/>
                <c:pt idx="0">
                  <c:v>Act Progress Cum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square"/>
            <c:size val="4"/>
            <c:spPr>
              <a:solidFill>
                <a:srgbClr val="CCFF99"/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numRef>
              <c:f>'2_S-Curve(s)'!$I$54:$AF$54</c:f>
              <c:numCache>
                <c:formatCode>m/d;@</c:formatCode>
                <c:ptCount val="24"/>
                <c:pt idx="0">
                  <c:v>44484</c:v>
                </c:pt>
                <c:pt idx="1">
                  <c:v>44491</c:v>
                </c:pt>
                <c:pt idx="2">
                  <c:v>44498</c:v>
                </c:pt>
                <c:pt idx="3">
                  <c:v>44505</c:v>
                </c:pt>
                <c:pt idx="4">
                  <c:v>44512</c:v>
                </c:pt>
                <c:pt idx="5">
                  <c:v>44519</c:v>
                </c:pt>
                <c:pt idx="6">
                  <c:v>44526</c:v>
                </c:pt>
                <c:pt idx="7">
                  <c:v>44533</c:v>
                </c:pt>
                <c:pt idx="8">
                  <c:v>44540</c:v>
                </c:pt>
                <c:pt idx="9">
                  <c:v>44547</c:v>
                </c:pt>
                <c:pt idx="10">
                  <c:v>44554</c:v>
                </c:pt>
                <c:pt idx="11">
                  <c:v>44561</c:v>
                </c:pt>
                <c:pt idx="12">
                  <c:v>44568</c:v>
                </c:pt>
                <c:pt idx="13">
                  <c:v>44575</c:v>
                </c:pt>
                <c:pt idx="14">
                  <c:v>44582</c:v>
                </c:pt>
                <c:pt idx="15">
                  <c:v>44589</c:v>
                </c:pt>
                <c:pt idx="16">
                  <c:v>44596</c:v>
                </c:pt>
                <c:pt idx="17">
                  <c:v>44603</c:v>
                </c:pt>
                <c:pt idx="18">
                  <c:v>44610</c:v>
                </c:pt>
                <c:pt idx="19">
                  <c:v>44617</c:v>
                </c:pt>
                <c:pt idx="20">
                  <c:v>44624</c:v>
                </c:pt>
                <c:pt idx="21">
                  <c:v>44631</c:v>
                </c:pt>
                <c:pt idx="22">
                  <c:v>44638</c:v>
                </c:pt>
                <c:pt idx="23">
                  <c:v>44645</c:v>
                </c:pt>
              </c:numCache>
            </c:numRef>
          </c:cat>
          <c:val>
            <c:numRef>
              <c:f>'2_S-Curve(s)'!$I$60:$AF$60</c:f>
              <c:numCache>
                <c:formatCode>0%</c:formatCode>
                <c:ptCount val="24"/>
                <c:pt idx="0">
                  <c:v>2.8835489833641401E-2</c:v>
                </c:pt>
                <c:pt idx="1">
                  <c:v>0.10110905730129388</c:v>
                </c:pt>
                <c:pt idx="2">
                  <c:v>0.15514479359211336</c:v>
                </c:pt>
                <c:pt idx="3">
                  <c:v>0.20987882522078455</c:v>
                </c:pt>
                <c:pt idx="4">
                  <c:v>0.27233518176216881</c:v>
                </c:pt>
                <c:pt idx="5">
                  <c:v>0.27233518176216881</c:v>
                </c:pt>
                <c:pt idx="6">
                  <c:v>0.27233518176216881</c:v>
                </c:pt>
                <c:pt idx="7">
                  <c:v>0.27233518176216881</c:v>
                </c:pt>
                <c:pt idx="8">
                  <c:v>0.27233518176216881</c:v>
                </c:pt>
                <c:pt idx="9">
                  <c:v>0.27233518176216881</c:v>
                </c:pt>
                <c:pt idx="10">
                  <c:v>0.27233518176216881</c:v>
                </c:pt>
                <c:pt idx="11">
                  <c:v>0.27233518176216881</c:v>
                </c:pt>
                <c:pt idx="12">
                  <c:v>0.27233518176216881</c:v>
                </c:pt>
                <c:pt idx="13">
                  <c:v>0.27233518176216881</c:v>
                </c:pt>
                <c:pt idx="14">
                  <c:v>0.27233518176216881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9A-4A66-93BF-AA1BAA52C45F}"/>
            </c:ext>
          </c:extLst>
        </c:ser>
        <c:ser>
          <c:idx val="3"/>
          <c:order val="3"/>
          <c:tx>
            <c:strRef>
              <c:f>'2_S-Curve(s)'!$B$62:$H$62</c:f>
              <c:strCache>
                <c:ptCount val="7"/>
                <c:pt idx="0">
                  <c:v>MH A- Cum</c:v>
                </c:pt>
              </c:strCache>
            </c:strRef>
          </c:tx>
          <c:spPr>
            <a:ln w="25400" cap="rnd" cmpd="sng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diamond"/>
            <c:size val="5"/>
            <c:spPr>
              <a:solidFill>
                <a:srgbClr val="C0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'2_S-Curve(s)'!$I$54:$AF$54</c:f>
              <c:numCache>
                <c:formatCode>m/d;@</c:formatCode>
                <c:ptCount val="24"/>
                <c:pt idx="0">
                  <c:v>44484</c:v>
                </c:pt>
                <c:pt idx="1">
                  <c:v>44491</c:v>
                </c:pt>
                <c:pt idx="2">
                  <c:v>44498</c:v>
                </c:pt>
                <c:pt idx="3">
                  <c:v>44505</c:v>
                </c:pt>
                <c:pt idx="4">
                  <c:v>44512</c:v>
                </c:pt>
                <c:pt idx="5">
                  <c:v>44519</c:v>
                </c:pt>
                <c:pt idx="6">
                  <c:v>44526</c:v>
                </c:pt>
                <c:pt idx="7">
                  <c:v>44533</c:v>
                </c:pt>
                <c:pt idx="8">
                  <c:v>44540</c:v>
                </c:pt>
                <c:pt idx="9">
                  <c:v>44547</c:v>
                </c:pt>
                <c:pt idx="10">
                  <c:v>44554</c:v>
                </c:pt>
                <c:pt idx="11">
                  <c:v>44561</c:v>
                </c:pt>
                <c:pt idx="12">
                  <c:v>44568</c:v>
                </c:pt>
                <c:pt idx="13">
                  <c:v>44575</c:v>
                </c:pt>
                <c:pt idx="14">
                  <c:v>44582</c:v>
                </c:pt>
                <c:pt idx="15">
                  <c:v>44589</c:v>
                </c:pt>
                <c:pt idx="16">
                  <c:v>44596</c:v>
                </c:pt>
                <c:pt idx="17">
                  <c:v>44603</c:v>
                </c:pt>
                <c:pt idx="18">
                  <c:v>44610</c:v>
                </c:pt>
                <c:pt idx="19">
                  <c:v>44617</c:v>
                </c:pt>
                <c:pt idx="20">
                  <c:v>44624</c:v>
                </c:pt>
                <c:pt idx="21">
                  <c:v>44631</c:v>
                </c:pt>
                <c:pt idx="22">
                  <c:v>44638</c:v>
                </c:pt>
                <c:pt idx="23">
                  <c:v>44645</c:v>
                </c:pt>
              </c:numCache>
              <c:extLst xmlns:c15="http://schemas.microsoft.com/office/drawing/2012/chart"/>
            </c:numRef>
          </c:cat>
          <c:val>
            <c:numRef>
              <c:f>'2_S-Curve(s)'!$I$62:$AF$62</c:f>
              <c:numCache>
                <c:formatCode>0%</c:formatCode>
                <c:ptCount val="24"/>
                <c:pt idx="0">
                  <c:v>0</c:v>
                </c:pt>
                <c:pt idx="1">
                  <c:v>2.1873247335950644E-2</c:v>
                </c:pt>
                <c:pt idx="2">
                  <c:v>5.1598429613011781E-2</c:v>
                </c:pt>
                <c:pt idx="3">
                  <c:v>9.0297251822770624E-2</c:v>
                </c:pt>
                <c:pt idx="4">
                  <c:v>0.14021312394840157</c:v>
                </c:pt>
                <c:pt idx="5">
                  <c:v>0.14021312394840157</c:v>
                </c:pt>
                <c:pt idx="6">
                  <c:v>0.14021312394840157</c:v>
                </c:pt>
                <c:pt idx="7">
                  <c:v>0.14021312394840157</c:v>
                </c:pt>
                <c:pt idx="8">
                  <c:v>0.14021312394840157</c:v>
                </c:pt>
                <c:pt idx="9">
                  <c:v>0.14021312394840157</c:v>
                </c:pt>
                <c:pt idx="10">
                  <c:v>0.14021312394840157</c:v>
                </c:pt>
                <c:pt idx="11">
                  <c:v>0.14021312394840157</c:v>
                </c:pt>
                <c:pt idx="12">
                  <c:v>0.14021312394840157</c:v>
                </c:pt>
                <c:pt idx="13">
                  <c:v>0.14021312394840157</c:v>
                </c:pt>
                <c:pt idx="14">
                  <c:v>0.14021312394840157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EE9A-4A66-93BF-AA1BAA52C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68640"/>
        <c:axId val="188768080"/>
        <c:extLst/>
      </c:lineChart>
      <c:valAx>
        <c:axId val="188768080"/>
        <c:scaling>
          <c:orientation val="minMax"/>
          <c:max val="1"/>
        </c:scaling>
        <c:delete val="0"/>
        <c:axPos val="r"/>
        <c:majorGridlines>
          <c:spPr>
            <a:ln w="9525" cap="flat" cmpd="sng" algn="ctr">
              <a:solidFill>
                <a:sysClr val="window" lastClr="FFFFFF">
                  <a:lumMod val="85000"/>
                </a:sysClr>
              </a:solidFill>
              <a:prstDash val="sysDash"/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8768640"/>
        <c:crosses val="max"/>
        <c:crossBetween val="between"/>
      </c:valAx>
      <c:dateAx>
        <c:axId val="188768640"/>
        <c:scaling>
          <c:orientation val="minMax"/>
        </c:scaling>
        <c:delete val="1"/>
        <c:axPos val="b"/>
        <c:numFmt formatCode="m/d;@" sourceLinked="1"/>
        <c:majorTickMark val="out"/>
        <c:minorTickMark val="none"/>
        <c:tickLblPos val="nextTo"/>
        <c:crossAx val="188768080"/>
        <c:crosses val="autoZero"/>
        <c:auto val="1"/>
        <c:lblOffset val="100"/>
        <c:baseTimeUnit val="days"/>
      </c:date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148428706255714"/>
          <c:y val="0.10718147780477415"/>
          <c:w val="0.17641970758890577"/>
          <c:h val="0.15868981700297827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6</xdr:row>
      <xdr:rowOff>119064</xdr:rowOff>
    </xdr:from>
    <xdr:to>
      <xdr:col>31</xdr:col>
      <xdr:colOff>658090</xdr:colOff>
      <xdr:row>52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92851</xdr:colOff>
      <xdr:row>10</xdr:row>
      <xdr:rowOff>70438</xdr:rowOff>
    </xdr:from>
    <xdr:to>
      <xdr:col>15</xdr:col>
      <xdr:colOff>1374321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 filterMode="1"/>
  <dimension ref="A1:DX86"/>
  <sheetViews>
    <sheetView showGridLines="0" zoomScale="85" zoomScaleNormal="85" zoomScaleSheetLayoutView="70" zoomScalePageLayoutView="70" workbookViewId="0">
      <pane xSplit="4" topLeftCell="O1" activePane="topRight" state="frozen"/>
      <selection pane="topRight" activeCell="S30" sqref="S30"/>
    </sheetView>
  </sheetViews>
  <sheetFormatPr defaultRowHeight="15" outlineLevelRow="3" outlineLevelCol="1"/>
  <cols>
    <col min="1" max="1" width="12.125" style="3" bestFit="1" customWidth="1" outlineLevel="1"/>
    <col min="2" max="2" width="18.875" style="23" customWidth="1"/>
    <col min="3" max="3" width="14.375" style="3" customWidth="1"/>
    <col min="4" max="4" width="36.125" style="3" customWidth="1"/>
    <col min="5" max="5" width="14.5" style="157" customWidth="1" outlineLevel="1"/>
    <col min="6" max="6" width="9.375" style="22" customWidth="1" outlineLevel="1"/>
    <col min="7" max="7" width="9.875" style="22" customWidth="1"/>
    <col min="8" max="8" width="9.375" style="22" customWidth="1"/>
    <col min="9" max="9" width="8.625" style="23" customWidth="1"/>
    <col min="10" max="10" width="11.5" style="3" customWidth="1"/>
    <col min="11" max="11" width="10.875" style="3" customWidth="1"/>
    <col min="12" max="12" width="11.125" style="3" customWidth="1"/>
    <col min="13" max="13" width="13.625" style="3" customWidth="1"/>
    <col min="14" max="14" width="11.75" style="3" customWidth="1" outlineLevel="1"/>
    <col min="15" max="16" width="10.875" style="3" customWidth="1" outlineLevel="1"/>
    <col min="17" max="17" width="13.375" style="3" customWidth="1" outlineLevel="1"/>
    <col min="18" max="18" width="12.75" style="3" customWidth="1"/>
    <col min="19" max="20" width="10.25" style="3" customWidth="1"/>
    <col min="21" max="21" width="12.375" style="3" customWidth="1"/>
    <col min="22" max="22" width="19.5" style="3" customWidth="1"/>
    <col min="23" max="23" width="10.375" style="27" bestFit="1" customWidth="1"/>
    <col min="24" max="26" width="9" style="3" customWidth="1"/>
    <col min="27" max="51" width="9" style="3" customWidth="1" outlineLevel="1"/>
    <col min="52" max="52" width="8.875" style="3" customWidth="1" outlineLevel="1"/>
    <col min="53" max="55" width="9" style="3" customWidth="1" outlineLevel="1"/>
    <col min="56" max="56" width="9" style="3" customWidth="1"/>
    <col min="57" max="57" width="6.125" style="3" customWidth="1"/>
    <col min="58" max="58" width="5.5" style="161" customWidth="1"/>
    <col min="59" max="61" width="9" style="3" customWidth="1"/>
    <col min="62" max="90" width="9" style="3" customWidth="1" outlineLevel="1"/>
    <col min="91" max="91" width="9" style="3" customWidth="1"/>
    <col min="92" max="92" width="3.625" style="3" customWidth="1"/>
    <col min="93" max="93" width="7.75" style="192" customWidth="1"/>
    <col min="94" max="96" width="9" style="3" customWidth="1"/>
    <col min="97" max="125" width="9" style="3" hidden="1" customWidth="1" outlineLevel="1"/>
    <col min="126" max="126" width="9" style="3" customWidth="1" collapsed="1"/>
    <col min="127" max="128" width="9" style="3" customWidth="1"/>
    <col min="129" max="16384" width="9" style="3"/>
  </cols>
  <sheetData>
    <row r="1" spans="1:128" ht="29.25" outlineLevel="1" thickBot="1">
      <c r="I1" s="306" t="s">
        <v>69</v>
      </c>
      <c r="J1" s="368" t="s">
        <v>170</v>
      </c>
      <c r="K1" s="367" t="s">
        <v>200</v>
      </c>
      <c r="L1" s="377" t="s">
        <v>201</v>
      </c>
      <c r="M1" s="377" t="s">
        <v>68</v>
      </c>
      <c r="CO1" s="30"/>
    </row>
    <row r="2" spans="1:128" outlineLevel="1">
      <c r="I2" s="162" t="s">
        <v>0</v>
      </c>
      <c r="J2" s="4">
        <v>0.1</v>
      </c>
      <c r="K2" s="4">
        <v>0.7</v>
      </c>
      <c r="L2" s="163">
        <v>0.15</v>
      </c>
      <c r="M2" s="164">
        <v>0.05</v>
      </c>
      <c r="CO2" s="30"/>
    </row>
    <row r="3" spans="1:128" outlineLevel="1">
      <c r="I3" s="165" t="s">
        <v>70</v>
      </c>
      <c r="J3" s="93">
        <v>0.3</v>
      </c>
      <c r="K3" s="93">
        <v>0.7</v>
      </c>
      <c r="L3" s="166"/>
      <c r="M3" s="167"/>
      <c r="CO3" s="30"/>
    </row>
    <row r="4" spans="1:128" ht="15.75" outlineLevel="1" thickBot="1">
      <c r="D4" s="168" t="s">
        <v>58</v>
      </c>
      <c r="I4" s="287" t="s">
        <v>100</v>
      </c>
      <c r="J4" s="284"/>
      <c r="K4" s="284"/>
      <c r="L4" s="285"/>
      <c r="M4" s="286"/>
      <c r="CO4" s="30"/>
    </row>
    <row r="5" spans="1:128">
      <c r="B5" s="169" t="s">
        <v>103</v>
      </c>
      <c r="C5" s="170" t="s">
        <v>78</v>
      </c>
      <c r="D5" s="207" t="s">
        <v>77</v>
      </c>
      <c r="E5" s="3"/>
      <c r="R5" s="171"/>
      <c r="S5" s="171"/>
      <c r="T5" s="171"/>
      <c r="W5" s="28"/>
      <c r="CO5" s="30"/>
    </row>
    <row r="6" spans="1:128" ht="15.75" thickBot="1">
      <c r="B6" s="169" t="s">
        <v>102</v>
      </c>
      <c r="D6" s="208" t="s">
        <v>81</v>
      </c>
      <c r="E6" s="3"/>
      <c r="R6" s="171"/>
      <c r="S6" s="171"/>
      <c r="T6" s="171"/>
      <c r="V6" s="172"/>
      <c r="W6" s="28"/>
      <c r="CO6" s="30"/>
    </row>
    <row r="7" spans="1:128" ht="19.5" customHeight="1" thickBot="1">
      <c r="B7" s="371">
        <v>44512</v>
      </c>
      <c r="C7" s="24"/>
      <c r="D7" s="209" t="s">
        <v>82</v>
      </c>
      <c r="E7" s="3"/>
      <c r="J7" s="421" t="s">
        <v>13</v>
      </c>
      <c r="K7" s="422"/>
      <c r="L7" s="422"/>
      <c r="M7" s="423"/>
      <c r="N7" s="421" t="s">
        <v>14</v>
      </c>
      <c r="O7" s="422"/>
      <c r="P7" s="422"/>
      <c r="Q7" s="423"/>
      <c r="R7" s="424" t="s">
        <v>15</v>
      </c>
      <c r="S7" s="425"/>
      <c r="T7" s="425"/>
      <c r="U7" s="426"/>
      <c r="V7" s="437" t="s">
        <v>18</v>
      </c>
      <c r="CO7" s="30"/>
    </row>
    <row r="8" spans="1:128" s="173" customFormat="1" ht="12" customHeight="1">
      <c r="B8" s="418" t="s">
        <v>79</v>
      </c>
      <c r="C8" s="415" t="s">
        <v>22</v>
      </c>
      <c r="D8" s="433" t="s">
        <v>4</v>
      </c>
      <c r="E8" s="430" t="s">
        <v>71</v>
      </c>
      <c r="F8" s="415" t="s">
        <v>74</v>
      </c>
      <c r="G8" s="427" t="s">
        <v>73</v>
      </c>
      <c r="H8" s="427" t="s">
        <v>72</v>
      </c>
      <c r="I8" s="97" t="s">
        <v>7</v>
      </c>
      <c r="J8" s="123" t="s">
        <v>8</v>
      </c>
      <c r="K8" s="124" t="s">
        <v>9</v>
      </c>
      <c r="L8" s="125" t="s">
        <v>10</v>
      </c>
      <c r="M8" s="126" t="s">
        <v>19</v>
      </c>
      <c r="N8" s="123" t="s">
        <v>8</v>
      </c>
      <c r="O8" s="124" t="s">
        <v>9</v>
      </c>
      <c r="P8" s="125" t="s">
        <v>10</v>
      </c>
      <c r="Q8" s="126" t="s">
        <v>19</v>
      </c>
      <c r="R8" s="123" t="s">
        <v>8</v>
      </c>
      <c r="S8" s="124" t="s">
        <v>9</v>
      </c>
      <c r="T8" s="125" t="s">
        <v>10</v>
      </c>
      <c r="U8" s="126" t="s">
        <v>19</v>
      </c>
      <c r="V8" s="438"/>
      <c r="W8" s="6"/>
      <c r="X8" s="436"/>
      <c r="Y8" s="436"/>
      <c r="Z8" s="436"/>
      <c r="AA8" s="436"/>
      <c r="AB8" s="436"/>
      <c r="AC8" s="174"/>
      <c r="AD8" s="174"/>
      <c r="AE8" s="174"/>
      <c r="AF8" s="174"/>
      <c r="AG8" s="436"/>
      <c r="AH8" s="436"/>
      <c r="AI8" s="436"/>
      <c r="AJ8" s="436"/>
      <c r="AK8" s="436"/>
      <c r="AL8" s="436"/>
      <c r="AM8" s="436"/>
      <c r="AN8" s="436"/>
      <c r="AO8" s="436"/>
      <c r="AP8" s="436"/>
      <c r="AQ8" s="436"/>
      <c r="AR8" s="436"/>
      <c r="AS8" s="436"/>
      <c r="AT8" s="436"/>
      <c r="AU8" s="436"/>
      <c r="AV8" s="436"/>
      <c r="AW8" s="174"/>
      <c r="AX8" s="174"/>
      <c r="AY8" s="174"/>
      <c r="AZ8" s="436"/>
      <c r="BA8" s="436"/>
      <c r="BB8" s="436"/>
      <c r="BC8" s="436"/>
      <c r="BD8" s="436"/>
      <c r="BE8" s="436"/>
      <c r="BF8" s="436"/>
      <c r="BG8" s="436"/>
      <c r="BH8" s="436"/>
      <c r="BI8" s="436"/>
      <c r="BJ8" s="436"/>
      <c r="BK8" s="436"/>
      <c r="BL8" s="436"/>
      <c r="BM8" s="436"/>
      <c r="BN8" s="436"/>
      <c r="BO8" s="436"/>
      <c r="BP8" s="436"/>
      <c r="BQ8" s="174"/>
      <c r="BR8" s="174"/>
      <c r="BS8" s="174"/>
      <c r="BT8" s="174"/>
      <c r="BU8" s="436"/>
      <c r="BV8" s="436"/>
      <c r="BW8" s="436"/>
      <c r="BX8" s="436"/>
      <c r="BY8" s="436"/>
      <c r="BZ8" s="436"/>
      <c r="CA8" s="436"/>
      <c r="CB8" s="436"/>
      <c r="CC8" s="436"/>
      <c r="CD8" s="436"/>
      <c r="CE8" s="436"/>
      <c r="CF8" s="436"/>
      <c r="CG8" s="436"/>
      <c r="CH8" s="436"/>
      <c r="CI8" s="436"/>
      <c r="CJ8" s="436"/>
      <c r="CK8" s="436"/>
      <c r="CL8" s="436"/>
      <c r="CM8" s="436"/>
      <c r="CN8" s="436"/>
      <c r="CO8" s="174"/>
      <c r="CP8" s="436"/>
      <c r="CQ8" s="436"/>
      <c r="CR8" s="436"/>
      <c r="CS8" s="436"/>
      <c r="CT8" s="436"/>
      <c r="CU8" s="436"/>
      <c r="CV8" s="436"/>
      <c r="CW8" s="436"/>
      <c r="CX8" s="436"/>
      <c r="CY8" s="436"/>
      <c r="CZ8" s="436"/>
      <c r="DA8" s="436"/>
      <c r="DB8" s="436"/>
      <c r="DC8" s="436"/>
      <c r="DD8" s="436"/>
      <c r="DE8" s="436"/>
      <c r="DF8" s="436"/>
      <c r="DG8" s="436"/>
      <c r="DH8" s="436"/>
      <c r="DI8" s="436"/>
      <c r="DJ8" s="174"/>
      <c r="DK8" s="174"/>
      <c r="DL8" s="174"/>
      <c r="DM8" s="174"/>
      <c r="DN8" s="436"/>
      <c r="DO8" s="436"/>
      <c r="DP8" s="436"/>
      <c r="DQ8" s="436"/>
      <c r="DR8" s="436"/>
      <c r="DS8" s="436"/>
      <c r="DT8" s="436"/>
      <c r="DU8" s="436"/>
      <c r="DV8" s="436"/>
      <c r="DW8" s="436"/>
      <c r="DX8" s="436"/>
    </row>
    <row r="9" spans="1:128" s="173" customFormat="1" ht="12" customHeight="1" thickBot="1">
      <c r="B9" s="419"/>
      <c r="C9" s="416"/>
      <c r="D9" s="434"/>
      <c r="E9" s="431"/>
      <c r="F9" s="416"/>
      <c r="G9" s="428"/>
      <c r="H9" s="428"/>
      <c r="I9" s="98" t="s">
        <v>11</v>
      </c>
      <c r="J9" s="127">
        <v>0.1</v>
      </c>
      <c r="K9" s="128">
        <v>0.7</v>
      </c>
      <c r="L9" s="129">
        <v>0.15</v>
      </c>
      <c r="M9" s="130">
        <v>0.05</v>
      </c>
      <c r="N9" s="127">
        <v>0.1</v>
      </c>
      <c r="O9" s="128">
        <v>0.7</v>
      </c>
      <c r="P9" s="129">
        <v>0.15</v>
      </c>
      <c r="Q9" s="130">
        <v>0.05</v>
      </c>
      <c r="R9" s="127">
        <v>0.1</v>
      </c>
      <c r="S9" s="128">
        <v>0.7</v>
      </c>
      <c r="T9" s="129">
        <v>0.15</v>
      </c>
      <c r="U9" s="130">
        <v>0.05</v>
      </c>
      <c r="V9" s="438"/>
      <c r="W9" s="7"/>
      <c r="X9" s="175"/>
      <c r="Y9" s="175"/>
      <c r="Z9" s="175"/>
      <c r="AA9" s="175"/>
      <c r="AB9" s="175"/>
      <c r="AC9" s="175"/>
      <c r="AD9" s="175"/>
      <c r="AE9" s="175"/>
      <c r="AF9" s="175"/>
      <c r="AG9" s="175"/>
      <c r="AH9" s="175"/>
      <c r="AI9" s="175"/>
      <c r="AJ9" s="175"/>
      <c r="AK9" s="175"/>
      <c r="AL9" s="175"/>
      <c r="AM9" s="175"/>
      <c r="AN9" s="175"/>
      <c r="AO9" s="175"/>
      <c r="AP9" s="175"/>
      <c r="AQ9" s="175"/>
      <c r="AR9" s="175"/>
      <c r="AS9" s="175"/>
      <c r="AT9" s="175"/>
      <c r="AU9" s="175"/>
      <c r="AV9" s="175"/>
      <c r="AW9" s="175"/>
      <c r="AX9" s="175"/>
      <c r="AY9" s="175"/>
      <c r="AZ9" s="175"/>
      <c r="BA9" s="175"/>
      <c r="BB9" s="175"/>
      <c r="BC9" s="175"/>
      <c r="BD9" s="175"/>
      <c r="BE9" s="175"/>
      <c r="BF9" s="176"/>
      <c r="BG9" s="175"/>
      <c r="BH9" s="175"/>
      <c r="BI9" s="175"/>
      <c r="BJ9" s="175"/>
      <c r="BK9" s="175"/>
      <c r="BL9" s="175"/>
      <c r="BM9" s="175"/>
      <c r="BN9" s="175"/>
      <c r="BO9" s="175"/>
      <c r="BP9" s="175"/>
      <c r="BQ9" s="175"/>
      <c r="BR9" s="175"/>
      <c r="BS9" s="175"/>
      <c r="BT9" s="175"/>
      <c r="BU9" s="175"/>
      <c r="BV9" s="175"/>
      <c r="BW9" s="175"/>
      <c r="BX9" s="175"/>
      <c r="BY9" s="175"/>
      <c r="BZ9" s="175"/>
      <c r="CA9" s="175"/>
      <c r="CB9" s="175"/>
      <c r="CC9" s="175"/>
      <c r="CD9" s="175"/>
      <c r="CE9" s="175"/>
      <c r="CF9" s="175"/>
      <c r="CG9" s="175"/>
      <c r="CH9" s="175"/>
      <c r="CI9" s="175"/>
      <c r="CJ9" s="175"/>
      <c r="CK9" s="175"/>
      <c r="CL9" s="175"/>
      <c r="CM9" s="175"/>
      <c r="CN9" s="175"/>
      <c r="CO9" s="175"/>
      <c r="CP9" s="175"/>
      <c r="CQ9" s="175"/>
      <c r="CR9" s="175"/>
      <c r="CS9" s="175"/>
      <c r="CT9" s="175"/>
      <c r="CU9" s="175"/>
      <c r="CV9" s="175"/>
      <c r="CW9" s="175"/>
      <c r="CX9" s="175"/>
      <c r="CY9" s="175"/>
      <c r="CZ9" s="175"/>
      <c r="DA9" s="175"/>
      <c r="DB9" s="175"/>
      <c r="DC9" s="175"/>
      <c r="DD9" s="175"/>
      <c r="DE9" s="175"/>
      <c r="DF9" s="175"/>
      <c r="DG9" s="175"/>
      <c r="DH9" s="175"/>
      <c r="DI9" s="175"/>
      <c r="DJ9" s="175"/>
      <c r="DK9" s="175"/>
      <c r="DL9" s="175"/>
      <c r="DM9" s="175"/>
      <c r="DN9" s="175"/>
      <c r="DO9" s="175"/>
      <c r="DP9" s="175"/>
      <c r="DQ9" s="175"/>
      <c r="DR9" s="175"/>
      <c r="DS9" s="175"/>
      <c r="DT9" s="175"/>
      <c r="DU9" s="175"/>
      <c r="DV9" s="175"/>
      <c r="DW9" s="175"/>
      <c r="DX9" s="175"/>
    </row>
    <row r="10" spans="1:128" s="173" customFormat="1" ht="13.5" customHeight="1" thickBot="1">
      <c r="B10" s="420"/>
      <c r="C10" s="417"/>
      <c r="D10" s="435"/>
      <c r="E10" s="432"/>
      <c r="F10" s="417"/>
      <c r="G10" s="429"/>
      <c r="H10" s="429"/>
      <c r="I10" s="6" t="s">
        <v>70</v>
      </c>
      <c r="J10" s="93">
        <v>0.3</v>
      </c>
      <c r="K10" s="128">
        <v>0.7</v>
      </c>
      <c r="L10" s="133"/>
      <c r="M10" s="134"/>
      <c r="N10" s="93">
        <v>0.3</v>
      </c>
      <c r="O10" s="128">
        <v>0.7</v>
      </c>
      <c r="P10" s="135"/>
      <c r="Q10" s="136"/>
      <c r="R10" s="93">
        <v>0.3</v>
      </c>
      <c r="S10" s="128">
        <v>0.7</v>
      </c>
      <c r="T10" s="135"/>
      <c r="U10" s="136"/>
      <c r="V10" s="438"/>
      <c r="W10" s="7" t="s">
        <v>101</v>
      </c>
      <c r="X10" s="177">
        <v>44484</v>
      </c>
      <c r="Y10" s="178">
        <f>X10+7</f>
        <v>44491</v>
      </c>
      <c r="Z10" s="178">
        <f t="shared" ref="Z10:BD10" si="0">Y10+7</f>
        <v>44498</v>
      </c>
      <c r="AA10" s="178">
        <f t="shared" si="0"/>
        <v>44505</v>
      </c>
      <c r="AB10" s="178">
        <f t="shared" si="0"/>
        <v>44512</v>
      </c>
      <c r="AC10" s="178">
        <f t="shared" si="0"/>
        <v>44519</v>
      </c>
      <c r="AD10" s="178">
        <f t="shared" si="0"/>
        <v>44526</v>
      </c>
      <c r="AE10" s="178">
        <f t="shared" si="0"/>
        <v>44533</v>
      </c>
      <c r="AF10" s="178">
        <f t="shared" si="0"/>
        <v>44540</v>
      </c>
      <c r="AG10" s="178">
        <f t="shared" si="0"/>
        <v>44547</v>
      </c>
      <c r="AH10" s="178">
        <f t="shared" si="0"/>
        <v>44554</v>
      </c>
      <c r="AI10" s="178">
        <f t="shared" si="0"/>
        <v>44561</v>
      </c>
      <c r="AJ10" s="178">
        <f t="shared" si="0"/>
        <v>44568</v>
      </c>
      <c r="AK10" s="178">
        <f t="shared" si="0"/>
        <v>44575</v>
      </c>
      <c r="AL10" s="178">
        <f t="shared" si="0"/>
        <v>44582</v>
      </c>
      <c r="AM10" s="178">
        <f t="shared" si="0"/>
        <v>44589</v>
      </c>
      <c r="AN10" s="178">
        <f t="shared" si="0"/>
        <v>44596</v>
      </c>
      <c r="AO10" s="178">
        <f t="shared" si="0"/>
        <v>44603</v>
      </c>
      <c r="AP10" s="178">
        <f t="shared" si="0"/>
        <v>44610</v>
      </c>
      <c r="AQ10" s="178">
        <f t="shared" si="0"/>
        <v>44617</v>
      </c>
      <c r="AR10" s="178">
        <f t="shared" si="0"/>
        <v>44624</v>
      </c>
      <c r="AS10" s="178">
        <f t="shared" si="0"/>
        <v>44631</v>
      </c>
      <c r="AT10" s="178">
        <f t="shared" si="0"/>
        <v>44638</v>
      </c>
      <c r="AU10" s="178">
        <f t="shared" si="0"/>
        <v>44645</v>
      </c>
      <c r="AV10" s="178">
        <f t="shared" si="0"/>
        <v>44652</v>
      </c>
      <c r="AW10" s="178">
        <f t="shared" si="0"/>
        <v>44659</v>
      </c>
      <c r="AX10" s="178">
        <f t="shared" si="0"/>
        <v>44666</v>
      </c>
      <c r="AY10" s="178">
        <f t="shared" si="0"/>
        <v>44673</v>
      </c>
      <c r="AZ10" s="178">
        <f t="shared" si="0"/>
        <v>44680</v>
      </c>
      <c r="BA10" s="178">
        <f t="shared" si="0"/>
        <v>44687</v>
      </c>
      <c r="BB10" s="178">
        <f t="shared" si="0"/>
        <v>44694</v>
      </c>
      <c r="BC10" s="178">
        <f t="shared" si="0"/>
        <v>44701</v>
      </c>
      <c r="BD10" s="179">
        <f t="shared" si="0"/>
        <v>44708</v>
      </c>
      <c r="BE10" s="307" t="s">
        <v>3</v>
      </c>
      <c r="BF10" s="180"/>
      <c r="BG10" s="181">
        <f>X10</f>
        <v>44484</v>
      </c>
      <c r="BH10" s="182">
        <f t="shared" ref="BH10:CM10" si="1">Y10</f>
        <v>44491</v>
      </c>
      <c r="BI10" s="182">
        <f t="shared" si="1"/>
        <v>44498</v>
      </c>
      <c r="BJ10" s="182">
        <f t="shared" si="1"/>
        <v>44505</v>
      </c>
      <c r="BK10" s="182">
        <f t="shared" si="1"/>
        <v>44512</v>
      </c>
      <c r="BL10" s="182">
        <f t="shared" si="1"/>
        <v>44519</v>
      </c>
      <c r="BM10" s="182">
        <f t="shared" si="1"/>
        <v>44526</v>
      </c>
      <c r="BN10" s="182">
        <f t="shared" si="1"/>
        <v>44533</v>
      </c>
      <c r="BO10" s="182">
        <f t="shared" si="1"/>
        <v>44540</v>
      </c>
      <c r="BP10" s="183">
        <f t="shared" si="1"/>
        <v>44547</v>
      </c>
      <c r="BQ10" s="182">
        <f t="shared" si="1"/>
        <v>44554</v>
      </c>
      <c r="BR10" s="182">
        <f t="shared" si="1"/>
        <v>44561</v>
      </c>
      <c r="BS10" s="182">
        <f t="shared" si="1"/>
        <v>44568</v>
      </c>
      <c r="BT10" s="182">
        <f t="shared" si="1"/>
        <v>44575</v>
      </c>
      <c r="BU10" s="182">
        <f t="shared" si="1"/>
        <v>44582</v>
      </c>
      <c r="BV10" s="182">
        <f t="shared" si="1"/>
        <v>44589</v>
      </c>
      <c r="BW10" s="182">
        <f t="shared" si="1"/>
        <v>44596</v>
      </c>
      <c r="BX10" s="182">
        <f t="shared" si="1"/>
        <v>44603</v>
      </c>
      <c r="BY10" s="182">
        <f t="shared" si="1"/>
        <v>44610</v>
      </c>
      <c r="BZ10" s="182">
        <f t="shared" si="1"/>
        <v>44617</v>
      </c>
      <c r="CA10" s="182">
        <f t="shared" si="1"/>
        <v>44624</v>
      </c>
      <c r="CB10" s="182">
        <f t="shared" si="1"/>
        <v>44631</v>
      </c>
      <c r="CC10" s="182">
        <f t="shared" si="1"/>
        <v>44638</v>
      </c>
      <c r="CD10" s="182">
        <f t="shared" si="1"/>
        <v>44645</v>
      </c>
      <c r="CE10" s="182">
        <f t="shared" si="1"/>
        <v>44652</v>
      </c>
      <c r="CF10" s="182">
        <f t="shared" si="1"/>
        <v>44659</v>
      </c>
      <c r="CG10" s="182">
        <f t="shared" si="1"/>
        <v>44666</v>
      </c>
      <c r="CH10" s="182">
        <f t="shared" si="1"/>
        <v>44673</v>
      </c>
      <c r="CI10" s="182">
        <f t="shared" si="1"/>
        <v>44680</v>
      </c>
      <c r="CJ10" s="182">
        <f t="shared" si="1"/>
        <v>44687</v>
      </c>
      <c r="CK10" s="182">
        <f t="shared" si="1"/>
        <v>44694</v>
      </c>
      <c r="CL10" s="182">
        <f t="shared" si="1"/>
        <v>44701</v>
      </c>
      <c r="CM10" s="183">
        <f t="shared" si="1"/>
        <v>44708</v>
      </c>
      <c r="CN10" s="184" t="s">
        <v>1</v>
      </c>
      <c r="CO10" s="180"/>
      <c r="CP10" s="181">
        <f>X10</f>
        <v>44484</v>
      </c>
      <c r="CQ10" s="182">
        <f t="shared" ref="CQ10:DV10" si="2">Y10</f>
        <v>44491</v>
      </c>
      <c r="CR10" s="182">
        <f t="shared" si="2"/>
        <v>44498</v>
      </c>
      <c r="CS10" s="182">
        <f t="shared" si="2"/>
        <v>44505</v>
      </c>
      <c r="CT10" s="182">
        <f t="shared" si="2"/>
        <v>44512</v>
      </c>
      <c r="CU10" s="185">
        <f t="shared" si="2"/>
        <v>44519</v>
      </c>
      <c r="CV10" s="185">
        <f t="shared" si="2"/>
        <v>44526</v>
      </c>
      <c r="CW10" s="185">
        <f t="shared" si="2"/>
        <v>44533</v>
      </c>
      <c r="CX10" s="185">
        <f t="shared" si="2"/>
        <v>44540</v>
      </c>
      <c r="CY10" s="186">
        <f t="shared" si="2"/>
        <v>44547</v>
      </c>
      <c r="CZ10" s="185">
        <f t="shared" si="2"/>
        <v>44554</v>
      </c>
      <c r="DA10" s="185">
        <f t="shared" si="2"/>
        <v>44561</v>
      </c>
      <c r="DB10" s="185">
        <f t="shared" si="2"/>
        <v>44568</v>
      </c>
      <c r="DC10" s="185">
        <f t="shared" si="2"/>
        <v>44575</v>
      </c>
      <c r="DD10" s="182">
        <f t="shared" si="2"/>
        <v>44582</v>
      </c>
      <c r="DE10" s="182">
        <f t="shared" si="2"/>
        <v>44589</v>
      </c>
      <c r="DF10" s="182">
        <f t="shared" si="2"/>
        <v>44596</v>
      </c>
      <c r="DG10" s="182">
        <f t="shared" si="2"/>
        <v>44603</v>
      </c>
      <c r="DH10" s="182">
        <f t="shared" si="2"/>
        <v>44610</v>
      </c>
      <c r="DI10" s="182">
        <f t="shared" si="2"/>
        <v>44617</v>
      </c>
      <c r="DJ10" s="182">
        <f t="shared" si="2"/>
        <v>44624</v>
      </c>
      <c r="DK10" s="182">
        <f t="shared" si="2"/>
        <v>44631</v>
      </c>
      <c r="DL10" s="182">
        <f t="shared" si="2"/>
        <v>44638</v>
      </c>
      <c r="DM10" s="182">
        <f t="shared" si="2"/>
        <v>44645</v>
      </c>
      <c r="DN10" s="182">
        <f t="shared" si="2"/>
        <v>44652</v>
      </c>
      <c r="DO10" s="182">
        <f t="shared" si="2"/>
        <v>44659</v>
      </c>
      <c r="DP10" s="182">
        <f t="shared" si="2"/>
        <v>44666</v>
      </c>
      <c r="DQ10" s="182">
        <f t="shared" si="2"/>
        <v>44673</v>
      </c>
      <c r="DR10" s="182">
        <f t="shared" si="2"/>
        <v>44680</v>
      </c>
      <c r="DS10" s="182">
        <f t="shared" si="2"/>
        <v>44687</v>
      </c>
      <c r="DT10" s="182">
        <f t="shared" si="2"/>
        <v>44694</v>
      </c>
      <c r="DU10" s="182">
        <f t="shared" si="2"/>
        <v>44701</v>
      </c>
      <c r="DV10" s="183">
        <f t="shared" si="2"/>
        <v>44708</v>
      </c>
      <c r="DW10" s="184" t="s">
        <v>2</v>
      </c>
      <c r="DX10" s="175"/>
    </row>
    <row r="11" spans="1:128" s="187" customFormat="1" ht="17.25" customHeight="1" thickBot="1">
      <c r="B11" s="137" t="s">
        <v>16</v>
      </c>
      <c r="C11" s="138"/>
      <c r="D11" s="244"/>
      <c r="E11" s="139">
        <f>SUM(E12)</f>
        <v>811.5</v>
      </c>
      <c r="F11" s="140">
        <f>SUM(F12)</f>
        <v>1</v>
      </c>
      <c r="G11" s="141">
        <f ca="1">INDEX($X11:$BD11,MATCH($B$7,PDATES,0))</f>
        <v>0.22140069829533782</v>
      </c>
      <c r="H11" s="142">
        <f t="shared" ref="H11:H12" ca="1" si="3">INDEX($CP11:$DV11,MATCH($B$7,ADATES,0))</f>
        <v>0.27233518176216881</v>
      </c>
      <c r="I11" s="143"/>
      <c r="J11" s="218">
        <f>SUM(J12)</f>
        <v>12</v>
      </c>
      <c r="K11" s="218">
        <f t="shared" ref="K11:M11" si="4">SUM(K12)</f>
        <v>7</v>
      </c>
      <c r="L11" s="218">
        <f t="shared" si="4"/>
        <v>0</v>
      </c>
      <c r="M11" s="218">
        <f t="shared" si="4"/>
        <v>0</v>
      </c>
      <c r="N11" s="218">
        <f>SUM(N12)</f>
        <v>12</v>
      </c>
      <c r="O11" s="218">
        <f t="shared" ref="O11:Q11" si="5">SUM(O12)</f>
        <v>7</v>
      </c>
      <c r="P11" s="218">
        <f t="shared" si="5"/>
        <v>0</v>
      </c>
      <c r="Q11" s="218">
        <f t="shared" si="5"/>
        <v>0</v>
      </c>
      <c r="R11" s="218">
        <f>SUM(R12)</f>
        <v>14</v>
      </c>
      <c r="S11" s="218">
        <f t="shared" ref="S11:U11" si="6">SUM(S12)</f>
        <v>10</v>
      </c>
      <c r="T11" s="218">
        <f t="shared" si="6"/>
        <v>0</v>
      </c>
      <c r="U11" s="218">
        <f t="shared" si="6"/>
        <v>0</v>
      </c>
      <c r="V11" s="144"/>
      <c r="W11" s="29" t="s">
        <v>112</v>
      </c>
      <c r="X11" s="188">
        <f ca="1">SUM($F12*X12)</f>
        <v>2.8835489833641401E-2</v>
      </c>
      <c r="Y11" s="188">
        <f t="shared" ref="Y11:BD11" ca="1" si="7">SUM($F12*Y12)</f>
        <v>9.6118299445471331E-2</v>
      </c>
      <c r="Z11" s="188">
        <f t="shared" ca="1" si="7"/>
        <v>0.16424317108235775</v>
      </c>
      <c r="AA11" s="188">
        <f t="shared" ca="1" si="7"/>
        <v>0.18350790716779625</v>
      </c>
      <c r="AB11" s="188">
        <f t="shared" ca="1" si="7"/>
        <v>0.22140069829533782</v>
      </c>
      <c r="AC11" s="188">
        <f t="shared" ca="1" si="7"/>
        <v>0.28022181146025876</v>
      </c>
      <c r="AD11" s="188">
        <f t="shared" ca="1" si="7"/>
        <v>0.3364551242554939</v>
      </c>
      <c r="AE11" s="188">
        <f t="shared" ca="1" si="7"/>
        <v>0.37757239679605664</v>
      </c>
      <c r="AF11" s="188">
        <f t="shared" ca="1" si="7"/>
        <v>0.40073937153419587</v>
      </c>
      <c r="AG11" s="188">
        <f t="shared" ca="1" si="7"/>
        <v>0.45150955021564998</v>
      </c>
      <c r="AH11" s="188">
        <f t="shared" ca="1" si="7"/>
        <v>0.48601355514479355</v>
      </c>
      <c r="AI11" s="188">
        <f t="shared" ca="1" si="7"/>
        <v>0.48601355514479355</v>
      </c>
      <c r="AJ11" s="188">
        <f t="shared" ca="1" si="7"/>
        <v>0.52002464571780649</v>
      </c>
      <c r="AK11" s="188">
        <f t="shared" ca="1" si="7"/>
        <v>0.57473813924830552</v>
      </c>
      <c r="AL11" s="188">
        <f t="shared" ca="1" si="7"/>
        <v>0.6232080509344835</v>
      </c>
      <c r="AM11" s="188">
        <f t="shared" ca="1" si="7"/>
        <v>0.66099815157116448</v>
      </c>
      <c r="AN11" s="188">
        <f t="shared" ca="1" si="7"/>
        <v>0.68919696036147049</v>
      </c>
      <c r="AO11" s="188">
        <f t="shared" ca="1" si="7"/>
        <v>0.74232902033271708</v>
      </c>
      <c r="AP11" s="188">
        <f t="shared" ca="1" si="7"/>
        <v>0.79162045594577934</v>
      </c>
      <c r="AQ11" s="188">
        <f t="shared" ca="1" si="7"/>
        <v>0.83696857670979652</v>
      </c>
      <c r="AR11" s="188">
        <f t="shared" ca="1" si="7"/>
        <v>0.87590881084411565</v>
      </c>
      <c r="AS11" s="188">
        <f t="shared" ca="1" si="7"/>
        <v>0.9802834257547749</v>
      </c>
      <c r="AT11" s="188">
        <f t="shared" ca="1" si="7"/>
        <v>0.99999999999999978</v>
      </c>
      <c r="AU11" s="188">
        <f t="shared" ca="1" si="7"/>
        <v>0.99999999999999978</v>
      </c>
      <c r="AV11" s="188">
        <f t="shared" ca="1" si="7"/>
        <v>0.99999999999999978</v>
      </c>
      <c r="AW11" s="188">
        <f t="shared" ca="1" si="7"/>
        <v>0.99999999999999978</v>
      </c>
      <c r="AX11" s="188">
        <f t="shared" ca="1" si="7"/>
        <v>0.99999999999999978</v>
      </c>
      <c r="AY11" s="188">
        <f t="shared" ca="1" si="7"/>
        <v>0.99999999999999978</v>
      </c>
      <c r="AZ11" s="188">
        <f t="shared" ca="1" si="7"/>
        <v>0.99999999999999978</v>
      </c>
      <c r="BA11" s="188">
        <f t="shared" ca="1" si="7"/>
        <v>0.99999999999999978</v>
      </c>
      <c r="BB11" s="188">
        <f t="shared" ca="1" si="7"/>
        <v>0.99999999999999978</v>
      </c>
      <c r="BC11" s="188">
        <f t="shared" ca="1" si="7"/>
        <v>0.99999999999999978</v>
      </c>
      <c r="BD11" s="188">
        <f t="shared" ca="1" si="7"/>
        <v>0.99999999999999978</v>
      </c>
      <c r="BE11" s="192"/>
      <c r="BF11" s="30" t="s">
        <v>17</v>
      </c>
      <c r="BG11" s="193">
        <f ca="1">SUM($F12*BG12)</f>
        <v>2.8835489833641401E-2</v>
      </c>
      <c r="BH11" s="193">
        <f t="shared" ref="BH11:CM11" ca="1" si="8">SUM($F12*BH12)</f>
        <v>9.6118299445471331E-2</v>
      </c>
      <c r="BI11" s="193">
        <f t="shared" ca="1" si="8"/>
        <v>0.16424317108235775</v>
      </c>
      <c r="BJ11" s="193">
        <f t="shared" ca="1" si="8"/>
        <v>0.18350790716779625</v>
      </c>
      <c r="BK11" s="193">
        <f t="shared" ca="1" si="8"/>
        <v>0.22140069829533782</v>
      </c>
      <c r="BL11" s="193">
        <f t="shared" ca="1" si="8"/>
        <v>0.28022181146025876</v>
      </c>
      <c r="BM11" s="193">
        <f t="shared" ca="1" si="8"/>
        <v>0.3364551242554939</v>
      </c>
      <c r="BN11" s="193">
        <f t="shared" ca="1" si="8"/>
        <v>0.37757239679605664</v>
      </c>
      <c r="BO11" s="193">
        <f t="shared" ca="1" si="8"/>
        <v>0.40073937153419587</v>
      </c>
      <c r="BP11" s="193">
        <f t="shared" ca="1" si="8"/>
        <v>0.45150955021564998</v>
      </c>
      <c r="BQ11" s="193">
        <f t="shared" ca="1" si="8"/>
        <v>0.48601355514479355</v>
      </c>
      <c r="BR11" s="193">
        <f t="shared" ca="1" si="8"/>
        <v>0.48601355514479355</v>
      </c>
      <c r="BS11" s="193">
        <f t="shared" ca="1" si="8"/>
        <v>0.52002464571780649</v>
      </c>
      <c r="BT11" s="193">
        <f t="shared" ca="1" si="8"/>
        <v>0.57473813924830552</v>
      </c>
      <c r="BU11" s="193">
        <f t="shared" ca="1" si="8"/>
        <v>0.6232080509344835</v>
      </c>
      <c r="BV11" s="193">
        <f t="shared" ca="1" si="8"/>
        <v>0.66099815157116448</v>
      </c>
      <c r="BW11" s="193">
        <f t="shared" ca="1" si="8"/>
        <v>0.68919696036147049</v>
      </c>
      <c r="BX11" s="193">
        <f t="shared" ca="1" si="8"/>
        <v>0.74232902033271708</v>
      </c>
      <c r="BY11" s="193">
        <f t="shared" ca="1" si="8"/>
        <v>0.79162045594577934</v>
      </c>
      <c r="BZ11" s="193">
        <f t="shared" ca="1" si="8"/>
        <v>0.83696857670979652</v>
      </c>
      <c r="CA11" s="193">
        <f t="shared" ca="1" si="8"/>
        <v>0.87590881084411565</v>
      </c>
      <c r="CB11" s="193">
        <f t="shared" ca="1" si="8"/>
        <v>0.9802834257547749</v>
      </c>
      <c r="CC11" s="193">
        <f t="shared" ca="1" si="8"/>
        <v>0.99999999999999978</v>
      </c>
      <c r="CD11" s="193">
        <f t="shared" ca="1" si="8"/>
        <v>0.99999999999999978</v>
      </c>
      <c r="CE11" s="193">
        <f t="shared" ca="1" si="8"/>
        <v>0.99999999999999978</v>
      </c>
      <c r="CF11" s="193">
        <f t="shared" ca="1" si="8"/>
        <v>0.99999999999999978</v>
      </c>
      <c r="CG11" s="193">
        <f t="shared" ca="1" si="8"/>
        <v>0.99999999999999978</v>
      </c>
      <c r="CH11" s="193">
        <f t="shared" ca="1" si="8"/>
        <v>0.99999999999999978</v>
      </c>
      <c r="CI11" s="193">
        <f t="shared" ca="1" si="8"/>
        <v>0.99999999999999978</v>
      </c>
      <c r="CJ11" s="193">
        <f t="shared" ca="1" si="8"/>
        <v>0.99999999999999978</v>
      </c>
      <c r="CK11" s="193">
        <f t="shared" ca="1" si="8"/>
        <v>0.99999999999999978</v>
      </c>
      <c r="CL11" s="193">
        <f t="shared" ca="1" si="8"/>
        <v>0.99999999999999978</v>
      </c>
      <c r="CM11" s="193">
        <f t="shared" ca="1" si="8"/>
        <v>0.99999999999999978</v>
      </c>
      <c r="CO11" s="30" t="s">
        <v>6</v>
      </c>
      <c r="CP11" s="188">
        <f ca="1">SUM($F12*CP12)</f>
        <v>2.8835489833641401E-2</v>
      </c>
      <c r="CQ11" s="188">
        <f t="shared" ref="CQ11:DV11" ca="1" si="9">SUM($F12*CQ12)</f>
        <v>0.10110905730129388</v>
      </c>
      <c r="CR11" s="188">
        <f t="shared" ca="1" si="9"/>
        <v>0.15514479359211336</v>
      </c>
      <c r="CS11" s="188">
        <f t="shared" ca="1" si="9"/>
        <v>0.20987882522078455</v>
      </c>
      <c r="CT11" s="188">
        <f t="shared" ca="1" si="9"/>
        <v>0.27233518176216881</v>
      </c>
      <c r="CU11" s="188">
        <f t="shared" ca="1" si="9"/>
        <v>0.27233518176216881</v>
      </c>
      <c r="CV11" s="188">
        <f t="shared" ca="1" si="9"/>
        <v>0.27233518176216881</v>
      </c>
      <c r="CW11" s="188">
        <f t="shared" ca="1" si="9"/>
        <v>0.27233518176216881</v>
      </c>
      <c r="CX11" s="188">
        <f t="shared" ca="1" si="9"/>
        <v>0.27233518176216881</v>
      </c>
      <c r="CY11" s="188">
        <f t="shared" ca="1" si="9"/>
        <v>0.27233518176216881</v>
      </c>
      <c r="CZ11" s="188">
        <f t="shared" ca="1" si="9"/>
        <v>0.27233518176216881</v>
      </c>
      <c r="DA11" s="188">
        <f t="shared" ca="1" si="9"/>
        <v>0.27233518176216881</v>
      </c>
      <c r="DB11" s="188">
        <f t="shared" ca="1" si="9"/>
        <v>0.27233518176216881</v>
      </c>
      <c r="DC11" s="188">
        <f t="shared" ca="1" si="9"/>
        <v>0.27233518176216881</v>
      </c>
      <c r="DD11" s="188">
        <f t="shared" ca="1" si="9"/>
        <v>0.27233518176216881</v>
      </c>
      <c r="DE11" s="188">
        <f t="shared" ca="1" si="9"/>
        <v>0.27233518176216881</v>
      </c>
      <c r="DF11" s="188">
        <f t="shared" ca="1" si="9"/>
        <v>0.27233518176216881</v>
      </c>
      <c r="DG11" s="188">
        <f t="shared" ca="1" si="9"/>
        <v>0.27233518176216881</v>
      </c>
      <c r="DH11" s="188">
        <f t="shared" ca="1" si="9"/>
        <v>0.27233518176216881</v>
      </c>
      <c r="DI11" s="188">
        <f t="shared" ca="1" si="9"/>
        <v>0.27233518176216881</v>
      </c>
      <c r="DJ11" s="188">
        <f t="shared" ca="1" si="9"/>
        <v>0.27233518176216881</v>
      </c>
      <c r="DK11" s="188">
        <f t="shared" ca="1" si="9"/>
        <v>0.27233518176216881</v>
      </c>
      <c r="DL11" s="188">
        <f t="shared" ca="1" si="9"/>
        <v>0.27233518176216881</v>
      </c>
      <c r="DM11" s="188">
        <f t="shared" ca="1" si="9"/>
        <v>0.27233518176216881</v>
      </c>
      <c r="DN11" s="188">
        <f t="shared" ca="1" si="9"/>
        <v>0.27233518176216881</v>
      </c>
      <c r="DO11" s="188">
        <f t="shared" ca="1" si="9"/>
        <v>0.27233518176216881</v>
      </c>
      <c r="DP11" s="188">
        <f t="shared" ca="1" si="9"/>
        <v>0.27233518176216881</v>
      </c>
      <c r="DQ11" s="188">
        <f t="shared" ca="1" si="9"/>
        <v>0.27233518176216881</v>
      </c>
      <c r="DR11" s="188">
        <f t="shared" ca="1" si="9"/>
        <v>0.27233518176216881</v>
      </c>
      <c r="DS11" s="188">
        <f t="shared" ca="1" si="9"/>
        <v>0.27233518176216881</v>
      </c>
      <c r="DT11" s="188">
        <f t="shared" ca="1" si="9"/>
        <v>0.27233518176216881</v>
      </c>
      <c r="DU11" s="188">
        <f t="shared" ca="1" si="9"/>
        <v>0.27233518176216881</v>
      </c>
      <c r="DV11" s="188">
        <f t="shared" ca="1" si="9"/>
        <v>0.27233518176216881</v>
      </c>
    </row>
    <row r="12" spans="1:128" s="187" customFormat="1" ht="16.5" hidden="1" customHeight="1" outlineLevel="1" thickTop="1" thickBot="1">
      <c r="B12" s="145" t="s">
        <v>166</v>
      </c>
      <c r="C12" s="138"/>
      <c r="D12" s="244"/>
      <c r="E12" s="146">
        <f>SUM(E13,E39)</f>
        <v>811.5</v>
      </c>
      <c r="F12" s="140">
        <f>E12/$E$11</f>
        <v>1</v>
      </c>
      <c r="G12" s="147">
        <f ca="1">INDEX($X12:$BD12,MATCH($B$7,PDATES,0))</f>
        <v>0.22140069829533782</v>
      </c>
      <c r="H12" s="140">
        <f t="shared" ca="1" si="3"/>
        <v>0.27233518176216881</v>
      </c>
      <c r="I12" s="148"/>
      <c r="J12" s="221">
        <f t="shared" ref="J12:U12" si="10">SUM(J13,J39)</f>
        <v>12</v>
      </c>
      <c r="K12" s="221">
        <f t="shared" si="10"/>
        <v>7</v>
      </c>
      <c r="L12" s="221">
        <f t="shared" si="10"/>
        <v>0</v>
      </c>
      <c r="M12" s="221">
        <f t="shared" si="10"/>
        <v>0</v>
      </c>
      <c r="N12" s="221">
        <f t="shared" si="10"/>
        <v>12</v>
      </c>
      <c r="O12" s="221">
        <f t="shared" si="10"/>
        <v>7</v>
      </c>
      <c r="P12" s="221">
        <f t="shared" si="10"/>
        <v>0</v>
      </c>
      <c r="Q12" s="221">
        <f t="shared" si="10"/>
        <v>0</v>
      </c>
      <c r="R12" s="221">
        <f t="shared" si="10"/>
        <v>14</v>
      </c>
      <c r="S12" s="221">
        <f t="shared" si="10"/>
        <v>10</v>
      </c>
      <c r="T12" s="221">
        <f t="shared" si="10"/>
        <v>0</v>
      </c>
      <c r="U12" s="221">
        <f t="shared" si="10"/>
        <v>0</v>
      </c>
      <c r="V12" s="144"/>
      <c r="W12" s="29" t="s">
        <v>49</v>
      </c>
      <c r="X12" s="193">
        <f t="shared" ref="X12:BD12" ca="1" si="11">($F13*X13)+($F39*X39)</f>
        <v>2.8835489833641401E-2</v>
      </c>
      <c r="Y12" s="193">
        <f t="shared" ca="1" si="11"/>
        <v>9.6118299445471331E-2</v>
      </c>
      <c r="Z12" s="193">
        <f t="shared" ca="1" si="11"/>
        <v>0.16424317108235775</v>
      </c>
      <c r="AA12" s="193">
        <f t="shared" ca="1" si="11"/>
        <v>0.18350790716779625</v>
      </c>
      <c r="AB12" s="193">
        <f t="shared" ca="1" si="11"/>
        <v>0.22140069829533782</v>
      </c>
      <c r="AC12" s="193">
        <f t="shared" ca="1" si="11"/>
        <v>0.28022181146025876</v>
      </c>
      <c r="AD12" s="193">
        <f t="shared" ca="1" si="11"/>
        <v>0.3364551242554939</v>
      </c>
      <c r="AE12" s="193">
        <f t="shared" ca="1" si="11"/>
        <v>0.37757239679605664</v>
      </c>
      <c r="AF12" s="193">
        <f t="shared" ca="1" si="11"/>
        <v>0.40073937153419587</v>
      </c>
      <c r="AG12" s="193">
        <f t="shared" ca="1" si="11"/>
        <v>0.45150955021564998</v>
      </c>
      <c r="AH12" s="193">
        <f t="shared" ca="1" si="11"/>
        <v>0.48601355514479355</v>
      </c>
      <c r="AI12" s="193">
        <f t="shared" ca="1" si="11"/>
        <v>0.48601355514479355</v>
      </c>
      <c r="AJ12" s="193">
        <f t="shared" ca="1" si="11"/>
        <v>0.52002464571780649</v>
      </c>
      <c r="AK12" s="193">
        <f t="shared" ca="1" si="11"/>
        <v>0.57473813924830552</v>
      </c>
      <c r="AL12" s="193">
        <f t="shared" ca="1" si="11"/>
        <v>0.6232080509344835</v>
      </c>
      <c r="AM12" s="193">
        <f t="shared" ca="1" si="11"/>
        <v>0.66099815157116448</v>
      </c>
      <c r="AN12" s="193">
        <f t="shared" ca="1" si="11"/>
        <v>0.68919696036147049</v>
      </c>
      <c r="AO12" s="193">
        <f t="shared" ca="1" si="11"/>
        <v>0.74232902033271708</v>
      </c>
      <c r="AP12" s="193">
        <f t="shared" ca="1" si="11"/>
        <v>0.79162045594577934</v>
      </c>
      <c r="AQ12" s="193">
        <f t="shared" ca="1" si="11"/>
        <v>0.83696857670979652</v>
      </c>
      <c r="AR12" s="193">
        <f t="shared" ca="1" si="11"/>
        <v>0.87590881084411565</v>
      </c>
      <c r="AS12" s="193">
        <f t="shared" ca="1" si="11"/>
        <v>0.9802834257547749</v>
      </c>
      <c r="AT12" s="193">
        <f t="shared" ca="1" si="11"/>
        <v>0.99999999999999978</v>
      </c>
      <c r="AU12" s="193">
        <f t="shared" ca="1" si="11"/>
        <v>0.99999999999999978</v>
      </c>
      <c r="AV12" s="193">
        <f t="shared" ca="1" si="11"/>
        <v>0.99999999999999978</v>
      </c>
      <c r="AW12" s="193">
        <f t="shared" ca="1" si="11"/>
        <v>0.99999999999999978</v>
      </c>
      <c r="AX12" s="193">
        <f t="shared" ca="1" si="11"/>
        <v>0.99999999999999978</v>
      </c>
      <c r="AY12" s="193">
        <f t="shared" ca="1" si="11"/>
        <v>0.99999999999999978</v>
      </c>
      <c r="AZ12" s="193">
        <f t="shared" ca="1" si="11"/>
        <v>0.99999999999999978</v>
      </c>
      <c r="BA12" s="193">
        <f t="shared" ca="1" si="11"/>
        <v>0.99999999999999978</v>
      </c>
      <c r="BB12" s="193">
        <f t="shared" ca="1" si="11"/>
        <v>0.99999999999999978</v>
      </c>
      <c r="BC12" s="193">
        <f t="shared" ca="1" si="11"/>
        <v>0.99999999999999978</v>
      </c>
      <c r="BD12" s="193">
        <f t="shared" ca="1" si="11"/>
        <v>0.99999999999999978</v>
      </c>
      <c r="BE12" s="192"/>
      <c r="BF12" s="30" t="s">
        <v>50</v>
      </c>
      <c r="BG12" s="193">
        <f t="shared" ref="BG12:CM12" ca="1" si="12">($F13*BG13)+($F39*BG39)</f>
        <v>2.8835489833641401E-2</v>
      </c>
      <c r="BH12" s="193">
        <f t="shared" ca="1" si="12"/>
        <v>9.6118299445471331E-2</v>
      </c>
      <c r="BI12" s="193">
        <f t="shared" ca="1" si="12"/>
        <v>0.16424317108235775</v>
      </c>
      <c r="BJ12" s="193">
        <f t="shared" ca="1" si="12"/>
        <v>0.18350790716779625</v>
      </c>
      <c r="BK12" s="193">
        <f t="shared" ca="1" si="12"/>
        <v>0.22140069829533782</v>
      </c>
      <c r="BL12" s="193">
        <f t="shared" ca="1" si="12"/>
        <v>0.28022181146025876</v>
      </c>
      <c r="BM12" s="193">
        <f t="shared" ca="1" si="12"/>
        <v>0.3364551242554939</v>
      </c>
      <c r="BN12" s="193">
        <f t="shared" ca="1" si="12"/>
        <v>0.37757239679605664</v>
      </c>
      <c r="BO12" s="193">
        <f t="shared" ca="1" si="12"/>
        <v>0.40073937153419587</v>
      </c>
      <c r="BP12" s="193">
        <f t="shared" ca="1" si="12"/>
        <v>0.45150955021564998</v>
      </c>
      <c r="BQ12" s="193">
        <f t="shared" ca="1" si="12"/>
        <v>0.48601355514479355</v>
      </c>
      <c r="BR12" s="193">
        <f t="shared" ca="1" si="12"/>
        <v>0.48601355514479355</v>
      </c>
      <c r="BS12" s="193">
        <f t="shared" ca="1" si="12"/>
        <v>0.52002464571780649</v>
      </c>
      <c r="BT12" s="193">
        <f t="shared" ca="1" si="12"/>
        <v>0.57473813924830552</v>
      </c>
      <c r="BU12" s="193">
        <f t="shared" ca="1" si="12"/>
        <v>0.6232080509344835</v>
      </c>
      <c r="BV12" s="193">
        <f t="shared" ca="1" si="12"/>
        <v>0.66099815157116448</v>
      </c>
      <c r="BW12" s="193">
        <f t="shared" ca="1" si="12"/>
        <v>0.68919696036147049</v>
      </c>
      <c r="BX12" s="193">
        <f t="shared" ca="1" si="12"/>
        <v>0.74232902033271708</v>
      </c>
      <c r="BY12" s="193">
        <f t="shared" ca="1" si="12"/>
        <v>0.79162045594577934</v>
      </c>
      <c r="BZ12" s="193">
        <f t="shared" ca="1" si="12"/>
        <v>0.83696857670979652</v>
      </c>
      <c r="CA12" s="193">
        <f t="shared" ca="1" si="12"/>
        <v>0.87590881084411565</v>
      </c>
      <c r="CB12" s="193">
        <f t="shared" ca="1" si="12"/>
        <v>0.9802834257547749</v>
      </c>
      <c r="CC12" s="193">
        <f t="shared" ca="1" si="12"/>
        <v>0.99999999999999978</v>
      </c>
      <c r="CD12" s="193">
        <f t="shared" ca="1" si="12"/>
        <v>0.99999999999999978</v>
      </c>
      <c r="CE12" s="193">
        <f t="shared" ca="1" si="12"/>
        <v>0.99999999999999978</v>
      </c>
      <c r="CF12" s="193">
        <f t="shared" ca="1" si="12"/>
        <v>0.99999999999999978</v>
      </c>
      <c r="CG12" s="193">
        <f t="shared" ca="1" si="12"/>
        <v>0.99999999999999978</v>
      </c>
      <c r="CH12" s="193">
        <f t="shared" ca="1" si="12"/>
        <v>0.99999999999999978</v>
      </c>
      <c r="CI12" s="193">
        <f t="shared" ca="1" si="12"/>
        <v>0.99999999999999978</v>
      </c>
      <c r="CJ12" s="193">
        <f t="shared" ca="1" si="12"/>
        <v>0.99999999999999978</v>
      </c>
      <c r="CK12" s="193">
        <f t="shared" ca="1" si="12"/>
        <v>0.99999999999999978</v>
      </c>
      <c r="CL12" s="193">
        <f t="shared" ca="1" si="12"/>
        <v>0.99999999999999978</v>
      </c>
      <c r="CM12" s="193">
        <f t="shared" ca="1" si="12"/>
        <v>0.99999999999999978</v>
      </c>
      <c r="CO12" s="30" t="s">
        <v>51</v>
      </c>
      <c r="CP12" s="193">
        <f t="shared" ref="CP12:DV12" ca="1" si="13">($F13*CP13)+($F39*CP39)</f>
        <v>2.8835489833641401E-2</v>
      </c>
      <c r="CQ12" s="193">
        <f t="shared" ca="1" si="13"/>
        <v>0.10110905730129388</v>
      </c>
      <c r="CR12" s="193">
        <f t="shared" ca="1" si="13"/>
        <v>0.15514479359211336</v>
      </c>
      <c r="CS12" s="193">
        <f t="shared" ca="1" si="13"/>
        <v>0.20987882522078455</v>
      </c>
      <c r="CT12" s="193">
        <f t="shared" ca="1" si="13"/>
        <v>0.27233518176216881</v>
      </c>
      <c r="CU12" s="193">
        <f t="shared" ca="1" si="13"/>
        <v>0.27233518176216881</v>
      </c>
      <c r="CV12" s="193">
        <f t="shared" ca="1" si="13"/>
        <v>0.27233518176216881</v>
      </c>
      <c r="CW12" s="193">
        <f t="shared" ca="1" si="13"/>
        <v>0.27233518176216881</v>
      </c>
      <c r="CX12" s="193">
        <f t="shared" ca="1" si="13"/>
        <v>0.27233518176216881</v>
      </c>
      <c r="CY12" s="193">
        <f t="shared" ca="1" si="13"/>
        <v>0.27233518176216881</v>
      </c>
      <c r="CZ12" s="193">
        <f t="shared" ca="1" si="13"/>
        <v>0.27233518176216881</v>
      </c>
      <c r="DA12" s="193">
        <f t="shared" ca="1" si="13"/>
        <v>0.27233518176216881</v>
      </c>
      <c r="DB12" s="193">
        <f t="shared" ca="1" si="13"/>
        <v>0.27233518176216881</v>
      </c>
      <c r="DC12" s="193">
        <f t="shared" ca="1" si="13"/>
        <v>0.27233518176216881</v>
      </c>
      <c r="DD12" s="193">
        <f t="shared" ca="1" si="13"/>
        <v>0.27233518176216881</v>
      </c>
      <c r="DE12" s="193">
        <f t="shared" ca="1" si="13"/>
        <v>0.27233518176216881</v>
      </c>
      <c r="DF12" s="193">
        <f t="shared" ca="1" si="13"/>
        <v>0.27233518176216881</v>
      </c>
      <c r="DG12" s="193">
        <f t="shared" ca="1" si="13"/>
        <v>0.27233518176216881</v>
      </c>
      <c r="DH12" s="193">
        <f t="shared" ca="1" si="13"/>
        <v>0.27233518176216881</v>
      </c>
      <c r="DI12" s="193">
        <f t="shared" ca="1" si="13"/>
        <v>0.27233518176216881</v>
      </c>
      <c r="DJ12" s="193">
        <f t="shared" ca="1" si="13"/>
        <v>0.27233518176216881</v>
      </c>
      <c r="DK12" s="193">
        <f t="shared" ca="1" si="13"/>
        <v>0.27233518176216881</v>
      </c>
      <c r="DL12" s="193">
        <f t="shared" ca="1" si="13"/>
        <v>0.27233518176216881</v>
      </c>
      <c r="DM12" s="193">
        <f t="shared" ca="1" si="13"/>
        <v>0.27233518176216881</v>
      </c>
      <c r="DN12" s="193">
        <f t="shared" ca="1" si="13"/>
        <v>0.27233518176216881</v>
      </c>
      <c r="DO12" s="193">
        <f t="shared" ca="1" si="13"/>
        <v>0.27233518176216881</v>
      </c>
      <c r="DP12" s="193">
        <f t="shared" ca="1" si="13"/>
        <v>0.27233518176216881</v>
      </c>
      <c r="DQ12" s="193">
        <f t="shared" ca="1" si="13"/>
        <v>0.27233518176216881</v>
      </c>
      <c r="DR12" s="193">
        <f t="shared" ca="1" si="13"/>
        <v>0.27233518176216881</v>
      </c>
      <c r="DS12" s="193">
        <f t="shared" ca="1" si="13"/>
        <v>0.27233518176216881</v>
      </c>
      <c r="DT12" s="193">
        <f t="shared" ca="1" si="13"/>
        <v>0.27233518176216881</v>
      </c>
      <c r="DU12" s="193">
        <f t="shared" ca="1" si="13"/>
        <v>0.27233518176216881</v>
      </c>
      <c r="DV12" s="193">
        <f t="shared" ca="1" si="13"/>
        <v>0.27233518176216881</v>
      </c>
    </row>
    <row r="13" spans="1:128" s="187" customFormat="1" ht="15" hidden="1" customHeight="1" outlineLevel="2" thickTop="1">
      <c r="B13" s="149" t="s">
        <v>165</v>
      </c>
      <c r="C13" s="197"/>
      <c r="D13" s="198" t="s">
        <v>12</v>
      </c>
      <c r="E13" s="199">
        <f>SUM(E14:E37)</f>
        <v>442.50000000000006</v>
      </c>
      <c r="F13" s="200">
        <f>E13/$E$12</f>
        <v>0.54528650646950094</v>
      </c>
      <c r="G13" s="201">
        <f t="shared" ref="G13:G34" ca="1" si="14">INDEX($X13:$BD13,MATCH($B$7,PDATES,0))</f>
        <v>0.37009416195856865</v>
      </c>
      <c r="H13" s="200">
        <f t="shared" ref="H13:H34" ca="1" si="15">INDEX($CP13:$DV13,MATCH($B$7,ADATES,0))</f>
        <v>0.46350282485875705</v>
      </c>
      <c r="I13" s="202"/>
      <c r="J13" s="396">
        <f t="shared" ref="J13:U13" si="16">COUNTIF(J14:J37,"&lt;="&amp;$B$7)</f>
        <v>10</v>
      </c>
      <c r="K13" s="397">
        <f t="shared" si="16"/>
        <v>7</v>
      </c>
      <c r="L13" s="397">
        <f t="shared" si="16"/>
        <v>0</v>
      </c>
      <c r="M13" s="398">
        <f t="shared" si="16"/>
        <v>0</v>
      </c>
      <c r="N13" s="396">
        <f t="shared" si="16"/>
        <v>10</v>
      </c>
      <c r="O13" s="397">
        <f t="shared" si="16"/>
        <v>7</v>
      </c>
      <c r="P13" s="397">
        <f t="shared" si="16"/>
        <v>0</v>
      </c>
      <c r="Q13" s="398">
        <f t="shared" si="16"/>
        <v>0</v>
      </c>
      <c r="R13" s="214">
        <f t="shared" si="16"/>
        <v>12</v>
      </c>
      <c r="S13" s="214">
        <f t="shared" si="16"/>
        <v>10</v>
      </c>
      <c r="T13" s="214">
        <f t="shared" si="16"/>
        <v>0</v>
      </c>
      <c r="U13" s="215">
        <f t="shared" si="16"/>
        <v>0</v>
      </c>
      <c r="V13" s="203"/>
      <c r="W13" s="29" t="s">
        <v>29</v>
      </c>
      <c r="X13" s="65">
        <f t="shared" ref="X13:BD13" ca="1" si="17">SUMPRODUCT(X14:X37,$F14:$F37)</f>
        <v>5.2881355932203382E-2</v>
      </c>
      <c r="Y13" s="66">
        <f t="shared" ca="1" si="17"/>
        <v>0.17627118644067793</v>
      </c>
      <c r="Z13" s="66">
        <f t="shared" ca="1" si="17"/>
        <v>0.26527306967984932</v>
      </c>
      <c r="AA13" s="66">
        <f t="shared" ca="1" si="17"/>
        <v>0.30060263653483987</v>
      </c>
      <c r="AB13" s="66">
        <f t="shared" ca="1" si="17"/>
        <v>0.37009416195856865</v>
      </c>
      <c r="AC13" s="66">
        <f t="shared" ca="1" si="17"/>
        <v>0.47796610169491516</v>
      </c>
      <c r="AD13" s="66">
        <f t="shared" ca="1" si="17"/>
        <v>0.58109227871939728</v>
      </c>
      <c r="AE13" s="66">
        <f t="shared" ca="1" si="17"/>
        <v>0.65649717514124284</v>
      </c>
      <c r="AF13" s="66">
        <f t="shared" ca="1" si="17"/>
        <v>0.65649717514124284</v>
      </c>
      <c r="AG13" s="66">
        <f t="shared" ca="1" si="17"/>
        <v>0.65649717514124284</v>
      </c>
      <c r="AH13" s="66">
        <f t="shared" ca="1" si="17"/>
        <v>0.65649717514124284</v>
      </c>
      <c r="AI13" s="66">
        <f t="shared" ca="1" si="17"/>
        <v>0.65649717514124284</v>
      </c>
      <c r="AJ13" s="66">
        <f t="shared" ca="1" si="17"/>
        <v>0.65649717514124284</v>
      </c>
      <c r="AK13" s="66">
        <f t="shared" ca="1" si="17"/>
        <v>0.65649717514124284</v>
      </c>
      <c r="AL13" s="66">
        <f t="shared" ca="1" si="17"/>
        <v>0.69114877589453849</v>
      </c>
      <c r="AM13" s="66">
        <f t="shared" ca="1" si="17"/>
        <v>0.7604519774011298</v>
      </c>
      <c r="AN13" s="66">
        <f t="shared" ca="1" si="17"/>
        <v>0.81216572504708084</v>
      </c>
      <c r="AO13" s="66">
        <f t="shared" ca="1" si="17"/>
        <v>0.90960451977401113</v>
      </c>
      <c r="AP13" s="66">
        <f t="shared" ca="1" si="17"/>
        <v>0.99999999999999989</v>
      </c>
      <c r="AQ13" s="66">
        <f t="shared" ca="1" si="17"/>
        <v>0.99999999999999989</v>
      </c>
      <c r="AR13" s="66">
        <f t="shared" ca="1" si="17"/>
        <v>0.99999999999999989</v>
      </c>
      <c r="AS13" s="66">
        <f t="shared" ca="1" si="17"/>
        <v>0.99999999999999989</v>
      </c>
      <c r="AT13" s="66">
        <f t="shared" ca="1" si="17"/>
        <v>0.99999999999999989</v>
      </c>
      <c r="AU13" s="66">
        <f t="shared" ca="1" si="17"/>
        <v>0.99999999999999989</v>
      </c>
      <c r="AV13" s="66">
        <f t="shared" ca="1" si="17"/>
        <v>0.99999999999999989</v>
      </c>
      <c r="AW13" s="66">
        <f t="shared" ca="1" si="17"/>
        <v>0.99999999999999989</v>
      </c>
      <c r="AX13" s="66">
        <f t="shared" ca="1" si="17"/>
        <v>0.99999999999999989</v>
      </c>
      <c r="AY13" s="66">
        <f t="shared" ca="1" si="17"/>
        <v>0.99999999999999989</v>
      </c>
      <c r="AZ13" s="66">
        <f t="shared" ca="1" si="17"/>
        <v>0.99999999999999989</v>
      </c>
      <c r="BA13" s="66">
        <f t="shared" ca="1" si="17"/>
        <v>0.99999999999999989</v>
      </c>
      <c r="BB13" s="66">
        <f t="shared" ca="1" si="17"/>
        <v>0.99999999999999989</v>
      </c>
      <c r="BC13" s="66">
        <f t="shared" ca="1" si="17"/>
        <v>0.99999999999999989</v>
      </c>
      <c r="BD13" s="67">
        <f t="shared" ca="1" si="17"/>
        <v>0.99999999999999989</v>
      </c>
      <c r="BE13" s="192"/>
      <c r="BF13" s="30" t="s">
        <v>37</v>
      </c>
      <c r="BG13" s="16">
        <f t="shared" ref="BG13:CM13" ca="1" si="18">SUMPRODUCT(BG14:BG37,$F14:$F37)</f>
        <v>5.2881355932203382E-2</v>
      </c>
      <c r="BH13" s="17">
        <f t="shared" ca="1" si="18"/>
        <v>0.17627118644067793</v>
      </c>
      <c r="BI13" s="17">
        <f t="shared" ca="1" si="18"/>
        <v>0.26527306967984932</v>
      </c>
      <c r="BJ13" s="17">
        <f t="shared" ca="1" si="18"/>
        <v>0.30060263653483987</v>
      </c>
      <c r="BK13" s="17">
        <f t="shared" ca="1" si="18"/>
        <v>0.37009416195856865</v>
      </c>
      <c r="BL13" s="17">
        <f t="shared" ca="1" si="18"/>
        <v>0.47796610169491516</v>
      </c>
      <c r="BM13" s="17">
        <f t="shared" ca="1" si="18"/>
        <v>0.58109227871939728</v>
      </c>
      <c r="BN13" s="17">
        <f t="shared" ca="1" si="18"/>
        <v>0.65649717514124284</v>
      </c>
      <c r="BO13" s="17">
        <f t="shared" ca="1" si="18"/>
        <v>0.65649717514124284</v>
      </c>
      <c r="BP13" s="18">
        <f t="shared" ca="1" si="18"/>
        <v>0.65649717514124284</v>
      </c>
      <c r="BQ13" s="17">
        <f t="shared" ca="1" si="18"/>
        <v>0.65649717514124284</v>
      </c>
      <c r="BR13" s="17">
        <f t="shared" ca="1" si="18"/>
        <v>0.65649717514124284</v>
      </c>
      <c r="BS13" s="17">
        <f t="shared" ca="1" si="18"/>
        <v>0.65649717514124284</v>
      </c>
      <c r="BT13" s="17">
        <f t="shared" ca="1" si="18"/>
        <v>0.65649717514124284</v>
      </c>
      <c r="BU13" s="17">
        <f t="shared" ca="1" si="18"/>
        <v>0.69114877589453849</v>
      </c>
      <c r="BV13" s="17">
        <f t="shared" ca="1" si="18"/>
        <v>0.7604519774011298</v>
      </c>
      <c r="BW13" s="17">
        <f t="shared" ca="1" si="18"/>
        <v>0.81216572504708084</v>
      </c>
      <c r="BX13" s="17">
        <f t="shared" ca="1" si="18"/>
        <v>0.90960451977401113</v>
      </c>
      <c r="BY13" s="17">
        <f t="shared" ca="1" si="18"/>
        <v>0.99999999999999989</v>
      </c>
      <c r="BZ13" s="17">
        <f t="shared" ca="1" si="18"/>
        <v>0.99999999999999989</v>
      </c>
      <c r="CA13" s="17">
        <f t="shared" ca="1" si="18"/>
        <v>0.99999999999999989</v>
      </c>
      <c r="CB13" s="17">
        <f t="shared" ca="1" si="18"/>
        <v>0.99999999999999989</v>
      </c>
      <c r="CC13" s="17">
        <f t="shared" ca="1" si="18"/>
        <v>0.99999999999999989</v>
      </c>
      <c r="CD13" s="17">
        <f t="shared" ca="1" si="18"/>
        <v>0.99999999999999989</v>
      </c>
      <c r="CE13" s="17">
        <f t="shared" ca="1" si="18"/>
        <v>0.99999999999999989</v>
      </c>
      <c r="CF13" s="17">
        <f t="shared" ca="1" si="18"/>
        <v>0.99999999999999989</v>
      </c>
      <c r="CG13" s="17">
        <f t="shared" ca="1" si="18"/>
        <v>0.99999999999999989</v>
      </c>
      <c r="CH13" s="17">
        <f t="shared" ca="1" si="18"/>
        <v>0.99999999999999989</v>
      </c>
      <c r="CI13" s="17">
        <f t="shared" ca="1" si="18"/>
        <v>0.99999999999999989</v>
      </c>
      <c r="CJ13" s="17">
        <f t="shared" ca="1" si="18"/>
        <v>0.99999999999999989</v>
      </c>
      <c r="CK13" s="17">
        <f t="shared" ca="1" si="18"/>
        <v>0.99999999999999989</v>
      </c>
      <c r="CL13" s="17">
        <f t="shared" ca="1" si="18"/>
        <v>0.99999999999999989</v>
      </c>
      <c r="CM13" s="18">
        <f t="shared" ca="1" si="18"/>
        <v>0.99999999999999989</v>
      </c>
      <c r="CO13" s="30" t="s">
        <v>43</v>
      </c>
      <c r="CP13" s="16">
        <f t="shared" ref="CP13:DV13" ca="1" si="19">SUMPRODUCT(CP14:CP37,$F14:$F37)</f>
        <v>5.2881355932203382E-2</v>
      </c>
      <c r="CQ13" s="17">
        <f t="shared" ca="1" si="19"/>
        <v>0.18542372881355929</v>
      </c>
      <c r="CR13" s="17">
        <f t="shared" ca="1" si="19"/>
        <v>0.28451977401129941</v>
      </c>
      <c r="CS13" s="17">
        <f t="shared" ca="1" si="19"/>
        <v>0.34896421845574382</v>
      </c>
      <c r="CT13" s="17">
        <f t="shared" ca="1" si="19"/>
        <v>0.46350282485875705</v>
      </c>
      <c r="CU13" s="17">
        <f t="shared" ca="1" si="19"/>
        <v>0.46350282485875705</v>
      </c>
      <c r="CV13" s="17">
        <f t="shared" ca="1" si="19"/>
        <v>0.46350282485875705</v>
      </c>
      <c r="CW13" s="17">
        <f t="shared" ca="1" si="19"/>
        <v>0.46350282485875705</v>
      </c>
      <c r="CX13" s="17">
        <f t="shared" ca="1" si="19"/>
        <v>0.46350282485875705</v>
      </c>
      <c r="CY13" s="18">
        <f t="shared" ca="1" si="19"/>
        <v>0.46350282485875705</v>
      </c>
      <c r="CZ13" s="17">
        <f t="shared" ca="1" si="19"/>
        <v>0.46350282485875705</v>
      </c>
      <c r="DA13" s="17">
        <f t="shared" ca="1" si="19"/>
        <v>0.46350282485875705</v>
      </c>
      <c r="DB13" s="17">
        <f t="shared" ca="1" si="19"/>
        <v>0.46350282485875705</v>
      </c>
      <c r="DC13" s="17">
        <f t="shared" ca="1" si="19"/>
        <v>0.46350282485875705</v>
      </c>
      <c r="DD13" s="17">
        <f t="shared" ca="1" si="19"/>
        <v>0.46350282485875705</v>
      </c>
      <c r="DE13" s="17">
        <f t="shared" ca="1" si="19"/>
        <v>0.46350282485875705</v>
      </c>
      <c r="DF13" s="17">
        <f t="shared" ca="1" si="19"/>
        <v>0.46350282485875705</v>
      </c>
      <c r="DG13" s="17">
        <f t="shared" ca="1" si="19"/>
        <v>0.46350282485875705</v>
      </c>
      <c r="DH13" s="17">
        <f t="shared" ca="1" si="19"/>
        <v>0.46350282485875705</v>
      </c>
      <c r="DI13" s="17">
        <f t="shared" ca="1" si="19"/>
        <v>0.46350282485875705</v>
      </c>
      <c r="DJ13" s="17">
        <f t="shared" ca="1" si="19"/>
        <v>0.46350282485875705</v>
      </c>
      <c r="DK13" s="17">
        <f t="shared" ca="1" si="19"/>
        <v>0.46350282485875705</v>
      </c>
      <c r="DL13" s="17">
        <f t="shared" ca="1" si="19"/>
        <v>0.46350282485875705</v>
      </c>
      <c r="DM13" s="17">
        <f t="shared" ca="1" si="19"/>
        <v>0.46350282485875705</v>
      </c>
      <c r="DN13" s="17">
        <f t="shared" ca="1" si="19"/>
        <v>0.46350282485875705</v>
      </c>
      <c r="DO13" s="17">
        <f t="shared" ca="1" si="19"/>
        <v>0.46350282485875705</v>
      </c>
      <c r="DP13" s="17">
        <f t="shared" ca="1" si="19"/>
        <v>0.46350282485875705</v>
      </c>
      <c r="DQ13" s="17">
        <f t="shared" ca="1" si="19"/>
        <v>0.46350282485875705</v>
      </c>
      <c r="DR13" s="17">
        <f t="shared" ca="1" si="19"/>
        <v>0.46350282485875705</v>
      </c>
      <c r="DS13" s="17">
        <f t="shared" ca="1" si="19"/>
        <v>0.46350282485875705</v>
      </c>
      <c r="DT13" s="17">
        <f t="shared" ca="1" si="19"/>
        <v>0.46350282485875705</v>
      </c>
      <c r="DU13" s="17">
        <f t="shared" ca="1" si="19"/>
        <v>0.46350282485875705</v>
      </c>
      <c r="DV13" s="18">
        <f t="shared" ca="1" si="19"/>
        <v>0.46350282485875705</v>
      </c>
    </row>
    <row r="14" spans="1:128" ht="15.75" hidden="1" outlineLevel="3" thickTop="1">
      <c r="A14" s="378"/>
      <c r="B14" s="376"/>
      <c r="C14" s="379" t="s">
        <v>198</v>
      </c>
      <c r="D14" s="373" t="s">
        <v>199</v>
      </c>
      <c r="E14" s="374">
        <v>78</v>
      </c>
      <c r="F14" s="55">
        <f>IFERROR(E14/$E$13,"0%")</f>
        <v>0.17627118644067793</v>
      </c>
      <c r="G14" s="99">
        <f t="shared" ca="1" si="14"/>
        <v>1</v>
      </c>
      <c r="H14" s="55">
        <f t="shared" ca="1" si="15"/>
        <v>1</v>
      </c>
      <c r="I14" s="53" t="s">
        <v>70</v>
      </c>
      <c r="J14" s="44">
        <v>44473</v>
      </c>
      <c r="K14" s="383">
        <v>44491</v>
      </c>
      <c r="L14" s="383"/>
      <c r="M14" s="384"/>
      <c r="N14" s="44">
        <v>44473</v>
      </c>
      <c r="O14" s="383">
        <v>44491</v>
      </c>
      <c r="P14" s="383"/>
      <c r="Q14" s="384"/>
      <c r="R14" s="394">
        <v>44484</v>
      </c>
      <c r="S14" s="384">
        <v>44491</v>
      </c>
      <c r="T14" s="381"/>
      <c r="U14" s="36"/>
      <c r="V14" s="68"/>
      <c r="W14" s="25"/>
      <c r="X14" s="65">
        <f t="shared" ref="X14:AG24" ca="1" si="20">SUMPRODUCT(OFFSET(($J$2:$M$2),MATCH($I14,$I$2:$I$4,0)-1,0)*($J14:$M14&lt;=X$10)*($J14:$M14&lt;&gt;0))</f>
        <v>0.3</v>
      </c>
      <c r="Y14" s="66">
        <f t="shared" ca="1" si="20"/>
        <v>1</v>
      </c>
      <c r="Z14" s="66">
        <f t="shared" ca="1" si="20"/>
        <v>1</v>
      </c>
      <c r="AA14" s="66">
        <f t="shared" ca="1" si="20"/>
        <v>1</v>
      </c>
      <c r="AB14" s="66">
        <f t="shared" ca="1" si="20"/>
        <v>1</v>
      </c>
      <c r="AC14" s="66">
        <f t="shared" ca="1" si="20"/>
        <v>1</v>
      </c>
      <c r="AD14" s="66">
        <f t="shared" ca="1" si="20"/>
        <v>1</v>
      </c>
      <c r="AE14" s="66">
        <f t="shared" ca="1" si="20"/>
        <v>1</v>
      </c>
      <c r="AF14" s="66">
        <f t="shared" ca="1" si="20"/>
        <v>1</v>
      </c>
      <c r="AG14" s="66">
        <f t="shared" ca="1" si="20"/>
        <v>1</v>
      </c>
      <c r="AH14" s="66">
        <f t="shared" ref="AH14:AQ24" ca="1" si="21">SUMPRODUCT(OFFSET(($J$2:$M$2),MATCH($I14,$I$2:$I$4,0)-1,0)*($J14:$M14&lt;=AH$10)*($J14:$M14&lt;&gt;0))</f>
        <v>1</v>
      </c>
      <c r="AI14" s="66">
        <f t="shared" ca="1" si="21"/>
        <v>1</v>
      </c>
      <c r="AJ14" s="66">
        <f t="shared" ca="1" si="21"/>
        <v>1</v>
      </c>
      <c r="AK14" s="66">
        <f t="shared" ca="1" si="21"/>
        <v>1</v>
      </c>
      <c r="AL14" s="66">
        <f t="shared" ca="1" si="21"/>
        <v>1</v>
      </c>
      <c r="AM14" s="66">
        <f t="shared" ca="1" si="21"/>
        <v>1</v>
      </c>
      <c r="AN14" s="66">
        <f t="shared" ca="1" si="21"/>
        <v>1</v>
      </c>
      <c r="AO14" s="66">
        <f t="shared" ca="1" si="21"/>
        <v>1</v>
      </c>
      <c r="AP14" s="66">
        <f t="shared" ca="1" si="21"/>
        <v>1</v>
      </c>
      <c r="AQ14" s="66">
        <f t="shared" ca="1" si="21"/>
        <v>1</v>
      </c>
      <c r="AR14" s="66">
        <f t="shared" ref="AR14:BD24" ca="1" si="22">SUMPRODUCT(OFFSET(($J$2:$M$2),MATCH($I14,$I$2:$I$4,0)-1,0)*($J14:$M14&lt;=AR$10)*($J14:$M14&lt;&gt;0))</f>
        <v>1</v>
      </c>
      <c r="AS14" s="66">
        <f t="shared" ca="1" si="22"/>
        <v>1</v>
      </c>
      <c r="AT14" s="66">
        <f t="shared" ca="1" si="22"/>
        <v>1</v>
      </c>
      <c r="AU14" s="66">
        <f t="shared" ca="1" si="22"/>
        <v>1</v>
      </c>
      <c r="AV14" s="66">
        <f t="shared" ca="1" si="22"/>
        <v>1</v>
      </c>
      <c r="AW14" s="66">
        <f t="shared" ca="1" si="22"/>
        <v>1</v>
      </c>
      <c r="AX14" s="66">
        <f t="shared" ca="1" si="22"/>
        <v>1</v>
      </c>
      <c r="AY14" s="66">
        <f t="shared" ca="1" si="22"/>
        <v>1</v>
      </c>
      <c r="AZ14" s="66">
        <f t="shared" ca="1" si="22"/>
        <v>1</v>
      </c>
      <c r="BA14" s="66">
        <f t="shared" ca="1" si="22"/>
        <v>1</v>
      </c>
      <c r="BB14" s="66">
        <f t="shared" ca="1" si="22"/>
        <v>1</v>
      </c>
      <c r="BC14" s="66">
        <f t="shared" ca="1" si="22"/>
        <v>1</v>
      </c>
      <c r="BD14" s="67">
        <f t="shared" ca="1" si="22"/>
        <v>1</v>
      </c>
      <c r="BE14" s="27"/>
      <c r="BF14" s="30"/>
      <c r="BG14" s="16">
        <f t="shared" ref="BG14:BP24" ca="1" si="23">SUMPRODUCT(OFFSET(($J$2:$M$2),MATCH($I14,$I$2:$I$4,0)-1,0)*($N14:$Q14&lt;=BG$10)*($N14:$Q14&lt;&gt;0))</f>
        <v>0.3</v>
      </c>
      <c r="BH14" s="17">
        <f t="shared" ca="1" si="23"/>
        <v>1</v>
      </c>
      <c r="BI14" s="17">
        <f t="shared" ca="1" si="23"/>
        <v>1</v>
      </c>
      <c r="BJ14" s="17">
        <f t="shared" ca="1" si="23"/>
        <v>1</v>
      </c>
      <c r="BK14" s="17">
        <f t="shared" ca="1" si="23"/>
        <v>1</v>
      </c>
      <c r="BL14" s="17">
        <f t="shared" ca="1" si="23"/>
        <v>1</v>
      </c>
      <c r="BM14" s="17">
        <f t="shared" ca="1" si="23"/>
        <v>1</v>
      </c>
      <c r="BN14" s="17">
        <f t="shared" ca="1" si="23"/>
        <v>1</v>
      </c>
      <c r="BO14" s="17">
        <f t="shared" ca="1" si="23"/>
        <v>1</v>
      </c>
      <c r="BP14" s="18">
        <f t="shared" ca="1" si="23"/>
        <v>1</v>
      </c>
      <c r="BQ14" s="17">
        <f t="shared" ref="BQ14:BZ24" ca="1" si="24">SUMPRODUCT(OFFSET(($J$2:$M$2),MATCH($I14,$I$2:$I$4,0)-1,0)*($N14:$Q14&lt;=BQ$10)*($N14:$Q14&lt;&gt;0))</f>
        <v>1</v>
      </c>
      <c r="BR14" s="17">
        <f t="shared" ca="1" si="24"/>
        <v>1</v>
      </c>
      <c r="BS14" s="17">
        <f t="shared" ca="1" si="24"/>
        <v>1</v>
      </c>
      <c r="BT14" s="17">
        <f t="shared" ca="1" si="24"/>
        <v>1</v>
      </c>
      <c r="BU14" s="17">
        <f t="shared" ca="1" si="24"/>
        <v>1</v>
      </c>
      <c r="BV14" s="17">
        <f t="shared" ca="1" si="24"/>
        <v>1</v>
      </c>
      <c r="BW14" s="17">
        <f t="shared" ca="1" si="24"/>
        <v>1</v>
      </c>
      <c r="BX14" s="17">
        <f t="shared" ca="1" si="24"/>
        <v>1</v>
      </c>
      <c r="BY14" s="17">
        <f t="shared" ca="1" si="24"/>
        <v>1</v>
      </c>
      <c r="BZ14" s="17">
        <f t="shared" ca="1" si="24"/>
        <v>1</v>
      </c>
      <c r="CA14" s="17">
        <f t="shared" ref="CA14:CM24" ca="1" si="25">SUMPRODUCT(OFFSET(($J$2:$M$2),MATCH($I14,$I$2:$I$4,0)-1,0)*($N14:$Q14&lt;=CA$10)*($N14:$Q14&lt;&gt;0))</f>
        <v>1</v>
      </c>
      <c r="CB14" s="17">
        <f t="shared" ca="1" si="25"/>
        <v>1</v>
      </c>
      <c r="CC14" s="17">
        <f t="shared" ca="1" si="25"/>
        <v>1</v>
      </c>
      <c r="CD14" s="17">
        <f t="shared" ca="1" si="25"/>
        <v>1</v>
      </c>
      <c r="CE14" s="17">
        <f t="shared" ca="1" si="25"/>
        <v>1</v>
      </c>
      <c r="CF14" s="17">
        <f t="shared" ca="1" si="25"/>
        <v>1</v>
      </c>
      <c r="CG14" s="17">
        <f t="shared" ca="1" si="25"/>
        <v>1</v>
      </c>
      <c r="CH14" s="17">
        <f t="shared" ca="1" si="25"/>
        <v>1</v>
      </c>
      <c r="CI14" s="17">
        <f t="shared" ca="1" si="25"/>
        <v>1</v>
      </c>
      <c r="CJ14" s="17">
        <f t="shared" ca="1" si="25"/>
        <v>1</v>
      </c>
      <c r="CK14" s="17">
        <f t="shared" ca="1" si="25"/>
        <v>1</v>
      </c>
      <c r="CL14" s="17">
        <f t="shared" ca="1" si="25"/>
        <v>1</v>
      </c>
      <c r="CM14" s="18">
        <f t="shared" ca="1" si="25"/>
        <v>1</v>
      </c>
      <c r="CO14" s="30"/>
      <c r="CP14" s="16">
        <f t="shared" ref="CP14:CY24" ca="1" si="26">SUMPRODUCT(OFFSET(($J$2:$M$2),MATCH($I14,$I$2:$I$4,0)-1,0)*($R14:$U14&lt;=CP$10)*($R14:$U14&lt;&gt;0))</f>
        <v>0.3</v>
      </c>
      <c r="CQ14" s="17">
        <f t="shared" ca="1" si="26"/>
        <v>1</v>
      </c>
      <c r="CR14" s="17">
        <f t="shared" ca="1" si="26"/>
        <v>1</v>
      </c>
      <c r="CS14" s="17">
        <f t="shared" ca="1" si="26"/>
        <v>1</v>
      </c>
      <c r="CT14" s="17">
        <f t="shared" ca="1" si="26"/>
        <v>1</v>
      </c>
      <c r="CU14" s="17">
        <f t="shared" ca="1" si="26"/>
        <v>1</v>
      </c>
      <c r="CV14" s="17">
        <f t="shared" ca="1" si="26"/>
        <v>1</v>
      </c>
      <c r="CW14" s="17">
        <f t="shared" ca="1" si="26"/>
        <v>1</v>
      </c>
      <c r="CX14" s="17">
        <f t="shared" ca="1" si="26"/>
        <v>1</v>
      </c>
      <c r="CY14" s="18">
        <f t="shared" ca="1" si="26"/>
        <v>1</v>
      </c>
      <c r="CZ14" s="17">
        <f t="shared" ref="CZ14:DI24" ca="1" si="27">SUMPRODUCT(OFFSET(($J$2:$M$2),MATCH($I14,$I$2:$I$4,0)-1,0)*($R14:$U14&lt;=CZ$10)*($R14:$U14&lt;&gt;0))</f>
        <v>1</v>
      </c>
      <c r="DA14" s="17">
        <f t="shared" ca="1" si="27"/>
        <v>1</v>
      </c>
      <c r="DB14" s="17">
        <f t="shared" ca="1" si="27"/>
        <v>1</v>
      </c>
      <c r="DC14" s="17">
        <f t="shared" ca="1" si="27"/>
        <v>1</v>
      </c>
      <c r="DD14" s="17">
        <f t="shared" ca="1" si="27"/>
        <v>1</v>
      </c>
      <c r="DE14" s="17">
        <f t="shared" ca="1" si="27"/>
        <v>1</v>
      </c>
      <c r="DF14" s="17">
        <f t="shared" ca="1" si="27"/>
        <v>1</v>
      </c>
      <c r="DG14" s="17">
        <f t="shared" ca="1" si="27"/>
        <v>1</v>
      </c>
      <c r="DH14" s="17">
        <f t="shared" ca="1" si="27"/>
        <v>1</v>
      </c>
      <c r="DI14" s="17">
        <f t="shared" ca="1" si="27"/>
        <v>1</v>
      </c>
      <c r="DJ14" s="17">
        <f t="shared" ref="DJ14:DV24" ca="1" si="28">SUMPRODUCT(OFFSET(($J$2:$M$2),MATCH($I14,$I$2:$I$4,0)-1,0)*($R14:$U14&lt;=DJ$10)*($R14:$U14&lt;&gt;0))</f>
        <v>1</v>
      </c>
      <c r="DK14" s="17">
        <f t="shared" ca="1" si="28"/>
        <v>1</v>
      </c>
      <c r="DL14" s="17">
        <f t="shared" ca="1" si="28"/>
        <v>1</v>
      </c>
      <c r="DM14" s="17">
        <f t="shared" ca="1" si="28"/>
        <v>1</v>
      </c>
      <c r="DN14" s="17">
        <f t="shared" ca="1" si="28"/>
        <v>1</v>
      </c>
      <c r="DO14" s="17">
        <f t="shared" ca="1" si="28"/>
        <v>1</v>
      </c>
      <c r="DP14" s="17">
        <f t="shared" ca="1" si="28"/>
        <v>1</v>
      </c>
      <c r="DQ14" s="17">
        <f t="shared" ca="1" si="28"/>
        <v>1</v>
      </c>
      <c r="DR14" s="17">
        <f t="shared" ca="1" si="28"/>
        <v>1</v>
      </c>
      <c r="DS14" s="17">
        <f t="shared" ca="1" si="28"/>
        <v>1</v>
      </c>
      <c r="DT14" s="17">
        <f t="shared" ca="1" si="28"/>
        <v>1</v>
      </c>
      <c r="DU14" s="17">
        <f t="shared" ca="1" si="28"/>
        <v>1</v>
      </c>
      <c r="DV14" s="18">
        <f t="shared" ca="1" si="28"/>
        <v>1</v>
      </c>
    </row>
    <row r="15" spans="1:128" ht="15.75" outlineLevel="3" thickTop="1">
      <c r="A15" s="378" t="s">
        <v>196</v>
      </c>
      <c r="B15" s="376" t="s">
        <v>168</v>
      </c>
      <c r="C15" s="375" t="s">
        <v>164</v>
      </c>
      <c r="D15" s="408" t="s">
        <v>118</v>
      </c>
      <c r="E15" s="374">
        <v>13.5</v>
      </c>
      <c r="F15" s="55">
        <f>IFERROR(E15/$E$13,"0%")</f>
        <v>3.0508474576271184E-2</v>
      </c>
      <c r="G15" s="99">
        <f t="shared" ca="1" si="14"/>
        <v>1</v>
      </c>
      <c r="H15" s="55">
        <f t="shared" ca="1" si="15"/>
        <v>1</v>
      </c>
      <c r="I15" s="53" t="s">
        <v>70</v>
      </c>
      <c r="J15" s="44">
        <v>44494</v>
      </c>
      <c r="K15" s="383">
        <v>44495</v>
      </c>
      <c r="L15" s="383"/>
      <c r="M15" s="384"/>
      <c r="N15" s="44">
        <v>44494</v>
      </c>
      <c r="O15" s="383">
        <v>44495</v>
      </c>
      <c r="P15" s="383"/>
      <c r="Q15" s="384"/>
      <c r="R15" s="394">
        <v>44491</v>
      </c>
      <c r="S15" s="385">
        <v>44495</v>
      </c>
      <c r="T15" s="381"/>
      <c r="U15" s="36"/>
      <c r="V15" s="68"/>
      <c r="W15" s="25"/>
      <c r="X15" s="65">
        <f t="shared" ca="1" si="20"/>
        <v>0</v>
      </c>
      <c r="Y15" s="66">
        <f t="shared" ca="1" si="20"/>
        <v>0</v>
      </c>
      <c r="Z15" s="66">
        <f t="shared" ca="1" si="20"/>
        <v>1</v>
      </c>
      <c r="AA15" s="66">
        <f t="shared" ca="1" si="20"/>
        <v>1</v>
      </c>
      <c r="AB15" s="66">
        <f t="shared" ca="1" si="20"/>
        <v>1</v>
      </c>
      <c r="AC15" s="66">
        <f t="shared" ca="1" si="20"/>
        <v>1</v>
      </c>
      <c r="AD15" s="66">
        <f t="shared" ca="1" si="20"/>
        <v>1</v>
      </c>
      <c r="AE15" s="66">
        <f t="shared" ca="1" si="20"/>
        <v>1</v>
      </c>
      <c r="AF15" s="66">
        <f t="shared" ca="1" si="20"/>
        <v>1</v>
      </c>
      <c r="AG15" s="66">
        <f t="shared" ca="1" si="20"/>
        <v>1</v>
      </c>
      <c r="AH15" s="66">
        <f t="shared" ca="1" si="21"/>
        <v>1</v>
      </c>
      <c r="AI15" s="66">
        <f t="shared" ca="1" si="21"/>
        <v>1</v>
      </c>
      <c r="AJ15" s="66">
        <f t="shared" ca="1" si="21"/>
        <v>1</v>
      </c>
      <c r="AK15" s="66">
        <f t="shared" ca="1" si="21"/>
        <v>1</v>
      </c>
      <c r="AL15" s="66">
        <f t="shared" ca="1" si="21"/>
        <v>1</v>
      </c>
      <c r="AM15" s="66">
        <f t="shared" ca="1" si="21"/>
        <v>1</v>
      </c>
      <c r="AN15" s="66">
        <f t="shared" ca="1" si="21"/>
        <v>1</v>
      </c>
      <c r="AO15" s="66">
        <f t="shared" ca="1" si="21"/>
        <v>1</v>
      </c>
      <c r="AP15" s="66">
        <f t="shared" ca="1" si="21"/>
        <v>1</v>
      </c>
      <c r="AQ15" s="66">
        <f t="shared" ca="1" si="21"/>
        <v>1</v>
      </c>
      <c r="AR15" s="66">
        <f t="shared" ca="1" si="22"/>
        <v>1</v>
      </c>
      <c r="AS15" s="66">
        <f t="shared" ca="1" si="22"/>
        <v>1</v>
      </c>
      <c r="AT15" s="66">
        <f t="shared" ca="1" si="22"/>
        <v>1</v>
      </c>
      <c r="AU15" s="66">
        <f t="shared" ca="1" si="22"/>
        <v>1</v>
      </c>
      <c r="AV15" s="66">
        <f t="shared" ca="1" si="22"/>
        <v>1</v>
      </c>
      <c r="AW15" s="66">
        <f t="shared" ca="1" si="22"/>
        <v>1</v>
      </c>
      <c r="AX15" s="66">
        <f t="shared" ca="1" si="22"/>
        <v>1</v>
      </c>
      <c r="AY15" s="66">
        <f t="shared" ca="1" si="22"/>
        <v>1</v>
      </c>
      <c r="AZ15" s="66">
        <f t="shared" ca="1" si="22"/>
        <v>1</v>
      </c>
      <c r="BA15" s="66">
        <f t="shared" ca="1" si="22"/>
        <v>1</v>
      </c>
      <c r="BB15" s="66">
        <f t="shared" ca="1" si="22"/>
        <v>1</v>
      </c>
      <c r="BC15" s="66">
        <f t="shared" ca="1" si="22"/>
        <v>1</v>
      </c>
      <c r="BD15" s="67">
        <f t="shared" ca="1" si="22"/>
        <v>1</v>
      </c>
      <c r="BE15" s="27"/>
      <c r="BF15" s="30"/>
      <c r="BG15" s="16">
        <f t="shared" ca="1" si="23"/>
        <v>0</v>
      </c>
      <c r="BH15" s="17">
        <f t="shared" ca="1" si="23"/>
        <v>0</v>
      </c>
      <c r="BI15" s="17">
        <f t="shared" ca="1" si="23"/>
        <v>1</v>
      </c>
      <c r="BJ15" s="17">
        <f t="shared" ca="1" si="23"/>
        <v>1</v>
      </c>
      <c r="BK15" s="17">
        <f t="shared" ca="1" si="23"/>
        <v>1</v>
      </c>
      <c r="BL15" s="17">
        <f t="shared" ca="1" si="23"/>
        <v>1</v>
      </c>
      <c r="BM15" s="17">
        <f t="shared" ca="1" si="23"/>
        <v>1</v>
      </c>
      <c r="BN15" s="17">
        <f t="shared" ca="1" si="23"/>
        <v>1</v>
      </c>
      <c r="BO15" s="17">
        <f t="shared" ca="1" si="23"/>
        <v>1</v>
      </c>
      <c r="BP15" s="18">
        <f t="shared" ca="1" si="23"/>
        <v>1</v>
      </c>
      <c r="BQ15" s="17">
        <f t="shared" ca="1" si="24"/>
        <v>1</v>
      </c>
      <c r="BR15" s="17">
        <f t="shared" ca="1" si="24"/>
        <v>1</v>
      </c>
      <c r="BS15" s="17">
        <f t="shared" ca="1" si="24"/>
        <v>1</v>
      </c>
      <c r="BT15" s="17">
        <f t="shared" ca="1" si="24"/>
        <v>1</v>
      </c>
      <c r="BU15" s="17">
        <f t="shared" ca="1" si="24"/>
        <v>1</v>
      </c>
      <c r="BV15" s="17">
        <f t="shared" ca="1" si="24"/>
        <v>1</v>
      </c>
      <c r="BW15" s="17">
        <f t="shared" ca="1" si="24"/>
        <v>1</v>
      </c>
      <c r="BX15" s="17">
        <f t="shared" ca="1" si="24"/>
        <v>1</v>
      </c>
      <c r="BY15" s="17">
        <f t="shared" ca="1" si="24"/>
        <v>1</v>
      </c>
      <c r="BZ15" s="17">
        <f t="shared" ca="1" si="24"/>
        <v>1</v>
      </c>
      <c r="CA15" s="17">
        <f t="shared" ca="1" si="25"/>
        <v>1</v>
      </c>
      <c r="CB15" s="17">
        <f t="shared" ca="1" si="25"/>
        <v>1</v>
      </c>
      <c r="CC15" s="17">
        <f t="shared" ca="1" si="25"/>
        <v>1</v>
      </c>
      <c r="CD15" s="17">
        <f t="shared" ca="1" si="25"/>
        <v>1</v>
      </c>
      <c r="CE15" s="17">
        <f t="shared" ca="1" si="25"/>
        <v>1</v>
      </c>
      <c r="CF15" s="17">
        <f t="shared" ca="1" si="25"/>
        <v>1</v>
      </c>
      <c r="CG15" s="17">
        <f t="shared" ca="1" si="25"/>
        <v>1</v>
      </c>
      <c r="CH15" s="17">
        <f t="shared" ca="1" si="25"/>
        <v>1</v>
      </c>
      <c r="CI15" s="17">
        <f t="shared" ca="1" si="25"/>
        <v>1</v>
      </c>
      <c r="CJ15" s="17">
        <f t="shared" ca="1" si="25"/>
        <v>1</v>
      </c>
      <c r="CK15" s="17">
        <f t="shared" ca="1" si="25"/>
        <v>1</v>
      </c>
      <c r="CL15" s="17">
        <f t="shared" ca="1" si="25"/>
        <v>1</v>
      </c>
      <c r="CM15" s="18">
        <f t="shared" ca="1" si="25"/>
        <v>1</v>
      </c>
      <c r="CO15" s="30"/>
      <c r="CP15" s="16">
        <f t="shared" ca="1" si="26"/>
        <v>0</v>
      </c>
      <c r="CQ15" s="17">
        <f t="shared" ca="1" si="26"/>
        <v>0.3</v>
      </c>
      <c r="CR15" s="17">
        <f t="shared" ca="1" si="26"/>
        <v>1</v>
      </c>
      <c r="CS15" s="17">
        <f t="shared" ca="1" si="26"/>
        <v>1</v>
      </c>
      <c r="CT15" s="17">
        <f t="shared" ca="1" si="26"/>
        <v>1</v>
      </c>
      <c r="CU15" s="17">
        <f t="shared" ca="1" si="26"/>
        <v>1</v>
      </c>
      <c r="CV15" s="17">
        <f t="shared" ca="1" si="26"/>
        <v>1</v>
      </c>
      <c r="CW15" s="17">
        <f t="shared" ca="1" si="26"/>
        <v>1</v>
      </c>
      <c r="CX15" s="17">
        <f t="shared" ca="1" si="26"/>
        <v>1</v>
      </c>
      <c r="CY15" s="18">
        <f t="shared" ca="1" si="26"/>
        <v>1</v>
      </c>
      <c r="CZ15" s="17">
        <f t="shared" ca="1" si="27"/>
        <v>1</v>
      </c>
      <c r="DA15" s="17">
        <f t="shared" ca="1" si="27"/>
        <v>1</v>
      </c>
      <c r="DB15" s="17">
        <f t="shared" ca="1" si="27"/>
        <v>1</v>
      </c>
      <c r="DC15" s="17">
        <f t="shared" ca="1" si="27"/>
        <v>1</v>
      </c>
      <c r="DD15" s="17">
        <f t="shared" ca="1" si="27"/>
        <v>1</v>
      </c>
      <c r="DE15" s="17">
        <f t="shared" ca="1" si="27"/>
        <v>1</v>
      </c>
      <c r="DF15" s="17">
        <f t="shared" ca="1" si="27"/>
        <v>1</v>
      </c>
      <c r="DG15" s="17">
        <f t="shared" ca="1" si="27"/>
        <v>1</v>
      </c>
      <c r="DH15" s="17">
        <f t="shared" ca="1" si="27"/>
        <v>1</v>
      </c>
      <c r="DI15" s="17">
        <f t="shared" ca="1" si="27"/>
        <v>1</v>
      </c>
      <c r="DJ15" s="17">
        <f t="shared" ca="1" si="28"/>
        <v>1</v>
      </c>
      <c r="DK15" s="17">
        <f t="shared" ca="1" si="28"/>
        <v>1</v>
      </c>
      <c r="DL15" s="17">
        <f t="shared" ca="1" si="28"/>
        <v>1</v>
      </c>
      <c r="DM15" s="17">
        <f t="shared" ca="1" si="28"/>
        <v>1</v>
      </c>
      <c r="DN15" s="17">
        <f t="shared" ca="1" si="28"/>
        <v>1</v>
      </c>
      <c r="DO15" s="17">
        <f t="shared" ca="1" si="28"/>
        <v>1</v>
      </c>
      <c r="DP15" s="17">
        <f t="shared" ca="1" si="28"/>
        <v>1</v>
      </c>
      <c r="DQ15" s="17">
        <f t="shared" ca="1" si="28"/>
        <v>1</v>
      </c>
      <c r="DR15" s="17">
        <f t="shared" ca="1" si="28"/>
        <v>1</v>
      </c>
      <c r="DS15" s="17">
        <f t="shared" ca="1" si="28"/>
        <v>1</v>
      </c>
      <c r="DT15" s="17">
        <f t="shared" ca="1" si="28"/>
        <v>1</v>
      </c>
      <c r="DU15" s="17">
        <f t="shared" ca="1" si="28"/>
        <v>1</v>
      </c>
      <c r="DV15" s="18">
        <f t="shared" ca="1" si="28"/>
        <v>1</v>
      </c>
    </row>
    <row r="16" spans="1:128" outlineLevel="3">
      <c r="A16" s="378" t="s">
        <v>196</v>
      </c>
      <c r="B16" s="376" t="s">
        <v>168</v>
      </c>
      <c r="C16" s="375" t="s">
        <v>172</v>
      </c>
      <c r="D16" s="373" t="s">
        <v>119</v>
      </c>
      <c r="E16" s="374">
        <v>23.833333333333332</v>
      </c>
      <c r="F16" s="55">
        <f t="shared" ref="F16:F37" si="29">IFERROR(E16/$E$13,"0%")</f>
        <v>5.3860640301318256E-2</v>
      </c>
      <c r="G16" s="99">
        <f t="shared" ca="1" si="14"/>
        <v>0</v>
      </c>
      <c r="H16" s="55">
        <f t="shared" ca="1" si="15"/>
        <v>0</v>
      </c>
      <c r="I16" s="53" t="s">
        <v>70</v>
      </c>
      <c r="J16" s="44">
        <v>44526</v>
      </c>
      <c r="K16" s="383">
        <v>44533</v>
      </c>
      <c r="L16" s="383"/>
      <c r="M16" s="384"/>
      <c r="N16" s="44">
        <v>44526</v>
      </c>
      <c r="O16" s="383">
        <v>44533</v>
      </c>
      <c r="P16" s="383"/>
      <c r="Q16" s="384"/>
      <c r="R16" s="401"/>
      <c r="S16" s="385"/>
      <c r="T16" s="381"/>
      <c r="U16" s="36"/>
      <c r="V16" s="68"/>
      <c r="W16" s="25"/>
      <c r="X16" s="65">
        <f t="shared" ca="1" si="20"/>
        <v>0</v>
      </c>
      <c r="Y16" s="66">
        <f t="shared" ca="1" si="20"/>
        <v>0</v>
      </c>
      <c r="Z16" s="66">
        <f t="shared" ca="1" si="20"/>
        <v>0</v>
      </c>
      <c r="AA16" s="66">
        <f t="shared" ca="1" si="20"/>
        <v>0</v>
      </c>
      <c r="AB16" s="66">
        <f t="shared" ca="1" si="20"/>
        <v>0</v>
      </c>
      <c r="AC16" s="66">
        <f t="shared" ca="1" si="20"/>
        <v>0</v>
      </c>
      <c r="AD16" s="66">
        <f t="shared" ca="1" si="20"/>
        <v>0.3</v>
      </c>
      <c r="AE16" s="66">
        <f t="shared" ca="1" si="20"/>
        <v>1</v>
      </c>
      <c r="AF16" s="66">
        <f t="shared" ca="1" si="20"/>
        <v>1</v>
      </c>
      <c r="AG16" s="66">
        <f t="shared" ca="1" si="20"/>
        <v>1</v>
      </c>
      <c r="AH16" s="66">
        <f t="shared" ca="1" si="21"/>
        <v>1</v>
      </c>
      <c r="AI16" s="66">
        <f t="shared" ca="1" si="21"/>
        <v>1</v>
      </c>
      <c r="AJ16" s="66">
        <f t="shared" ca="1" si="21"/>
        <v>1</v>
      </c>
      <c r="AK16" s="66">
        <f t="shared" ca="1" si="21"/>
        <v>1</v>
      </c>
      <c r="AL16" s="66">
        <f t="shared" ca="1" si="21"/>
        <v>1</v>
      </c>
      <c r="AM16" s="66">
        <f t="shared" ca="1" si="21"/>
        <v>1</v>
      </c>
      <c r="AN16" s="66">
        <f t="shared" ca="1" si="21"/>
        <v>1</v>
      </c>
      <c r="AO16" s="66">
        <f t="shared" ca="1" si="21"/>
        <v>1</v>
      </c>
      <c r="AP16" s="66">
        <f t="shared" ca="1" si="21"/>
        <v>1</v>
      </c>
      <c r="AQ16" s="66">
        <f t="shared" ca="1" si="21"/>
        <v>1</v>
      </c>
      <c r="AR16" s="66">
        <f t="shared" ca="1" si="22"/>
        <v>1</v>
      </c>
      <c r="AS16" s="66">
        <f t="shared" ca="1" si="22"/>
        <v>1</v>
      </c>
      <c r="AT16" s="66">
        <f t="shared" ca="1" si="22"/>
        <v>1</v>
      </c>
      <c r="AU16" s="66">
        <f t="shared" ca="1" si="22"/>
        <v>1</v>
      </c>
      <c r="AV16" s="66">
        <f t="shared" ca="1" si="22"/>
        <v>1</v>
      </c>
      <c r="AW16" s="66">
        <f t="shared" ca="1" si="22"/>
        <v>1</v>
      </c>
      <c r="AX16" s="66">
        <f t="shared" ca="1" si="22"/>
        <v>1</v>
      </c>
      <c r="AY16" s="66">
        <f t="shared" ca="1" si="22"/>
        <v>1</v>
      </c>
      <c r="AZ16" s="66">
        <f t="shared" ca="1" si="22"/>
        <v>1</v>
      </c>
      <c r="BA16" s="66">
        <f t="shared" ca="1" si="22"/>
        <v>1</v>
      </c>
      <c r="BB16" s="66">
        <f t="shared" ca="1" si="22"/>
        <v>1</v>
      </c>
      <c r="BC16" s="66">
        <f t="shared" ca="1" si="22"/>
        <v>1</v>
      </c>
      <c r="BD16" s="67">
        <f t="shared" ca="1" si="22"/>
        <v>1</v>
      </c>
      <c r="BE16" s="27"/>
      <c r="BF16" s="30"/>
      <c r="BG16" s="16">
        <f t="shared" ca="1" si="23"/>
        <v>0</v>
      </c>
      <c r="BH16" s="17">
        <f t="shared" ca="1" si="23"/>
        <v>0</v>
      </c>
      <c r="BI16" s="17">
        <f t="shared" ca="1" si="23"/>
        <v>0</v>
      </c>
      <c r="BJ16" s="17">
        <f t="shared" ca="1" si="23"/>
        <v>0</v>
      </c>
      <c r="BK16" s="17">
        <f t="shared" ca="1" si="23"/>
        <v>0</v>
      </c>
      <c r="BL16" s="17">
        <f t="shared" ca="1" si="23"/>
        <v>0</v>
      </c>
      <c r="BM16" s="17">
        <f t="shared" ca="1" si="23"/>
        <v>0.3</v>
      </c>
      <c r="BN16" s="17">
        <f t="shared" ca="1" si="23"/>
        <v>1</v>
      </c>
      <c r="BO16" s="17">
        <f t="shared" ca="1" si="23"/>
        <v>1</v>
      </c>
      <c r="BP16" s="18">
        <f t="shared" ca="1" si="23"/>
        <v>1</v>
      </c>
      <c r="BQ16" s="17">
        <f t="shared" ca="1" si="24"/>
        <v>1</v>
      </c>
      <c r="BR16" s="17">
        <f t="shared" ca="1" si="24"/>
        <v>1</v>
      </c>
      <c r="BS16" s="17">
        <f t="shared" ca="1" si="24"/>
        <v>1</v>
      </c>
      <c r="BT16" s="17">
        <f t="shared" ca="1" si="24"/>
        <v>1</v>
      </c>
      <c r="BU16" s="17">
        <f t="shared" ca="1" si="24"/>
        <v>1</v>
      </c>
      <c r="BV16" s="17">
        <f t="shared" ca="1" si="24"/>
        <v>1</v>
      </c>
      <c r="BW16" s="17">
        <f t="shared" ca="1" si="24"/>
        <v>1</v>
      </c>
      <c r="BX16" s="17">
        <f t="shared" ca="1" si="24"/>
        <v>1</v>
      </c>
      <c r="BY16" s="17">
        <f t="shared" ca="1" si="24"/>
        <v>1</v>
      </c>
      <c r="BZ16" s="17">
        <f t="shared" ca="1" si="24"/>
        <v>1</v>
      </c>
      <c r="CA16" s="17">
        <f t="shared" ca="1" si="25"/>
        <v>1</v>
      </c>
      <c r="CB16" s="17">
        <f t="shared" ca="1" si="25"/>
        <v>1</v>
      </c>
      <c r="CC16" s="17">
        <f t="shared" ca="1" si="25"/>
        <v>1</v>
      </c>
      <c r="CD16" s="17">
        <f t="shared" ca="1" si="25"/>
        <v>1</v>
      </c>
      <c r="CE16" s="17">
        <f t="shared" ca="1" si="25"/>
        <v>1</v>
      </c>
      <c r="CF16" s="17">
        <f t="shared" ca="1" si="25"/>
        <v>1</v>
      </c>
      <c r="CG16" s="17">
        <f t="shared" ca="1" si="25"/>
        <v>1</v>
      </c>
      <c r="CH16" s="17">
        <f t="shared" ca="1" si="25"/>
        <v>1</v>
      </c>
      <c r="CI16" s="17">
        <f t="shared" ca="1" si="25"/>
        <v>1</v>
      </c>
      <c r="CJ16" s="17">
        <f t="shared" ca="1" si="25"/>
        <v>1</v>
      </c>
      <c r="CK16" s="17">
        <f t="shared" ca="1" si="25"/>
        <v>1</v>
      </c>
      <c r="CL16" s="17">
        <f t="shared" ca="1" si="25"/>
        <v>1</v>
      </c>
      <c r="CM16" s="18">
        <f t="shared" ca="1" si="25"/>
        <v>1</v>
      </c>
      <c r="CO16" s="30"/>
      <c r="CP16" s="16">
        <f t="shared" ca="1" si="26"/>
        <v>0</v>
      </c>
      <c r="CQ16" s="17">
        <f t="shared" ca="1" si="26"/>
        <v>0</v>
      </c>
      <c r="CR16" s="17">
        <f t="shared" ca="1" si="26"/>
        <v>0</v>
      </c>
      <c r="CS16" s="17">
        <f t="shared" ca="1" si="26"/>
        <v>0</v>
      </c>
      <c r="CT16" s="17">
        <f t="shared" ca="1" si="26"/>
        <v>0</v>
      </c>
      <c r="CU16" s="17">
        <f t="shared" ca="1" si="26"/>
        <v>0</v>
      </c>
      <c r="CV16" s="17">
        <f t="shared" ca="1" si="26"/>
        <v>0</v>
      </c>
      <c r="CW16" s="17">
        <f t="shared" ca="1" si="26"/>
        <v>0</v>
      </c>
      <c r="CX16" s="17">
        <f t="shared" ca="1" si="26"/>
        <v>0</v>
      </c>
      <c r="CY16" s="18">
        <f t="shared" ca="1" si="26"/>
        <v>0</v>
      </c>
      <c r="CZ16" s="17">
        <f t="shared" ca="1" si="27"/>
        <v>0</v>
      </c>
      <c r="DA16" s="17">
        <f t="shared" ca="1" si="27"/>
        <v>0</v>
      </c>
      <c r="DB16" s="17">
        <f t="shared" ca="1" si="27"/>
        <v>0</v>
      </c>
      <c r="DC16" s="17">
        <f t="shared" ca="1" si="27"/>
        <v>0</v>
      </c>
      <c r="DD16" s="17">
        <f t="shared" ca="1" si="27"/>
        <v>0</v>
      </c>
      <c r="DE16" s="17">
        <f t="shared" ca="1" si="27"/>
        <v>0</v>
      </c>
      <c r="DF16" s="17">
        <f t="shared" ca="1" si="27"/>
        <v>0</v>
      </c>
      <c r="DG16" s="17">
        <f t="shared" ca="1" si="27"/>
        <v>0</v>
      </c>
      <c r="DH16" s="17">
        <f t="shared" ca="1" si="27"/>
        <v>0</v>
      </c>
      <c r="DI16" s="17">
        <f t="shared" ca="1" si="27"/>
        <v>0</v>
      </c>
      <c r="DJ16" s="17">
        <f t="shared" ca="1" si="28"/>
        <v>0</v>
      </c>
      <c r="DK16" s="17">
        <f t="shared" ca="1" si="28"/>
        <v>0</v>
      </c>
      <c r="DL16" s="17">
        <f t="shared" ca="1" si="28"/>
        <v>0</v>
      </c>
      <c r="DM16" s="17">
        <f t="shared" ca="1" si="28"/>
        <v>0</v>
      </c>
      <c r="DN16" s="17">
        <f t="shared" ca="1" si="28"/>
        <v>0</v>
      </c>
      <c r="DO16" s="17">
        <f t="shared" ca="1" si="28"/>
        <v>0</v>
      </c>
      <c r="DP16" s="17">
        <f t="shared" ca="1" si="28"/>
        <v>0</v>
      </c>
      <c r="DQ16" s="17">
        <f t="shared" ca="1" si="28"/>
        <v>0</v>
      </c>
      <c r="DR16" s="17">
        <f t="shared" ca="1" si="28"/>
        <v>0</v>
      </c>
      <c r="DS16" s="17">
        <f t="shared" ca="1" si="28"/>
        <v>0</v>
      </c>
      <c r="DT16" s="17">
        <f t="shared" ca="1" si="28"/>
        <v>0</v>
      </c>
      <c r="DU16" s="17">
        <f t="shared" ca="1" si="28"/>
        <v>0</v>
      </c>
      <c r="DV16" s="18">
        <f t="shared" ca="1" si="28"/>
        <v>0</v>
      </c>
    </row>
    <row r="17" spans="1:126" outlineLevel="3">
      <c r="A17" s="378" t="s">
        <v>196</v>
      </c>
      <c r="B17" s="376" t="s">
        <v>168</v>
      </c>
      <c r="C17" s="375" t="s">
        <v>173</v>
      </c>
      <c r="D17" s="373" t="s">
        <v>120</v>
      </c>
      <c r="E17" s="374">
        <v>23.833333333333332</v>
      </c>
      <c r="F17" s="55">
        <f t="shared" si="29"/>
        <v>5.3860640301318256E-2</v>
      </c>
      <c r="G17" s="99">
        <f t="shared" ca="1" si="14"/>
        <v>0</v>
      </c>
      <c r="H17" s="55">
        <f t="shared" ca="1" si="15"/>
        <v>0</v>
      </c>
      <c r="I17" s="53" t="s">
        <v>70</v>
      </c>
      <c r="J17" s="44">
        <v>44526</v>
      </c>
      <c r="K17" s="383">
        <v>44533</v>
      </c>
      <c r="L17" s="383"/>
      <c r="M17" s="384"/>
      <c r="N17" s="44">
        <v>44526</v>
      </c>
      <c r="O17" s="383">
        <v>44533</v>
      </c>
      <c r="P17" s="383"/>
      <c r="Q17" s="384"/>
      <c r="R17" s="401"/>
      <c r="S17" s="385"/>
      <c r="T17" s="381"/>
      <c r="U17" s="36"/>
      <c r="V17" s="68"/>
      <c r="W17" s="25"/>
      <c r="X17" s="65">
        <f t="shared" ca="1" si="20"/>
        <v>0</v>
      </c>
      <c r="Y17" s="66">
        <f t="shared" ca="1" si="20"/>
        <v>0</v>
      </c>
      <c r="Z17" s="66">
        <f t="shared" ca="1" si="20"/>
        <v>0</v>
      </c>
      <c r="AA17" s="66">
        <f t="shared" ca="1" si="20"/>
        <v>0</v>
      </c>
      <c r="AB17" s="66">
        <f t="shared" ca="1" si="20"/>
        <v>0</v>
      </c>
      <c r="AC17" s="66">
        <f t="shared" ca="1" si="20"/>
        <v>0</v>
      </c>
      <c r="AD17" s="66">
        <f t="shared" ca="1" si="20"/>
        <v>0.3</v>
      </c>
      <c r="AE17" s="66">
        <f t="shared" ca="1" si="20"/>
        <v>1</v>
      </c>
      <c r="AF17" s="66">
        <f t="shared" ca="1" si="20"/>
        <v>1</v>
      </c>
      <c r="AG17" s="66">
        <f t="shared" ca="1" si="20"/>
        <v>1</v>
      </c>
      <c r="AH17" s="66">
        <f t="shared" ca="1" si="21"/>
        <v>1</v>
      </c>
      <c r="AI17" s="66">
        <f t="shared" ca="1" si="21"/>
        <v>1</v>
      </c>
      <c r="AJ17" s="66">
        <f t="shared" ca="1" si="21"/>
        <v>1</v>
      </c>
      <c r="AK17" s="66">
        <f t="shared" ca="1" si="21"/>
        <v>1</v>
      </c>
      <c r="AL17" s="66">
        <f t="shared" ca="1" si="21"/>
        <v>1</v>
      </c>
      <c r="AM17" s="66">
        <f t="shared" ca="1" si="21"/>
        <v>1</v>
      </c>
      <c r="AN17" s="66">
        <f t="shared" ca="1" si="21"/>
        <v>1</v>
      </c>
      <c r="AO17" s="66">
        <f t="shared" ca="1" si="21"/>
        <v>1</v>
      </c>
      <c r="AP17" s="66">
        <f t="shared" ca="1" si="21"/>
        <v>1</v>
      </c>
      <c r="AQ17" s="66">
        <f t="shared" ca="1" si="21"/>
        <v>1</v>
      </c>
      <c r="AR17" s="66">
        <f t="shared" ca="1" si="22"/>
        <v>1</v>
      </c>
      <c r="AS17" s="66">
        <f t="shared" ca="1" si="22"/>
        <v>1</v>
      </c>
      <c r="AT17" s="66">
        <f t="shared" ca="1" si="22"/>
        <v>1</v>
      </c>
      <c r="AU17" s="66">
        <f t="shared" ca="1" si="22"/>
        <v>1</v>
      </c>
      <c r="AV17" s="66">
        <f t="shared" ca="1" si="22"/>
        <v>1</v>
      </c>
      <c r="AW17" s="66">
        <f t="shared" ca="1" si="22"/>
        <v>1</v>
      </c>
      <c r="AX17" s="66">
        <f t="shared" ca="1" si="22"/>
        <v>1</v>
      </c>
      <c r="AY17" s="66">
        <f t="shared" ca="1" si="22"/>
        <v>1</v>
      </c>
      <c r="AZ17" s="66">
        <f t="shared" ca="1" si="22"/>
        <v>1</v>
      </c>
      <c r="BA17" s="66">
        <f t="shared" ca="1" si="22"/>
        <v>1</v>
      </c>
      <c r="BB17" s="66">
        <f t="shared" ca="1" si="22"/>
        <v>1</v>
      </c>
      <c r="BC17" s="66">
        <f t="shared" ca="1" si="22"/>
        <v>1</v>
      </c>
      <c r="BD17" s="67">
        <f t="shared" ca="1" si="22"/>
        <v>1</v>
      </c>
      <c r="BE17" s="27"/>
      <c r="BF17" s="30"/>
      <c r="BG17" s="16">
        <f t="shared" ca="1" si="23"/>
        <v>0</v>
      </c>
      <c r="BH17" s="17">
        <f t="shared" ca="1" si="23"/>
        <v>0</v>
      </c>
      <c r="BI17" s="17">
        <f t="shared" ca="1" si="23"/>
        <v>0</v>
      </c>
      <c r="BJ17" s="17">
        <f t="shared" ca="1" si="23"/>
        <v>0</v>
      </c>
      <c r="BK17" s="17">
        <f t="shared" ca="1" si="23"/>
        <v>0</v>
      </c>
      <c r="BL17" s="17">
        <f t="shared" ca="1" si="23"/>
        <v>0</v>
      </c>
      <c r="BM17" s="17">
        <f t="shared" ca="1" si="23"/>
        <v>0.3</v>
      </c>
      <c r="BN17" s="17">
        <f t="shared" ca="1" si="23"/>
        <v>1</v>
      </c>
      <c r="BO17" s="17">
        <f t="shared" ca="1" si="23"/>
        <v>1</v>
      </c>
      <c r="BP17" s="18">
        <f t="shared" ca="1" si="23"/>
        <v>1</v>
      </c>
      <c r="BQ17" s="17">
        <f t="shared" ca="1" si="24"/>
        <v>1</v>
      </c>
      <c r="BR17" s="17">
        <f t="shared" ca="1" si="24"/>
        <v>1</v>
      </c>
      <c r="BS17" s="17">
        <f t="shared" ca="1" si="24"/>
        <v>1</v>
      </c>
      <c r="BT17" s="17">
        <f t="shared" ca="1" si="24"/>
        <v>1</v>
      </c>
      <c r="BU17" s="17">
        <f t="shared" ca="1" si="24"/>
        <v>1</v>
      </c>
      <c r="BV17" s="17">
        <f t="shared" ca="1" si="24"/>
        <v>1</v>
      </c>
      <c r="BW17" s="17">
        <f t="shared" ca="1" si="24"/>
        <v>1</v>
      </c>
      <c r="BX17" s="17">
        <f t="shared" ca="1" si="24"/>
        <v>1</v>
      </c>
      <c r="BY17" s="17">
        <f t="shared" ca="1" si="24"/>
        <v>1</v>
      </c>
      <c r="BZ17" s="17">
        <f t="shared" ca="1" si="24"/>
        <v>1</v>
      </c>
      <c r="CA17" s="17">
        <f t="shared" ca="1" si="25"/>
        <v>1</v>
      </c>
      <c r="CB17" s="17">
        <f t="shared" ca="1" si="25"/>
        <v>1</v>
      </c>
      <c r="CC17" s="17">
        <f t="shared" ca="1" si="25"/>
        <v>1</v>
      </c>
      <c r="CD17" s="17">
        <f t="shared" ca="1" si="25"/>
        <v>1</v>
      </c>
      <c r="CE17" s="17">
        <f t="shared" ca="1" si="25"/>
        <v>1</v>
      </c>
      <c r="CF17" s="17">
        <f t="shared" ca="1" si="25"/>
        <v>1</v>
      </c>
      <c r="CG17" s="17">
        <f t="shared" ca="1" si="25"/>
        <v>1</v>
      </c>
      <c r="CH17" s="17">
        <f t="shared" ca="1" si="25"/>
        <v>1</v>
      </c>
      <c r="CI17" s="17">
        <f t="shared" ca="1" si="25"/>
        <v>1</v>
      </c>
      <c r="CJ17" s="17">
        <f t="shared" ca="1" si="25"/>
        <v>1</v>
      </c>
      <c r="CK17" s="17">
        <f t="shared" ca="1" si="25"/>
        <v>1</v>
      </c>
      <c r="CL17" s="17">
        <f t="shared" ca="1" si="25"/>
        <v>1</v>
      </c>
      <c r="CM17" s="18">
        <f t="shared" ca="1" si="25"/>
        <v>1</v>
      </c>
      <c r="CO17" s="30"/>
      <c r="CP17" s="16">
        <f t="shared" ca="1" si="26"/>
        <v>0</v>
      </c>
      <c r="CQ17" s="17">
        <f t="shared" ca="1" si="26"/>
        <v>0</v>
      </c>
      <c r="CR17" s="17">
        <f t="shared" ca="1" si="26"/>
        <v>0</v>
      </c>
      <c r="CS17" s="17">
        <f t="shared" ca="1" si="26"/>
        <v>0</v>
      </c>
      <c r="CT17" s="17">
        <f t="shared" ca="1" si="26"/>
        <v>0</v>
      </c>
      <c r="CU17" s="17">
        <f t="shared" ca="1" si="26"/>
        <v>0</v>
      </c>
      <c r="CV17" s="17">
        <f t="shared" ca="1" si="26"/>
        <v>0</v>
      </c>
      <c r="CW17" s="17">
        <f t="shared" ca="1" si="26"/>
        <v>0</v>
      </c>
      <c r="CX17" s="17">
        <f t="shared" ca="1" si="26"/>
        <v>0</v>
      </c>
      <c r="CY17" s="18">
        <f t="shared" ca="1" si="26"/>
        <v>0</v>
      </c>
      <c r="CZ17" s="17">
        <f t="shared" ca="1" si="27"/>
        <v>0</v>
      </c>
      <c r="DA17" s="17">
        <f t="shared" ca="1" si="27"/>
        <v>0</v>
      </c>
      <c r="DB17" s="17">
        <f t="shared" ca="1" si="27"/>
        <v>0</v>
      </c>
      <c r="DC17" s="17">
        <f t="shared" ca="1" si="27"/>
        <v>0</v>
      </c>
      <c r="DD17" s="17">
        <f t="shared" ca="1" si="27"/>
        <v>0</v>
      </c>
      <c r="DE17" s="17">
        <f t="shared" ca="1" si="27"/>
        <v>0</v>
      </c>
      <c r="DF17" s="17">
        <f t="shared" ca="1" si="27"/>
        <v>0</v>
      </c>
      <c r="DG17" s="17">
        <f t="shared" ca="1" si="27"/>
        <v>0</v>
      </c>
      <c r="DH17" s="17">
        <f t="shared" ca="1" si="27"/>
        <v>0</v>
      </c>
      <c r="DI17" s="17">
        <f t="shared" ca="1" si="27"/>
        <v>0</v>
      </c>
      <c r="DJ17" s="17">
        <f t="shared" ca="1" si="28"/>
        <v>0</v>
      </c>
      <c r="DK17" s="17">
        <f t="shared" ca="1" si="28"/>
        <v>0</v>
      </c>
      <c r="DL17" s="17">
        <f t="shared" ca="1" si="28"/>
        <v>0</v>
      </c>
      <c r="DM17" s="17">
        <f t="shared" ca="1" si="28"/>
        <v>0</v>
      </c>
      <c r="DN17" s="17">
        <f t="shared" ca="1" si="28"/>
        <v>0</v>
      </c>
      <c r="DO17" s="17">
        <f t="shared" ca="1" si="28"/>
        <v>0</v>
      </c>
      <c r="DP17" s="17">
        <f t="shared" ca="1" si="28"/>
        <v>0</v>
      </c>
      <c r="DQ17" s="17">
        <f t="shared" ca="1" si="28"/>
        <v>0</v>
      </c>
      <c r="DR17" s="17">
        <f t="shared" ca="1" si="28"/>
        <v>0</v>
      </c>
      <c r="DS17" s="17">
        <f t="shared" ca="1" si="28"/>
        <v>0</v>
      </c>
      <c r="DT17" s="17">
        <f t="shared" ca="1" si="28"/>
        <v>0</v>
      </c>
      <c r="DU17" s="17">
        <f t="shared" ca="1" si="28"/>
        <v>0</v>
      </c>
      <c r="DV17" s="18">
        <f t="shared" ca="1" si="28"/>
        <v>0</v>
      </c>
    </row>
    <row r="18" spans="1:126" hidden="1" outlineLevel="3">
      <c r="A18" s="378"/>
      <c r="B18" s="376" t="s">
        <v>168</v>
      </c>
      <c r="C18" s="375" t="s">
        <v>174</v>
      </c>
      <c r="D18" s="373" t="s">
        <v>121</v>
      </c>
      <c r="E18" s="374">
        <v>15.333333333333334</v>
      </c>
      <c r="F18" s="55">
        <f t="shared" si="29"/>
        <v>3.4651600753295667E-2</v>
      </c>
      <c r="G18" s="99">
        <f t="shared" ca="1" si="14"/>
        <v>0</v>
      </c>
      <c r="H18" s="55">
        <f t="shared" ca="1" si="15"/>
        <v>0</v>
      </c>
      <c r="I18" s="53" t="s">
        <v>70</v>
      </c>
      <c r="J18" s="44">
        <v>44581</v>
      </c>
      <c r="K18" s="383">
        <v>44582</v>
      </c>
      <c r="L18" s="383"/>
      <c r="M18" s="384"/>
      <c r="N18" s="44">
        <v>44581</v>
      </c>
      <c r="O18" s="383">
        <v>44582</v>
      </c>
      <c r="P18" s="383"/>
      <c r="Q18" s="384"/>
      <c r="R18" s="401"/>
      <c r="S18" s="385"/>
      <c r="T18" s="381"/>
      <c r="U18" s="36"/>
      <c r="V18" s="68"/>
      <c r="W18" s="25"/>
      <c r="X18" s="65">
        <f t="shared" ca="1" si="20"/>
        <v>0</v>
      </c>
      <c r="Y18" s="66">
        <f t="shared" ca="1" si="20"/>
        <v>0</v>
      </c>
      <c r="Z18" s="66">
        <f t="shared" ca="1" si="20"/>
        <v>0</v>
      </c>
      <c r="AA18" s="66">
        <f t="shared" ca="1" si="20"/>
        <v>0</v>
      </c>
      <c r="AB18" s="66">
        <f t="shared" ca="1" si="20"/>
        <v>0</v>
      </c>
      <c r="AC18" s="66">
        <f t="shared" ca="1" si="20"/>
        <v>0</v>
      </c>
      <c r="AD18" s="66">
        <f t="shared" ca="1" si="20"/>
        <v>0</v>
      </c>
      <c r="AE18" s="66">
        <f t="shared" ca="1" si="20"/>
        <v>0</v>
      </c>
      <c r="AF18" s="66">
        <f t="shared" ca="1" si="20"/>
        <v>0</v>
      </c>
      <c r="AG18" s="66">
        <f t="shared" ca="1" si="20"/>
        <v>0</v>
      </c>
      <c r="AH18" s="66">
        <f t="shared" ca="1" si="21"/>
        <v>0</v>
      </c>
      <c r="AI18" s="66">
        <f t="shared" ca="1" si="21"/>
        <v>0</v>
      </c>
      <c r="AJ18" s="66">
        <f t="shared" ca="1" si="21"/>
        <v>0</v>
      </c>
      <c r="AK18" s="66">
        <f t="shared" ca="1" si="21"/>
        <v>0</v>
      </c>
      <c r="AL18" s="66">
        <f t="shared" ca="1" si="21"/>
        <v>1</v>
      </c>
      <c r="AM18" s="66">
        <f t="shared" ca="1" si="21"/>
        <v>1</v>
      </c>
      <c r="AN18" s="66">
        <f t="shared" ca="1" si="21"/>
        <v>1</v>
      </c>
      <c r="AO18" s="66">
        <f t="shared" ca="1" si="21"/>
        <v>1</v>
      </c>
      <c r="AP18" s="66">
        <f t="shared" ca="1" si="21"/>
        <v>1</v>
      </c>
      <c r="AQ18" s="66">
        <f t="shared" ca="1" si="21"/>
        <v>1</v>
      </c>
      <c r="AR18" s="66">
        <f t="shared" ca="1" si="22"/>
        <v>1</v>
      </c>
      <c r="AS18" s="66">
        <f t="shared" ca="1" si="22"/>
        <v>1</v>
      </c>
      <c r="AT18" s="66">
        <f t="shared" ca="1" si="22"/>
        <v>1</v>
      </c>
      <c r="AU18" s="66">
        <f t="shared" ca="1" si="22"/>
        <v>1</v>
      </c>
      <c r="AV18" s="66">
        <f t="shared" ca="1" si="22"/>
        <v>1</v>
      </c>
      <c r="AW18" s="66">
        <f t="shared" ca="1" si="22"/>
        <v>1</v>
      </c>
      <c r="AX18" s="66">
        <f t="shared" ca="1" si="22"/>
        <v>1</v>
      </c>
      <c r="AY18" s="66">
        <f t="shared" ca="1" si="22"/>
        <v>1</v>
      </c>
      <c r="AZ18" s="66">
        <f t="shared" ca="1" si="22"/>
        <v>1</v>
      </c>
      <c r="BA18" s="66">
        <f t="shared" ca="1" si="22"/>
        <v>1</v>
      </c>
      <c r="BB18" s="66">
        <f t="shared" ca="1" si="22"/>
        <v>1</v>
      </c>
      <c r="BC18" s="66">
        <f t="shared" ca="1" si="22"/>
        <v>1</v>
      </c>
      <c r="BD18" s="67">
        <f t="shared" ca="1" si="22"/>
        <v>1</v>
      </c>
      <c r="BE18" s="27"/>
      <c r="BF18" s="30"/>
      <c r="BG18" s="16">
        <f t="shared" ca="1" si="23"/>
        <v>0</v>
      </c>
      <c r="BH18" s="17">
        <f t="shared" ca="1" si="23"/>
        <v>0</v>
      </c>
      <c r="BI18" s="17">
        <f t="shared" ca="1" si="23"/>
        <v>0</v>
      </c>
      <c r="BJ18" s="17">
        <f t="shared" ca="1" si="23"/>
        <v>0</v>
      </c>
      <c r="BK18" s="17">
        <f t="shared" ca="1" si="23"/>
        <v>0</v>
      </c>
      <c r="BL18" s="17">
        <f t="shared" ca="1" si="23"/>
        <v>0</v>
      </c>
      <c r="BM18" s="17">
        <f t="shared" ca="1" si="23"/>
        <v>0</v>
      </c>
      <c r="BN18" s="17">
        <f t="shared" ca="1" si="23"/>
        <v>0</v>
      </c>
      <c r="BO18" s="17">
        <f t="shared" ca="1" si="23"/>
        <v>0</v>
      </c>
      <c r="BP18" s="18">
        <f t="shared" ca="1" si="23"/>
        <v>0</v>
      </c>
      <c r="BQ18" s="17">
        <f t="shared" ca="1" si="24"/>
        <v>0</v>
      </c>
      <c r="BR18" s="17">
        <f t="shared" ca="1" si="24"/>
        <v>0</v>
      </c>
      <c r="BS18" s="17">
        <f t="shared" ca="1" si="24"/>
        <v>0</v>
      </c>
      <c r="BT18" s="17">
        <f t="shared" ca="1" si="24"/>
        <v>0</v>
      </c>
      <c r="BU18" s="17">
        <f t="shared" ca="1" si="24"/>
        <v>1</v>
      </c>
      <c r="BV18" s="17">
        <f t="shared" ca="1" si="24"/>
        <v>1</v>
      </c>
      <c r="BW18" s="17">
        <f t="shared" ca="1" si="24"/>
        <v>1</v>
      </c>
      <c r="BX18" s="17">
        <f t="shared" ca="1" si="24"/>
        <v>1</v>
      </c>
      <c r="BY18" s="17">
        <f t="shared" ca="1" si="24"/>
        <v>1</v>
      </c>
      <c r="BZ18" s="17">
        <f t="shared" ca="1" si="24"/>
        <v>1</v>
      </c>
      <c r="CA18" s="17">
        <f t="shared" ca="1" si="25"/>
        <v>1</v>
      </c>
      <c r="CB18" s="17">
        <f t="shared" ca="1" si="25"/>
        <v>1</v>
      </c>
      <c r="CC18" s="17">
        <f t="shared" ca="1" si="25"/>
        <v>1</v>
      </c>
      <c r="CD18" s="17">
        <f t="shared" ca="1" si="25"/>
        <v>1</v>
      </c>
      <c r="CE18" s="17">
        <f t="shared" ca="1" si="25"/>
        <v>1</v>
      </c>
      <c r="CF18" s="17">
        <f t="shared" ca="1" si="25"/>
        <v>1</v>
      </c>
      <c r="CG18" s="17">
        <f t="shared" ca="1" si="25"/>
        <v>1</v>
      </c>
      <c r="CH18" s="17">
        <f t="shared" ca="1" si="25"/>
        <v>1</v>
      </c>
      <c r="CI18" s="17">
        <f t="shared" ca="1" si="25"/>
        <v>1</v>
      </c>
      <c r="CJ18" s="17">
        <f t="shared" ca="1" si="25"/>
        <v>1</v>
      </c>
      <c r="CK18" s="17">
        <f t="shared" ca="1" si="25"/>
        <v>1</v>
      </c>
      <c r="CL18" s="17">
        <f t="shared" ca="1" si="25"/>
        <v>1</v>
      </c>
      <c r="CM18" s="18">
        <f t="shared" ca="1" si="25"/>
        <v>1</v>
      </c>
      <c r="CO18" s="30"/>
      <c r="CP18" s="16">
        <f t="shared" ca="1" si="26"/>
        <v>0</v>
      </c>
      <c r="CQ18" s="17">
        <f t="shared" ca="1" si="26"/>
        <v>0</v>
      </c>
      <c r="CR18" s="17">
        <f t="shared" ca="1" si="26"/>
        <v>0</v>
      </c>
      <c r="CS18" s="17">
        <f t="shared" ca="1" si="26"/>
        <v>0</v>
      </c>
      <c r="CT18" s="17">
        <f t="shared" ca="1" si="26"/>
        <v>0</v>
      </c>
      <c r="CU18" s="17">
        <f t="shared" ca="1" si="26"/>
        <v>0</v>
      </c>
      <c r="CV18" s="17">
        <f t="shared" ca="1" si="26"/>
        <v>0</v>
      </c>
      <c r="CW18" s="17">
        <f t="shared" ca="1" si="26"/>
        <v>0</v>
      </c>
      <c r="CX18" s="17">
        <f t="shared" ca="1" si="26"/>
        <v>0</v>
      </c>
      <c r="CY18" s="18">
        <f t="shared" ca="1" si="26"/>
        <v>0</v>
      </c>
      <c r="CZ18" s="17">
        <f t="shared" ca="1" si="27"/>
        <v>0</v>
      </c>
      <c r="DA18" s="17">
        <f t="shared" ca="1" si="27"/>
        <v>0</v>
      </c>
      <c r="DB18" s="17">
        <f t="shared" ca="1" si="27"/>
        <v>0</v>
      </c>
      <c r="DC18" s="17">
        <f t="shared" ca="1" si="27"/>
        <v>0</v>
      </c>
      <c r="DD18" s="17">
        <f t="shared" ca="1" si="27"/>
        <v>0</v>
      </c>
      <c r="DE18" s="17">
        <f t="shared" ca="1" si="27"/>
        <v>0</v>
      </c>
      <c r="DF18" s="17">
        <f t="shared" ca="1" si="27"/>
        <v>0</v>
      </c>
      <c r="DG18" s="17">
        <f t="shared" ca="1" si="27"/>
        <v>0</v>
      </c>
      <c r="DH18" s="17">
        <f t="shared" ca="1" si="27"/>
        <v>0</v>
      </c>
      <c r="DI18" s="17">
        <f t="shared" ca="1" si="27"/>
        <v>0</v>
      </c>
      <c r="DJ18" s="17">
        <f t="shared" ca="1" si="28"/>
        <v>0</v>
      </c>
      <c r="DK18" s="17">
        <f t="shared" ca="1" si="28"/>
        <v>0</v>
      </c>
      <c r="DL18" s="17">
        <f t="shared" ca="1" si="28"/>
        <v>0</v>
      </c>
      <c r="DM18" s="17">
        <f t="shared" ca="1" si="28"/>
        <v>0</v>
      </c>
      <c r="DN18" s="17">
        <f t="shared" ca="1" si="28"/>
        <v>0</v>
      </c>
      <c r="DO18" s="17">
        <f t="shared" ca="1" si="28"/>
        <v>0</v>
      </c>
      <c r="DP18" s="17">
        <f t="shared" ca="1" si="28"/>
        <v>0</v>
      </c>
      <c r="DQ18" s="17">
        <f t="shared" ca="1" si="28"/>
        <v>0</v>
      </c>
      <c r="DR18" s="17">
        <f t="shared" ca="1" si="28"/>
        <v>0</v>
      </c>
      <c r="DS18" s="17">
        <f t="shared" ca="1" si="28"/>
        <v>0</v>
      </c>
      <c r="DT18" s="17">
        <f t="shared" ca="1" si="28"/>
        <v>0</v>
      </c>
      <c r="DU18" s="17">
        <f t="shared" ca="1" si="28"/>
        <v>0</v>
      </c>
      <c r="DV18" s="18">
        <f t="shared" ca="1" si="28"/>
        <v>0</v>
      </c>
    </row>
    <row r="19" spans="1:126" outlineLevel="3">
      <c r="A19" s="378" t="s">
        <v>196</v>
      </c>
      <c r="B19" s="376" t="s">
        <v>168</v>
      </c>
      <c r="C19" s="375" t="s">
        <v>175</v>
      </c>
      <c r="D19" s="408" t="s">
        <v>122</v>
      </c>
      <c r="E19" s="374">
        <v>11.833333333333334</v>
      </c>
      <c r="F19" s="55">
        <f t="shared" si="29"/>
        <v>2.6741996233521654E-2</v>
      </c>
      <c r="G19" s="99">
        <f t="shared" ca="1" si="14"/>
        <v>1</v>
      </c>
      <c r="H19" s="55">
        <f t="shared" ca="1" si="15"/>
        <v>1</v>
      </c>
      <c r="I19" s="53" t="s">
        <v>70</v>
      </c>
      <c r="J19" s="44">
        <v>44496</v>
      </c>
      <c r="K19" s="383">
        <v>44497</v>
      </c>
      <c r="L19" s="383"/>
      <c r="M19" s="384"/>
      <c r="N19" s="44">
        <v>44496</v>
      </c>
      <c r="O19" s="383">
        <v>44497</v>
      </c>
      <c r="P19" s="383"/>
      <c r="Q19" s="384"/>
      <c r="R19" s="380">
        <v>44495</v>
      </c>
      <c r="S19" s="385">
        <v>44495</v>
      </c>
      <c r="T19" s="381"/>
      <c r="U19" s="36"/>
      <c r="V19" s="68"/>
      <c r="W19" s="25"/>
      <c r="X19" s="65">
        <f t="shared" ca="1" si="20"/>
        <v>0</v>
      </c>
      <c r="Y19" s="66">
        <f t="shared" ca="1" si="20"/>
        <v>0</v>
      </c>
      <c r="Z19" s="66">
        <f t="shared" ca="1" si="20"/>
        <v>1</v>
      </c>
      <c r="AA19" s="66">
        <f t="shared" ca="1" si="20"/>
        <v>1</v>
      </c>
      <c r="AB19" s="66">
        <f t="shared" ca="1" si="20"/>
        <v>1</v>
      </c>
      <c r="AC19" s="66">
        <f t="shared" ca="1" si="20"/>
        <v>1</v>
      </c>
      <c r="AD19" s="66">
        <f t="shared" ca="1" si="20"/>
        <v>1</v>
      </c>
      <c r="AE19" s="66">
        <f t="shared" ca="1" si="20"/>
        <v>1</v>
      </c>
      <c r="AF19" s="66">
        <f t="shared" ca="1" si="20"/>
        <v>1</v>
      </c>
      <c r="AG19" s="66">
        <f t="shared" ca="1" si="20"/>
        <v>1</v>
      </c>
      <c r="AH19" s="66">
        <f t="shared" ca="1" si="21"/>
        <v>1</v>
      </c>
      <c r="AI19" s="66">
        <f t="shared" ca="1" si="21"/>
        <v>1</v>
      </c>
      <c r="AJ19" s="66">
        <f t="shared" ca="1" si="21"/>
        <v>1</v>
      </c>
      <c r="AK19" s="66">
        <f t="shared" ca="1" si="21"/>
        <v>1</v>
      </c>
      <c r="AL19" s="66">
        <f t="shared" ca="1" si="21"/>
        <v>1</v>
      </c>
      <c r="AM19" s="66">
        <f t="shared" ca="1" si="21"/>
        <v>1</v>
      </c>
      <c r="AN19" s="66">
        <f t="shared" ca="1" si="21"/>
        <v>1</v>
      </c>
      <c r="AO19" s="66">
        <f t="shared" ca="1" si="21"/>
        <v>1</v>
      </c>
      <c r="AP19" s="66">
        <f t="shared" ca="1" si="21"/>
        <v>1</v>
      </c>
      <c r="AQ19" s="66">
        <f t="shared" ca="1" si="21"/>
        <v>1</v>
      </c>
      <c r="AR19" s="66">
        <f t="shared" ca="1" si="22"/>
        <v>1</v>
      </c>
      <c r="AS19" s="66">
        <f t="shared" ca="1" si="22"/>
        <v>1</v>
      </c>
      <c r="AT19" s="66">
        <f t="shared" ca="1" si="22"/>
        <v>1</v>
      </c>
      <c r="AU19" s="66">
        <f t="shared" ca="1" si="22"/>
        <v>1</v>
      </c>
      <c r="AV19" s="66">
        <f t="shared" ca="1" si="22"/>
        <v>1</v>
      </c>
      <c r="AW19" s="66">
        <f t="shared" ca="1" si="22"/>
        <v>1</v>
      </c>
      <c r="AX19" s="66">
        <f t="shared" ca="1" si="22"/>
        <v>1</v>
      </c>
      <c r="AY19" s="66">
        <f t="shared" ca="1" si="22"/>
        <v>1</v>
      </c>
      <c r="AZ19" s="66">
        <f t="shared" ca="1" si="22"/>
        <v>1</v>
      </c>
      <c r="BA19" s="66">
        <f t="shared" ca="1" si="22"/>
        <v>1</v>
      </c>
      <c r="BB19" s="66">
        <f t="shared" ca="1" si="22"/>
        <v>1</v>
      </c>
      <c r="BC19" s="66">
        <f t="shared" ca="1" si="22"/>
        <v>1</v>
      </c>
      <c r="BD19" s="67">
        <f t="shared" ca="1" si="22"/>
        <v>1</v>
      </c>
      <c r="BE19" s="27"/>
      <c r="BF19" s="30"/>
      <c r="BG19" s="16">
        <f t="shared" ca="1" si="23"/>
        <v>0</v>
      </c>
      <c r="BH19" s="17">
        <f t="shared" ca="1" si="23"/>
        <v>0</v>
      </c>
      <c r="BI19" s="17">
        <f t="shared" ca="1" si="23"/>
        <v>1</v>
      </c>
      <c r="BJ19" s="17">
        <f t="shared" ca="1" si="23"/>
        <v>1</v>
      </c>
      <c r="BK19" s="17">
        <f t="shared" ca="1" si="23"/>
        <v>1</v>
      </c>
      <c r="BL19" s="17">
        <f t="shared" ca="1" si="23"/>
        <v>1</v>
      </c>
      <c r="BM19" s="17">
        <f t="shared" ca="1" si="23"/>
        <v>1</v>
      </c>
      <c r="BN19" s="17">
        <f t="shared" ca="1" si="23"/>
        <v>1</v>
      </c>
      <c r="BO19" s="17">
        <f t="shared" ca="1" si="23"/>
        <v>1</v>
      </c>
      <c r="BP19" s="18">
        <f t="shared" ca="1" si="23"/>
        <v>1</v>
      </c>
      <c r="BQ19" s="17">
        <f t="shared" ca="1" si="24"/>
        <v>1</v>
      </c>
      <c r="BR19" s="17">
        <f t="shared" ca="1" si="24"/>
        <v>1</v>
      </c>
      <c r="BS19" s="17">
        <f t="shared" ca="1" si="24"/>
        <v>1</v>
      </c>
      <c r="BT19" s="17">
        <f t="shared" ca="1" si="24"/>
        <v>1</v>
      </c>
      <c r="BU19" s="17">
        <f t="shared" ca="1" si="24"/>
        <v>1</v>
      </c>
      <c r="BV19" s="17">
        <f t="shared" ca="1" si="24"/>
        <v>1</v>
      </c>
      <c r="BW19" s="17">
        <f t="shared" ca="1" si="24"/>
        <v>1</v>
      </c>
      <c r="BX19" s="17">
        <f t="shared" ca="1" si="24"/>
        <v>1</v>
      </c>
      <c r="BY19" s="17">
        <f t="shared" ca="1" si="24"/>
        <v>1</v>
      </c>
      <c r="BZ19" s="17">
        <f t="shared" ca="1" si="24"/>
        <v>1</v>
      </c>
      <c r="CA19" s="17">
        <f t="shared" ca="1" si="25"/>
        <v>1</v>
      </c>
      <c r="CB19" s="17">
        <f t="shared" ca="1" si="25"/>
        <v>1</v>
      </c>
      <c r="CC19" s="17">
        <f t="shared" ca="1" si="25"/>
        <v>1</v>
      </c>
      <c r="CD19" s="17">
        <f t="shared" ca="1" si="25"/>
        <v>1</v>
      </c>
      <c r="CE19" s="17">
        <f t="shared" ca="1" si="25"/>
        <v>1</v>
      </c>
      <c r="CF19" s="17">
        <f t="shared" ca="1" si="25"/>
        <v>1</v>
      </c>
      <c r="CG19" s="17">
        <f t="shared" ca="1" si="25"/>
        <v>1</v>
      </c>
      <c r="CH19" s="17">
        <f t="shared" ca="1" si="25"/>
        <v>1</v>
      </c>
      <c r="CI19" s="17">
        <f t="shared" ca="1" si="25"/>
        <v>1</v>
      </c>
      <c r="CJ19" s="17">
        <f t="shared" ca="1" si="25"/>
        <v>1</v>
      </c>
      <c r="CK19" s="17">
        <f t="shared" ca="1" si="25"/>
        <v>1</v>
      </c>
      <c r="CL19" s="17">
        <f t="shared" ca="1" si="25"/>
        <v>1</v>
      </c>
      <c r="CM19" s="18">
        <f t="shared" ca="1" si="25"/>
        <v>1</v>
      </c>
      <c r="CO19" s="30"/>
      <c r="CP19" s="16">
        <f t="shared" ca="1" si="26"/>
        <v>0</v>
      </c>
      <c r="CQ19" s="17">
        <f t="shared" ca="1" si="26"/>
        <v>0</v>
      </c>
      <c r="CR19" s="17">
        <f t="shared" ca="1" si="26"/>
        <v>1</v>
      </c>
      <c r="CS19" s="17">
        <f t="shared" ca="1" si="26"/>
        <v>1</v>
      </c>
      <c r="CT19" s="17">
        <f t="shared" ca="1" si="26"/>
        <v>1</v>
      </c>
      <c r="CU19" s="17">
        <f t="shared" ca="1" si="26"/>
        <v>1</v>
      </c>
      <c r="CV19" s="17">
        <f t="shared" ca="1" si="26"/>
        <v>1</v>
      </c>
      <c r="CW19" s="17">
        <f t="shared" ca="1" si="26"/>
        <v>1</v>
      </c>
      <c r="CX19" s="17">
        <f t="shared" ca="1" si="26"/>
        <v>1</v>
      </c>
      <c r="CY19" s="18">
        <f t="shared" ca="1" si="26"/>
        <v>1</v>
      </c>
      <c r="CZ19" s="17">
        <f t="shared" ca="1" si="27"/>
        <v>1</v>
      </c>
      <c r="DA19" s="17">
        <f t="shared" ca="1" si="27"/>
        <v>1</v>
      </c>
      <c r="DB19" s="17">
        <f t="shared" ca="1" si="27"/>
        <v>1</v>
      </c>
      <c r="DC19" s="17">
        <f t="shared" ca="1" si="27"/>
        <v>1</v>
      </c>
      <c r="DD19" s="17">
        <f t="shared" ca="1" si="27"/>
        <v>1</v>
      </c>
      <c r="DE19" s="17">
        <f t="shared" ca="1" si="27"/>
        <v>1</v>
      </c>
      <c r="DF19" s="17">
        <f t="shared" ca="1" si="27"/>
        <v>1</v>
      </c>
      <c r="DG19" s="17">
        <f t="shared" ca="1" si="27"/>
        <v>1</v>
      </c>
      <c r="DH19" s="17">
        <f t="shared" ca="1" si="27"/>
        <v>1</v>
      </c>
      <c r="DI19" s="17">
        <f t="shared" ca="1" si="27"/>
        <v>1</v>
      </c>
      <c r="DJ19" s="17">
        <f t="shared" ca="1" si="28"/>
        <v>1</v>
      </c>
      <c r="DK19" s="17">
        <f t="shared" ca="1" si="28"/>
        <v>1</v>
      </c>
      <c r="DL19" s="17">
        <f t="shared" ca="1" si="28"/>
        <v>1</v>
      </c>
      <c r="DM19" s="17">
        <f t="shared" ca="1" si="28"/>
        <v>1</v>
      </c>
      <c r="DN19" s="17">
        <f t="shared" ca="1" si="28"/>
        <v>1</v>
      </c>
      <c r="DO19" s="17">
        <f t="shared" ca="1" si="28"/>
        <v>1</v>
      </c>
      <c r="DP19" s="17">
        <f t="shared" ca="1" si="28"/>
        <v>1</v>
      </c>
      <c r="DQ19" s="17">
        <f t="shared" ca="1" si="28"/>
        <v>1</v>
      </c>
      <c r="DR19" s="17">
        <f t="shared" ca="1" si="28"/>
        <v>1</v>
      </c>
      <c r="DS19" s="17">
        <f t="shared" ca="1" si="28"/>
        <v>1</v>
      </c>
      <c r="DT19" s="17">
        <f t="shared" ca="1" si="28"/>
        <v>1</v>
      </c>
      <c r="DU19" s="17">
        <f t="shared" ca="1" si="28"/>
        <v>1</v>
      </c>
      <c r="DV19" s="18">
        <f t="shared" ca="1" si="28"/>
        <v>1</v>
      </c>
    </row>
    <row r="20" spans="1:126" hidden="1" outlineLevel="3">
      <c r="A20" s="378"/>
      <c r="B20" s="376" t="s">
        <v>168</v>
      </c>
      <c r="C20" s="375" t="s">
        <v>176</v>
      </c>
      <c r="D20" s="373" t="s">
        <v>123</v>
      </c>
      <c r="E20" s="374">
        <v>15.333333333333334</v>
      </c>
      <c r="F20" s="55">
        <f t="shared" si="29"/>
        <v>3.4651600753295667E-2</v>
      </c>
      <c r="G20" s="99">
        <f t="shared" ca="1" si="14"/>
        <v>0</v>
      </c>
      <c r="H20" s="55">
        <f t="shared" ca="1" si="15"/>
        <v>0</v>
      </c>
      <c r="I20" s="53" t="s">
        <v>70</v>
      </c>
      <c r="J20" s="44">
        <v>44587</v>
      </c>
      <c r="K20" s="383">
        <v>44588</v>
      </c>
      <c r="L20" s="383"/>
      <c r="M20" s="384"/>
      <c r="N20" s="44">
        <v>44587</v>
      </c>
      <c r="O20" s="383">
        <v>44588</v>
      </c>
      <c r="P20" s="383"/>
      <c r="Q20" s="384"/>
      <c r="R20" s="401"/>
      <c r="S20" s="385"/>
      <c r="T20" s="381"/>
      <c r="U20" s="36"/>
      <c r="V20" s="68"/>
      <c r="W20" s="25"/>
      <c r="X20" s="65">
        <f t="shared" ca="1" si="20"/>
        <v>0</v>
      </c>
      <c r="Y20" s="66">
        <f t="shared" ca="1" si="20"/>
        <v>0</v>
      </c>
      <c r="Z20" s="66">
        <f t="shared" ca="1" si="20"/>
        <v>0</v>
      </c>
      <c r="AA20" s="66">
        <f t="shared" ca="1" si="20"/>
        <v>0</v>
      </c>
      <c r="AB20" s="66">
        <f t="shared" ca="1" si="20"/>
        <v>0</v>
      </c>
      <c r="AC20" s="66">
        <f t="shared" ca="1" si="20"/>
        <v>0</v>
      </c>
      <c r="AD20" s="66">
        <f t="shared" ca="1" si="20"/>
        <v>0</v>
      </c>
      <c r="AE20" s="66">
        <f t="shared" ca="1" si="20"/>
        <v>0</v>
      </c>
      <c r="AF20" s="66">
        <f t="shared" ca="1" si="20"/>
        <v>0</v>
      </c>
      <c r="AG20" s="66">
        <f t="shared" ca="1" si="20"/>
        <v>0</v>
      </c>
      <c r="AH20" s="66">
        <f t="shared" ca="1" si="21"/>
        <v>0</v>
      </c>
      <c r="AI20" s="66">
        <f t="shared" ca="1" si="21"/>
        <v>0</v>
      </c>
      <c r="AJ20" s="66">
        <f t="shared" ca="1" si="21"/>
        <v>0</v>
      </c>
      <c r="AK20" s="66">
        <f t="shared" ca="1" si="21"/>
        <v>0</v>
      </c>
      <c r="AL20" s="66">
        <f t="shared" ca="1" si="21"/>
        <v>0</v>
      </c>
      <c r="AM20" s="66">
        <f t="shared" ca="1" si="21"/>
        <v>1</v>
      </c>
      <c r="AN20" s="66">
        <f t="shared" ca="1" si="21"/>
        <v>1</v>
      </c>
      <c r="AO20" s="66">
        <f t="shared" ca="1" si="21"/>
        <v>1</v>
      </c>
      <c r="AP20" s="66">
        <f t="shared" ca="1" si="21"/>
        <v>1</v>
      </c>
      <c r="AQ20" s="66">
        <f t="shared" ca="1" si="21"/>
        <v>1</v>
      </c>
      <c r="AR20" s="66">
        <f t="shared" ca="1" si="22"/>
        <v>1</v>
      </c>
      <c r="AS20" s="66">
        <f t="shared" ca="1" si="22"/>
        <v>1</v>
      </c>
      <c r="AT20" s="66">
        <f t="shared" ca="1" si="22"/>
        <v>1</v>
      </c>
      <c r="AU20" s="66">
        <f t="shared" ca="1" si="22"/>
        <v>1</v>
      </c>
      <c r="AV20" s="66">
        <f t="shared" ca="1" si="22"/>
        <v>1</v>
      </c>
      <c r="AW20" s="66">
        <f t="shared" ca="1" si="22"/>
        <v>1</v>
      </c>
      <c r="AX20" s="66">
        <f t="shared" ca="1" si="22"/>
        <v>1</v>
      </c>
      <c r="AY20" s="66">
        <f t="shared" ca="1" si="22"/>
        <v>1</v>
      </c>
      <c r="AZ20" s="66">
        <f t="shared" ca="1" si="22"/>
        <v>1</v>
      </c>
      <c r="BA20" s="66">
        <f t="shared" ca="1" si="22"/>
        <v>1</v>
      </c>
      <c r="BB20" s="66">
        <f t="shared" ca="1" si="22"/>
        <v>1</v>
      </c>
      <c r="BC20" s="66">
        <f t="shared" ca="1" si="22"/>
        <v>1</v>
      </c>
      <c r="BD20" s="67">
        <f t="shared" ca="1" si="22"/>
        <v>1</v>
      </c>
      <c r="BE20" s="27"/>
      <c r="BF20" s="30"/>
      <c r="BG20" s="16">
        <f t="shared" ca="1" si="23"/>
        <v>0</v>
      </c>
      <c r="BH20" s="17">
        <f t="shared" ca="1" si="23"/>
        <v>0</v>
      </c>
      <c r="BI20" s="17">
        <f t="shared" ca="1" si="23"/>
        <v>0</v>
      </c>
      <c r="BJ20" s="17">
        <f t="shared" ca="1" si="23"/>
        <v>0</v>
      </c>
      <c r="BK20" s="17">
        <f t="shared" ca="1" si="23"/>
        <v>0</v>
      </c>
      <c r="BL20" s="17">
        <f t="shared" ca="1" si="23"/>
        <v>0</v>
      </c>
      <c r="BM20" s="17">
        <f t="shared" ca="1" si="23"/>
        <v>0</v>
      </c>
      <c r="BN20" s="17">
        <f t="shared" ca="1" si="23"/>
        <v>0</v>
      </c>
      <c r="BO20" s="17">
        <f t="shared" ca="1" si="23"/>
        <v>0</v>
      </c>
      <c r="BP20" s="18">
        <f t="shared" ca="1" si="23"/>
        <v>0</v>
      </c>
      <c r="BQ20" s="17">
        <f t="shared" ca="1" si="24"/>
        <v>0</v>
      </c>
      <c r="BR20" s="17">
        <f t="shared" ca="1" si="24"/>
        <v>0</v>
      </c>
      <c r="BS20" s="17">
        <f t="shared" ca="1" si="24"/>
        <v>0</v>
      </c>
      <c r="BT20" s="17">
        <f t="shared" ca="1" si="24"/>
        <v>0</v>
      </c>
      <c r="BU20" s="17">
        <f t="shared" ca="1" si="24"/>
        <v>0</v>
      </c>
      <c r="BV20" s="17">
        <f t="shared" ca="1" si="24"/>
        <v>1</v>
      </c>
      <c r="BW20" s="17">
        <f t="shared" ca="1" si="24"/>
        <v>1</v>
      </c>
      <c r="BX20" s="17">
        <f t="shared" ca="1" si="24"/>
        <v>1</v>
      </c>
      <c r="BY20" s="17">
        <f t="shared" ca="1" si="24"/>
        <v>1</v>
      </c>
      <c r="BZ20" s="17">
        <f t="shared" ca="1" si="24"/>
        <v>1</v>
      </c>
      <c r="CA20" s="17">
        <f t="shared" ca="1" si="25"/>
        <v>1</v>
      </c>
      <c r="CB20" s="17">
        <f t="shared" ca="1" si="25"/>
        <v>1</v>
      </c>
      <c r="CC20" s="17">
        <f t="shared" ca="1" si="25"/>
        <v>1</v>
      </c>
      <c r="CD20" s="17">
        <f t="shared" ca="1" si="25"/>
        <v>1</v>
      </c>
      <c r="CE20" s="17">
        <f t="shared" ca="1" si="25"/>
        <v>1</v>
      </c>
      <c r="CF20" s="17">
        <f t="shared" ca="1" si="25"/>
        <v>1</v>
      </c>
      <c r="CG20" s="17">
        <f t="shared" ca="1" si="25"/>
        <v>1</v>
      </c>
      <c r="CH20" s="17">
        <f t="shared" ca="1" si="25"/>
        <v>1</v>
      </c>
      <c r="CI20" s="17">
        <f t="shared" ca="1" si="25"/>
        <v>1</v>
      </c>
      <c r="CJ20" s="17">
        <f t="shared" ca="1" si="25"/>
        <v>1</v>
      </c>
      <c r="CK20" s="17">
        <f t="shared" ca="1" si="25"/>
        <v>1</v>
      </c>
      <c r="CL20" s="17">
        <f t="shared" ca="1" si="25"/>
        <v>1</v>
      </c>
      <c r="CM20" s="18">
        <f t="shared" ca="1" si="25"/>
        <v>1</v>
      </c>
      <c r="CO20" s="30"/>
      <c r="CP20" s="16">
        <f t="shared" ca="1" si="26"/>
        <v>0</v>
      </c>
      <c r="CQ20" s="17">
        <f t="shared" ca="1" si="26"/>
        <v>0</v>
      </c>
      <c r="CR20" s="17">
        <f t="shared" ca="1" si="26"/>
        <v>0</v>
      </c>
      <c r="CS20" s="17">
        <f t="shared" ca="1" si="26"/>
        <v>0</v>
      </c>
      <c r="CT20" s="17">
        <f t="shared" ca="1" si="26"/>
        <v>0</v>
      </c>
      <c r="CU20" s="17">
        <f t="shared" ca="1" si="26"/>
        <v>0</v>
      </c>
      <c r="CV20" s="17">
        <f t="shared" ca="1" si="26"/>
        <v>0</v>
      </c>
      <c r="CW20" s="17">
        <f t="shared" ca="1" si="26"/>
        <v>0</v>
      </c>
      <c r="CX20" s="17">
        <f t="shared" ca="1" si="26"/>
        <v>0</v>
      </c>
      <c r="CY20" s="18">
        <f t="shared" ca="1" si="26"/>
        <v>0</v>
      </c>
      <c r="CZ20" s="17">
        <f t="shared" ca="1" si="27"/>
        <v>0</v>
      </c>
      <c r="DA20" s="17">
        <f t="shared" ca="1" si="27"/>
        <v>0</v>
      </c>
      <c r="DB20" s="17">
        <f t="shared" ca="1" si="27"/>
        <v>0</v>
      </c>
      <c r="DC20" s="17">
        <f t="shared" ca="1" si="27"/>
        <v>0</v>
      </c>
      <c r="DD20" s="17">
        <f t="shared" ca="1" si="27"/>
        <v>0</v>
      </c>
      <c r="DE20" s="17">
        <f t="shared" ca="1" si="27"/>
        <v>0</v>
      </c>
      <c r="DF20" s="17">
        <f t="shared" ca="1" si="27"/>
        <v>0</v>
      </c>
      <c r="DG20" s="17">
        <f t="shared" ca="1" si="27"/>
        <v>0</v>
      </c>
      <c r="DH20" s="17">
        <f t="shared" ca="1" si="27"/>
        <v>0</v>
      </c>
      <c r="DI20" s="17">
        <f t="shared" ca="1" si="27"/>
        <v>0</v>
      </c>
      <c r="DJ20" s="17">
        <f t="shared" ca="1" si="28"/>
        <v>0</v>
      </c>
      <c r="DK20" s="17">
        <f t="shared" ca="1" si="28"/>
        <v>0</v>
      </c>
      <c r="DL20" s="17">
        <f t="shared" ca="1" si="28"/>
        <v>0</v>
      </c>
      <c r="DM20" s="17">
        <f t="shared" ca="1" si="28"/>
        <v>0</v>
      </c>
      <c r="DN20" s="17">
        <f t="shared" ca="1" si="28"/>
        <v>0</v>
      </c>
      <c r="DO20" s="17">
        <f t="shared" ca="1" si="28"/>
        <v>0</v>
      </c>
      <c r="DP20" s="17">
        <f t="shared" ca="1" si="28"/>
        <v>0</v>
      </c>
      <c r="DQ20" s="17">
        <f t="shared" ca="1" si="28"/>
        <v>0</v>
      </c>
      <c r="DR20" s="17">
        <f t="shared" ca="1" si="28"/>
        <v>0</v>
      </c>
      <c r="DS20" s="17">
        <f t="shared" ca="1" si="28"/>
        <v>0</v>
      </c>
      <c r="DT20" s="17">
        <f t="shared" ca="1" si="28"/>
        <v>0</v>
      </c>
      <c r="DU20" s="17">
        <f t="shared" ca="1" si="28"/>
        <v>0</v>
      </c>
      <c r="DV20" s="18">
        <f t="shared" ca="1" si="28"/>
        <v>0</v>
      </c>
    </row>
    <row r="21" spans="1:126" hidden="1" outlineLevel="3">
      <c r="A21" s="378"/>
      <c r="B21" s="376" t="s">
        <v>168</v>
      </c>
      <c r="C21" s="375" t="s">
        <v>177</v>
      </c>
      <c r="D21" s="373" t="s">
        <v>124</v>
      </c>
      <c r="E21" s="374">
        <v>15.333333333333334</v>
      </c>
      <c r="F21" s="55">
        <f t="shared" si="29"/>
        <v>3.4651600753295667E-2</v>
      </c>
      <c r="G21" s="99">
        <f t="shared" ca="1" si="14"/>
        <v>0</v>
      </c>
      <c r="H21" s="55">
        <f t="shared" ca="1" si="15"/>
        <v>0</v>
      </c>
      <c r="I21" s="53" t="s">
        <v>70</v>
      </c>
      <c r="J21" s="44">
        <v>44587</v>
      </c>
      <c r="K21" s="383">
        <v>44588</v>
      </c>
      <c r="L21" s="383"/>
      <c r="M21" s="384"/>
      <c r="N21" s="44">
        <v>44587</v>
      </c>
      <c r="O21" s="383">
        <v>44588</v>
      </c>
      <c r="P21" s="383"/>
      <c r="Q21" s="384"/>
      <c r="R21" s="401"/>
      <c r="S21" s="385"/>
      <c r="T21" s="381"/>
      <c r="U21" s="36"/>
      <c r="V21" s="68"/>
      <c r="W21" s="25"/>
      <c r="X21" s="65">
        <f t="shared" ca="1" si="20"/>
        <v>0</v>
      </c>
      <c r="Y21" s="66">
        <f t="shared" ca="1" si="20"/>
        <v>0</v>
      </c>
      <c r="Z21" s="66">
        <f t="shared" ca="1" si="20"/>
        <v>0</v>
      </c>
      <c r="AA21" s="66">
        <f t="shared" ca="1" si="20"/>
        <v>0</v>
      </c>
      <c r="AB21" s="66">
        <f t="shared" ca="1" si="20"/>
        <v>0</v>
      </c>
      <c r="AC21" s="66">
        <f t="shared" ca="1" si="20"/>
        <v>0</v>
      </c>
      <c r="AD21" s="66">
        <f t="shared" ca="1" si="20"/>
        <v>0</v>
      </c>
      <c r="AE21" s="66">
        <f t="shared" ca="1" si="20"/>
        <v>0</v>
      </c>
      <c r="AF21" s="66">
        <f t="shared" ca="1" si="20"/>
        <v>0</v>
      </c>
      <c r="AG21" s="66">
        <f t="shared" ca="1" si="20"/>
        <v>0</v>
      </c>
      <c r="AH21" s="66">
        <f t="shared" ca="1" si="21"/>
        <v>0</v>
      </c>
      <c r="AI21" s="66">
        <f t="shared" ca="1" si="21"/>
        <v>0</v>
      </c>
      <c r="AJ21" s="66">
        <f t="shared" ca="1" si="21"/>
        <v>0</v>
      </c>
      <c r="AK21" s="66">
        <f t="shared" ca="1" si="21"/>
        <v>0</v>
      </c>
      <c r="AL21" s="66">
        <f t="shared" ca="1" si="21"/>
        <v>0</v>
      </c>
      <c r="AM21" s="66">
        <f t="shared" ca="1" si="21"/>
        <v>1</v>
      </c>
      <c r="AN21" s="66">
        <f t="shared" ca="1" si="21"/>
        <v>1</v>
      </c>
      <c r="AO21" s="66">
        <f t="shared" ca="1" si="21"/>
        <v>1</v>
      </c>
      <c r="AP21" s="66">
        <f t="shared" ca="1" si="21"/>
        <v>1</v>
      </c>
      <c r="AQ21" s="66">
        <f t="shared" ca="1" si="21"/>
        <v>1</v>
      </c>
      <c r="AR21" s="66">
        <f t="shared" ca="1" si="22"/>
        <v>1</v>
      </c>
      <c r="AS21" s="66">
        <f t="shared" ca="1" si="22"/>
        <v>1</v>
      </c>
      <c r="AT21" s="66">
        <f t="shared" ca="1" si="22"/>
        <v>1</v>
      </c>
      <c r="AU21" s="66">
        <f t="shared" ca="1" si="22"/>
        <v>1</v>
      </c>
      <c r="AV21" s="66">
        <f t="shared" ca="1" si="22"/>
        <v>1</v>
      </c>
      <c r="AW21" s="66">
        <f t="shared" ca="1" si="22"/>
        <v>1</v>
      </c>
      <c r="AX21" s="66">
        <f t="shared" ca="1" si="22"/>
        <v>1</v>
      </c>
      <c r="AY21" s="66">
        <f t="shared" ca="1" si="22"/>
        <v>1</v>
      </c>
      <c r="AZ21" s="66">
        <f t="shared" ca="1" si="22"/>
        <v>1</v>
      </c>
      <c r="BA21" s="66">
        <f t="shared" ca="1" si="22"/>
        <v>1</v>
      </c>
      <c r="BB21" s="66">
        <f t="shared" ca="1" si="22"/>
        <v>1</v>
      </c>
      <c r="BC21" s="66">
        <f t="shared" ca="1" si="22"/>
        <v>1</v>
      </c>
      <c r="BD21" s="67">
        <f t="shared" ca="1" si="22"/>
        <v>1</v>
      </c>
      <c r="BE21" s="27"/>
      <c r="BF21" s="30"/>
      <c r="BG21" s="16">
        <f t="shared" ca="1" si="23"/>
        <v>0</v>
      </c>
      <c r="BH21" s="17">
        <f t="shared" ca="1" si="23"/>
        <v>0</v>
      </c>
      <c r="BI21" s="17">
        <f t="shared" ca="1" si="23"/>
        <v>0</v>
      </c>
      <c r="BJ21" s="17">
        <f t="shared" ca="1" si="23"/>
        <v>0</v>
      </c>
      <c r="BK21" s="17">
        <f t="shared" ca="1" si="23"/>
        <v>0</v>
      </c>
      <c r="BL21" s="17">
        <f t="shared" ca="1" si="23"/>
        <v>0</v>
      </c>
      <c r="BM21" s="17">
        <f t="shared" ca="1" si="23"/>
        <v>0</v>
      </c>
      <c r="BN21" s="17">
        <f t="shared" ca="1" si="23"/>
        <v>0</v>
      </c>
      <c r="BO21" s="17">
        <f t="shared" ca="1" si="23"/>
        <v>0</v>
      </c>
      <c r="BP21" s="18">
        <f t="shared" ca="1" si="23"/>
        <v>0</v>
      </c>
      <c r="BQ21" s="17">
        <f t="shared" ca="1" si="24"/>
        <v>0</v>
      </c>
      <c r="BR21" s="17">
        <f t="shared" ca="1" si="24"/>
        <v>0</v>
      </c>
      <c r="BS21" s="17">
        <f t="shared" ca="1" si="24"/>
        <v>0</v>
      </c>
      <c r="BT21" s="17">
        <f t="shared" ca="1" si="24"/>
        <v>0</v>
      </c>
      <c r="BU21" s="17">
        <f t="shared" ca="1" si="24"/>
        <v>0</v>
      </c>
      <c r="BV21" s="17">
        <f t="shared" ca="1" si="24"/>
        <v>1</v>
      </c>
      <c r="BW21" s="17">
        <f t="shared" ca="1" si="24"/>
        <v>1</v>
      </c>
      <c r="BX21" s="17">
        <f t="shared" ca="1" si="24"/>
        <v>1</v>
      </c>
      <c r="BY21" s="17">
        <f t="shared" ca="1" si="24"/>
        <v>1</v>
      </c>
      <c r="BZ21" s="17">
        <f t="shared" ca="1" si="24"/>
        <v>1</v>
      </c>
      <c r="CA21" s="17">
        <f t="shared" ca="1" si="25"/>
        <v>1</v>
      </c>
      <c r="CB21" s="17">
        <f t="shared" ca="1" si="25"/>
        <v>1</v>
      </c>
      <c r="CC21" s="17">
        <f t="shared" ca="1" si="25"/>
        <v>1</v>
      </c>
      <c r="CD21" s="17">
        <f t="shared" ca="1" si="25"/>
        <v>1</v>
      </c>
      <c r="CE21" s="17">
        <f t="shared" ca="1" si="25"/>
        <v>1</v>
      </c>
      <c r="CF21" s="17">
        <f t="shared" ca="1" si="25"/>
        <v>1</v>
      </c>
      <c r="CG21" s="17">
        <f t="shared" ca="1" si="25"/>
        <v>1</v>
      </c>
      <c r="CH21" s="17">
        <f t="shared" ca="1" si="25"/>
        <v>1</v>
      </c>
      <c r="CI21" s="17">
        <f t="shared" ca="1" si="25"/>
        <v>1</v>
      </c>
      <c r="CJ21" s="17">
        <f t="shared" ca="1" si="25"/>
        <v>1</v>
      </c>
      <c r="CK21" s="17">
        <f t="shared" ca="1" si="25"/>
        <v>1</v>
      </c>
      <c r="CL21" s="17">
        <f t="shared" ca="1" si="25"/>
        <v>1</v>
      </c>
      <c r="CM21" s="18">
        <f t="shared" ca="1" si="25"/>
        <v>1</v>
      </c>
      <c r="CO21" s="30"/>
      <c r="CP21" s="16">
        <f t="shared" ca="1" si="26"/>
        <v>0</v>
      </c>
      <c r="CQ21" s="17">
        <f t="shared" ca="1" si="26"/>
        <v>0</v>
      </c>
      <c r="CR21" s="17">
        <f t="shared" ca="1" si="26"/>
        <v>0</v>
      </c>
      <c r="CS21" s="17">
        <f t="shared" ca="1" si="26"/>
        <v>0</v>
      </c>
      <c r="CT21" s="17">
        <f t="shared" ca="1" si="26"/>
        <v>0</v>
      </c>
      <c r="CU21" s="17">
        <f t="shared" ca="1" si="26"/>
        <v>0</v>
      </c>
      <c r="CV21" s="17">
        <f t="shared" ca="1" si="26"/>
        <v>0</v>
      </c>
      <c r="CW21" s="17">
        <f t="shared" ca="1" si="26"/>
        <v>0</v>
      </c>
      <c r="CX21" s="17">
        <f t="shared" ca="1" si="26"/>
        <v>0</v>
      </c>
      <c r="CY21" s="18">
        <f t="shared" ca="1" si="26"/>
        <v>0</v>
      </c>
      <c r="CZ21" s="17">
        <f t="shared" ca="1" si="27"/>
        <v>0</v>
      </c>
      <c r="DA21" s="17">
        <f t="shared" ca="1" si="27"/>
        <v>0</v>
      </c>
      <c r="DB21" s="17">
        <f t="shared" ca="1" si="27"/>
        <v>0</v>
      </c>
      <c r="DC21" s="17">
        <f t="shared" ca="1" si="27"/>
        <v>0</v>
      </c>
      <c r="DD21" s="17">
        <f t="shared" ca="1" si="27"/>
        <v>0</v>
      </c>
      <c r="DE21" s="17">
        <f t="shared" ca="1" si="27"/>
        <v>0</v>
      </c>
      <c r="DF21" s="17">
        <f t="shared" ca="1" si="27"/>
        <v>0</v>
      </c>
      <c r="DG21" s="17">
        <f t="shared" ca="1" si="27"/>
        <v>0</v>
      </c>
      <c r="DH21" s="17">
        <f t="shared" ca="1" si="27"/>
        <v>0</v>
      </c>
      <c r="DI21" s="17">
        <f t="shared" ca="1" si="27"/>
        <v>0</v>
      </c>
      <c r="DJ21" s="17">
        <f t="shared" ca="1" si="28"/>
        <v>0</v>
      </c>
      <c r="DK21" s="17">
        <f t="shared" ca="1" si="28"/>
        <v>0</v>
      </c>
      <c r="DL21" s="17">
        <f t="shared" ca="1" si="28"/>
        <v>0</v>
      </c>
      <c r="DM21" s="17">
        <f t="shared" ca="1" si="28"/>
        <v>0</v>
      </c>
      <c r="DN21" s="17">
        <f t="shared" ca="1" si="28"/>
        <v>0</v>
      </c>
      <c r="DO21" s="17">
        <f t="shared" ca="1" si="28"/>
        <v>0</v>
      </c>
      <c r="DP21" s="17">
        <f t="shared" ca="1" si="28"/>
        <v>0</v>
      </c>
      <c r="DQ21" s="17">
        <f t="shared" ca="1" si="28"/>
        <v>0</v>
      </c>
      <c r="DR21" s="17">
        <f t="shared" ca="1" si="28"/>
        <v>0</v>
      </c>
      <c r="DS21" s="17">
        <f t="shared" ca="1" si="28"/>
        <v>0</v>
      </c>
      <c r="DT21" s="17">
        <f t="shared" ca="1" si="28"/>
        <v>0</v>
      </c>
      <c r="DU21" s="17">
        <f t="shared" ca="1" si="28"/>
        <v>0</v>
      </c>
      <c r="DV21" s="18">
        <f t="shared" ca="1" si="28"/>
        <v>0</v>
      </c>
    </row>
    <row r="22" spans="1:126" outlineLevel="3">
      <c r="A22" s="378" t="s">
        <v>196</v>
      </c>
      <c r="B22" s="376" t="s">
        <v>168</v>
      </c>
      <c r="C22" s="375" t="s">
        <v>178</v>
      </c>
      <c r="D22" s="408" t="s">
        <v>125</v>
      </c>
      <c r="E22" s="374">
        <v>16</v>
      </c>
      <c r="F22" s="55">
        <f t="shared" si="29"/>
        <v>3.6158192090395475E-2</v>
      </c>
      <c r="G22" s="99">
        <f t="shared" ca="1" si="14"/>
        <v>0</v>
      </c>
      <c r="H22" s="55">
        <f t="shared" ca="1" si="15"/>
        <v>0.3</v>
      </c>
      <c r="I22" s="53" t="s">
        <v>70</v>
      </c>
      <c r="J22" s="44">
        <v>44516</v>
      </c>
      <c r="K22" s="383">
        <v>44519</v>
      </c>
      <c r="L22" s="383"/>
      <c r="M22" s="384"/>
      <c r="N22" s="44">
        <v>44516</v>
      </c>
      <c r="O22" s="383">
        <v>44519</v>
      </c>
      <c r="P22" s="383"/>
      <c r="Q22" s="384"/>
      <c r="R22" s="412">
        <v>44511</v>
      </c>
      <c r="S22" s="386"/>
      <c r="T22" s="381"/>
      <c r="U22" s="36"/>
      <c r="V22" s="68"/>
      <c r="W22" s="25"/>
      <c r="X22" s="65">
        <f t="shared" ca="1" si="20"/>
        <v>0</v>
      </c>
      <c r="Y22" s="66">
        <f t="shared" ca="1" si="20"/>
        <v>0</v>
      </c>
      <c r="Z22" s="66">
        <f t="shared" ca="1" si="20"/>
        <v>0</v>
      </c>
      <c r="AA22" s="66">
        <f t="shared" ca="1" si="20"/>
        <v>0</v>
      </c>
      <c r="AB22" s="66">
        <f t="shared" ca="1" si="20"/>
        <v>0</v>
      </c>
      <c r="AC22" s="66">
        <f t="shared" ca="1" si="20"/>
        <v>1</v>
      </c>
      <c r="AD22" s="66">
        <f t="shared" ca="1" si="20"/>
        <v>1</v>
      </c>
      <c r="AE22" s="66">
        <f t="shared" ca="1" si="20"/>
        <v>1</v>
      </c>
      <c r="AF22" s="66">
        <f t="shared" ca="1" si="20"/>
        <v>1</v>
      </c>
      <c r="AG22" s="66">
        <f t="shared" ca="1" si="20"/>
        <v>1</v>
      </c>
      <c r="AH22" s="66">
        <f t="shared" ca="1" si="21"/>
        <v>1</v>
      </c>
      <c r="AI22" s="66">
        <f t="shared" ca="1" si="21"/>
        <v>1</v>
      </c>
      <c r="AJ22" s="66">
        <f t="shared" ca="1" si="21"/>
        <v>1</v>
      </c>
      <c r="AK22" s="66">
        <f t="shared" ca="1" si="21"/>
        <v>1</v>
      </c>
      <c r="AL22" s="66">
        <f t="shared" ca="1" si="21"/>
        <v>1</v>
      </c>
      <c r="AM22" s="66">
        <f t="shared" ca="1" si="21"/>
        <v>1</v>
      </c>
      <c r="AN22" s="66">
        <f t="shared" ca="1" si="21"/>
        <v>1</v>
      </c>
      <c r="AO22" s="66">
        <f t="shared" ca="1" si="21"/>
        <v>1</v>
      </c>
      <c r="AP22" s="66">
        <f t="shared" ca="1" si="21"/>
        <v>1</v>
      </c>
      <c r="AQ22" s="66">
        <f t="shared" ca="1" si="21"/>
        <v>1</v>
      </c>
      <c r="AR22" s="66">
        <f t="shared" ca="1" si="22"/>
        <v>1</v>
      </c>
      <c r="AS22" s="66">
        <f t="shared" ca="1" si="22"/>
        <v>1</v>
      </c>
      <c r="AT22" s="66">
        <f t="shared" ca="1" si="22"/>
        <v>1</v>
      </c>
      <c r="AU22" s="66">
        <f t="shared" ca="1" si="22"/>
        <v>1</v>
      </c>
      <c r="AV22" s="66">
        <f t="shared" ca="1" si="22"/>
        <v>1</v>
      </c>
      <c r="AW22" s="66">
        <f t="shared" ca="1" si="22"/>
        <v>1</v>
      </c>
      <c r="AX22" s="66">
        <f t="shared" ca="1" si="22"/>
        <v>1</v>
      </c>
      <c r="AY22" s="66">
        <f t="shared" ca="1" si="22"/>
        <v>1</v>
      </c>
      <c r="AZ22" s="66">
        <f t="shared" ca="1" si="22"/>
        <v>1</v>
      </c>
      <c r="BA22" s="66">
        <f t="shared" ca="1" si="22"/>
        <v>1</v>
      </c>
      <c r="BB22" s="66">
        <f t="shared" ca="1" si="22"/>
        <v>1</v>
      </c>
      <c r="BC22" s="66">
        <f t="shared" ca="1" si="22"/>
        <v>1</v>
      </c>
      <c r="BD22" s="67">
        <f t="shared" ca="1" si="22"/>
        <v>1</v>
      </c>
      <c r="BE22" s="27"/>
      <c r="BF22" s="30"/>
      <c r="BG22" s="16">
        <f t="shared" ca="1" si="23"/>
        <v>0</v>
      </c>
      <c r="BH22" s="17">
        <f t="shared" ca="1" si="23"/>
        <v>0</v>
      </c>
      <c r="BI22" s="17">
        <f t="shared" ca="1" si="23"/>
        <v>0</v>
      </c>
      <c r="BJ22" s="17">
        <f t="shared" ca="1" si="23"/>
        <v>0</v>
      </c>
      <c r="BK22" s="17">
        <f t="shared" ca="1" si="23"/>
        <v>0</v>
      </c>
      <c r="BL22" s="17">
        <f t="shared" ca="1" si="23"/>
        <v>1</v>
      </c>
      <c r="BM22" s="17">
        <f t="shared" ca="1" si="23"/>
        <v>1</v>
      </c>
      <c r="BN22" s="17">
        <f t="shared" ca="1" si="23"/>
        <v>1</v>
      </c>
      <c r="BO22" s="17">
        <f t="shared" ca="1" si="23"/>
        <v>1</v>
      </c>
      <c r="BP22" s="18">
        <f t="shared" ca="1" si="23"/>
        <v>1</v>
      </c>
      <c r="BQ22" s="17">
        <f t="shared" ca="1" si="24"/>
        <v>1</v>
      </c>
      <c r="BR22" s="17">
        <f t="shared" ca="1" si="24"/>
        <v>1</v>
      </c>
      <c r="BS22" s="17">
        <f t="shared" ca="1" si="24"/>
        <v>1</v>
      </c>
      <c r="BT22" s="17">
        <f t="shared" ca="1" si="24"/>
        <v>1</v>
      </c>
      <c r="BU22" s="17">
        <f t="shared" ca="1" si="24"/>
        <v>1</v>
      </c>
      <c r="BV22" s="17">
        <f t="shared" ca="1" si="24"/>
        <v>1</v>
      </c>
      <c r="BW22" s="17">
        <f t="shared" ca="1" si="24"/>
        <v>1</v>
      </c>
      <c r="BX22" s="17">
        <f t="shared" ca="1" si="24"/>
        <v>1</v>
      </c>
      <c r="BY22" s="17">
        <f t="shared" ca="1" si="24"/>
        <v>1</v>
      </c>
      <c r="BZ22" s="17">
        <f t="shared" ca="1" si="24"/>
        <v>1</v>
      </c>
      <c r="CA22" s="17">
        <f t="shared" ca="1" si="25"/>
        <v>1</v>
      </c>
      <c r="CB22" s="17">
        <f t="shared" ca="1" si="25"/>
        <v>1</v>
      </c>
      <c r="CC22" s="17">
        <f t="shared" ca="1" si="25"/>
        <v>1</v>
      </c>
      <c r="CD22" s="17">
        <f t="shared" ca="1" si="25"/>
        <v>1</v>
      </c>
      <c r="CE22" s="17">
        <f t="shared" ca="1" si="25"/>
        <v>1</v>
      </c>
      <c r="CF22" s="17">
        <f t="shared" ca="1" si="25"/>
        <v>1</v>
      </c>
      <c r="CG22" s="17">
        <f t="shared" ca="1" si="25"/>
        <v>1</v>
      </c>
      <c r="CH22" s="17">
        <f t="shared" ca="1" si="25"/>
        <v>1</v>
      </c>
      <c r="CI22" s="17">
        <f t="shared" ca="1" si="25"/>
        <v>1</v>
      </c>
      <c r="CJ22" s="17">
        <f t="shared" ca="1" si="25"/>
        <v>1</v>
      </c>
      <c r="CK22" s="17">
        <f t="shared" ca="1" si="25"/>
        <v>1</v>
      </c>
      <c r="CL22" s="17">
        <f t="shared" ca="1" si="25"/>
        <v>1</v>
      </c>
      <c r="CM22" s="18">
        <f t="shared" ca="1" si="25"/>
        <v>1</v>
      </c>
      <c r="CO22" s="30"/>
      <c r="CP22" s="16">
        <f t="shared" ca="1" si="26"/>
        <v>0</v>
      </c>
      <c r="CQ22" s="17">
        <f t="shared" ca="1" si="26"/>
        <v>0</v>
      </c>
      <c r="CR22" s="17">
        <f t="shared" ca="1" si="26"/>
        <v>0</v>
      </c>
      <c r="CS22" s="17">
        <f t="shared" ca="1" si="26"/>
        <v>0</v>
      </c>
      <c r="CT22" s="17">
        <f t="shared" ca="1" si="26"/>
        <v>0.3</v>
      </c>
      <c r="CU22" s="17">
        <f t="shared" ca="1" si="26"/>
        <v>0.3</v>
      </c>
      <c r="CV22" s="17">
        <f t="shared" ca="1" si="26"/>
        <v>0.3</v>
      </c>
      <c r="CW22" s="17">
        <f t="shared" ca="1" si="26"/>
        <v>0.3</v>
      </c>
      <c r="CX22" s="17">
        <f t="shared" ca="1" si="26"/>
        <v>0.3</v>
      </c>
      <c r="CY22" s="18">
        <f t="shared" ca="1" si="26"/>
        <v>0.3</v>
      </c>
      <c r="CZ22" s="17">
        <f t="shared" ca="1" si="27"/>
        <v>0.3</v>
      </c>
      <c r="DA22" s="17">
        <f t="shared" ca="1" si="27"/>
        <v>0.3</v>
      </c>
      <c r="DB22" s="17">
        <f t="shared" ca="1" si="27"/>
        <v>0.3</v>
      </c>
      <c r="DC22" s="17">
        <f t="shared" ca="1" si="27"/>
        <v>0.3</v>
      </c>
      <c r="DD22" s="17">
        <f t="shared" ca="1" si="27"/>
        <v>0.3</v>
      </c>
      <c r="DE22" s="17">
        <f t="shared" ca="1" si="27"/>
        <v>0.3</v>
      </c>
      <c r="DF22" s="17">
        <f t="shared" ca="1" si="27"/>
        <v>0.3</v>
      </c>
      <c r="DG22" s="17">
        <f t="shared" ca="1" si="27"/>
        <v>0.3</v>
      </c>
      <c r="DH22" s="17">
        <f t="shared" ca="1" si="27"/>
        <v>0.3</v>
      </c>
      <c r="DI22" s="17">
        <f t="shared" ca="1" si="27"/>
        <v>0.3</v>
      </c>
      <c r="DJ22" s="17">
        <f t="shared" ca="1" si="28"/>
        <v>0.3</v>
      </c>
      <c r="DK22" s="17">
        <f t="shared" ca="1" si="28"/>
        <v>0.3</v>
      </c>
      <c r="DL22" s="17">
        <f t="shared" ca="1" si="28"/>
        <v>0.3</v>
      </c>
      <c r="DM22" s="17">
        <f t="shared" ca="1" si="28"/>
        <v>0.3</v>
      </c>
      <c r="DN22" s="17">
        <f t="shared" ca="1" si="28"/>
        <v>0.3</v>
      </c>
      <c r="DO22" s="17">
        <f t="shared" ca="1" si="28"/>
        <v>0.3</v>
      </c>
      <c r="DP22" s="17">
        <f t="shared" ca="1" si="28"/>
        <v>0.3</v>
      </c>
      <c r="DQ22" s="17">
        <f t="shared" ca="1" si="28"/>
        <v>0.3</v>
      </c>
      <c r="DR22" s="17">
        <f t="shared" ca="1" si="28"/>
        <v>0.3</v>
      </c>
      <c r="DS22" s="17">
        <f t="shared" ca="1" si="28"/>
        <v>0.3</v>
      </c>
      <c r="DT22" s="17">
        <f t="shared" ca="1" si="28"/>
        <v>0.3</v>
      </c>
      <c r="DU22" s="17">
        <f t="shared" ca="1" si="28"/>
        <v>0.3</v>
      </c>
      <c r="DV22" s="18">
        <f t="shared" ca="1" si="28"/>
        <v>0.3</v>
      </c>
    </row>
    <row r="23" spans="1:126" hidden="1" outlineLevel="3">
      <c r="A23" s="378"/>
      <c r="B23" s="376" t="s">
        <v>168</v>
      </c>
      <c r="C23" s="375" t="s">
        <v>179</v>
      </c>
      <c r="D23" s="373" t="s">
        <v>126</v>
      </c>
      <c r="E23" s="374">
        <v>15.333333333333334</v>
      </c>
      <c r="F23" s="55">
        <f t="shared" si="29"/>
        <v>3.4651600753295667E-2</v>
      </c>
      <c r="G23" s="99">
        <f t="shared" ca="1" si="14"/>
        <v>0</v>
      </c>
      <c r="H23" s="55">
        <f t="shared" ca="1" si="15"/>
        <v>0</v>
      </c>
      <c r="I23" s="53" t="s">
        <v>70</v>
      </c>
      <c r="J23" s="44">
        <v>44593</v>
      </c>
      <c r="K23" s="383">
        <v>44595</v>
      </c>
      <c r="L23" s="383"/>
      <c r="M23" s="384"/>
      <c r="N23" s="44">
        <v>44593</v>
      </c>
      <c r="O23" s="383">
        <v>44595</v>
      </c>
      <c r="P23" s="383"/>
      <c r="Q23" s="384"/>
      <c r="R23" s="401"/>
      <c r="S23" s="385"/>
      <c r="T23" s="381"/>
      <c r="U23" s="36"/>
      <c r="V23" s="68"/>
      <c r="W23" s="25"/>
      <c r="X23" s="65">
        <f t="shared" ca="1" si="20"/>
        <v>0</v>
      </c>
      <c r="Y23" s="66">
        <f t="shared" ca="1" si="20"/>
        <v>0</v>
      </c>
      <c r="Z23" s="66">
        <f t="shared" ca="1" si="20"/>
        <v>0</v>
      </c>
      <c r="AA23" s="66">
        <f t="shared" ca="1" si="20"/>
        <v>0</v>
      </c>
      <c r="AB23" s="66">
        <f t="shared" ca="1" si="20"/>
        <v>0</v>
      </c>
      <c r="AC23" s="66">
        <f t="shared" ca="1" si="20"/>
        <v>0</v>
      </c>
      <c r="AD23" s="66">
        <f t="shared" ca="1" si="20"/>
        <v>0</v>
      </c>
      <c r="AE23" s="66">
        <f t="shared" ca="1" si="20"/>
        <v>0</v>
      </c>
      <c r="AF23" s="66">
        <f t="shared" ca="1" si="20"/>
        <v>0</v>
      </c>
      <c r="AG23" s="66">
        <f t="shared" ca="1" si="20"/>
        <v>0</v>
      </c>
      <c r="AH23" s="66">
        <f t="shared" ca="1" si="21"/>
        <v>0</v>
      </c>
      <c r="AI23" s="66">
        <f t="shared" ca="1" si="21"/>
        <v>0</v>
      </c>
      <c r="AJ23" s="66">
        <f t="shared" ca="1" si="21"/>
        <v>0</v>
      </c>
      <c r="AK23" s="66">
        <f t="shared" ca="1" si="21"/>
        <v>0</v>
      </c>
      <c r="AL23" s="66">
        <f t="shared" ca="1" si="21"/>
        <v>0</v>
      </c>
      <c r="AM23" s="66">
        <f t="shared" ca="1" si="21"/>
        <v>0</v>
      </c>
      <c r="AN23" s="66">
        <f t="shared" ca="1" si="21"/>
        <v>1</v>
      </c>
      <c r="AO23" s="66">
        <f t="shared" ca="1" si="21"/>
        <v>1</v>
      </c>
      <c r="AP23" s="66">
        <f t="shared" ca="1" si="21"/>
        <v>1</v>
      </c>
      <c r="AQ23" s="66">
        <f t="shared" ca="1" si="21"/>
        <v>1</v>
      </c>
      <c r="AR23" s="66">
        <f t="shared" ca="1" si="22"/>
        <v>1</v>
      </c>
      <c r="AS23" s="66">
        <f t="shared" ca="1" si="22"/>
        <v>1</v>
      </c>
      <c r="AT23" s="66">
        <f t="shared" ca="1" si="22"/>
        <v>1</v>
      </c>
      <c r="AU23" s="66">
        <f t="shared" ca="1" si="22"/>
        <v>1</v>
      </c>
      <c r="AV23" s="66">
        <f t="shared" ca="1" si="22"/>
        <v>1</v>
      </c>
      <c r="AW23" s="66">
        <f t="shared" ca="1" si="22"/>
        <v>1</v>
      </c>
      <c r="AX23" s="66">
        <f t="shared" ca="1" si="22"/>
        <v>1</v>
      </c>
      <c r="AY23" s="66">
        <f t="shared" ca="1" si="22"/>
        <v>1</v>
      </c>
      <c r="AZ23" s="66">
        <f t="shared" ca="1" si="22"/>
        <v>1</v>
      </c>
      <c r="BA23" s="66">
        <f t="shared" ca="1" si="22"/>
        <v>1</v>
      </c>
      <c r="BB23" s="66">
        <f t="shared" ca="1" si="22"/>
        <v>1</v>
      </c>
      <c r="BC23" s="66">
        <f t="shared" ca="1" si="22"/>
        <v>1</v>
      </c>
      <c r="BD23" s="67">
        <f t="shared" ca="1" si="22"/>
        <v>1</v>
      </c>
      <c r="BE23" s="27"/>
      <c r="BF23" s="30"/>
      <c r="BG23" s="16">
        <f t="shared" ca="1" si="23"/>
        <v>0</v>
      </c>
      <c r="BH23" s="17">
        <f t="shared" ca="1" si="23"/>
        <v>0</v>
      </c>
      <c r="BI23" s="17">
        <f t="shared" ca="1" si="23"/>
        <v>0</v>
      </c>
      <c r="BJ23" s="17">
        <f t="shared" ca="1" si="23"/>
        <v>0</v>
      </c>
      <c r="BK23" s="17">
        <f t="shared" ca="1" si="23"/>
        <v>0</v>
      </c>
      <c r="BL23" s="17">
        <f t="shared" ca="1" si="23"/>
        <v>0</v>
      </c>
      <c r="BM23" s="17">
        <f t="shared" ca="1" si="23"/>
        <v>0</v>
      </c>
      <c r="BN23" s="17">
        <f t="shared" ca="1" si="23"/>
        <v>0</v>
      </c>
      <c r="BO23" s="17">
        <f t="shared" ca="1" si="23"/>
        <v>0</v>
      </c>
      <c r="BP23" s="18">
        <f t="shared" ca="1" si="23"/>
        <v>0</v>
      </c>
      <c r="BQ23" s="17">
        <f t="shared" ca="1" si="24"/>
        <v>0</v>
      </c>
      <c r="BR23" s="17">
        <f t="shared" ca="1" si="24"/>
        <v>0</v>
      </c>
      <c r="BS23" s="17">
        <f t="shared" ca="1" si="24"/>
        <v>0</v>
      </c>
      <c r="BT23" s="17">
        <f t="shared" ca="1" si="24"/>
        <v>0</v>
      </c>
      <c r="BU23" s="17">
        <f t="shared" ca="1" si="24"/>
        <v>0</v>
      </c>
      <c r="BV23" s="17">
        <f t="shared" ca="1" si="24"/>
        <v>0</v>
      </c>
      <c r="BW23" s="17">
        <f t="shared" ca="1" si="24"/>
        <v>1</v>
      </c>
      <c r="BX23" s="17">
        <f t="shared" ca="1" si="24"/>
        <v>1</v>
      </c>
      <c r="BY23" s="17">
        <f t="shared" ca="1" si="24"/>
        <v>1</v>
      </c>
      <c r="BZ23" s="17">
        <f t="shared" ca="1" si="24"/>
        <v>1</v>
      </c>
      <c r="CA23" s="17">
        <f t="shared" ca="1" si="25"/>
        <v>1</v>
      </c>
      <c r="CB23" s="17">
        <f t="shared" ca="1" si="25"/>
        <v>1</v>
      </c>
      <c r="CC23" s="17">
        <f t="shared" ca="1" si="25"/>
        <v>1</v>
      </c>
      <c r="CD23" s="17">
        <f t="shared" ca="1" si="25"/>
        <v>1</v>
      </c>
      <c r="CE23" s="17">
        <f t="shared" ca="1" si="25"/>
        <v>1</v>
      </c>
      <c r="CF23" s="17">
        <f t="shared" ca="1" si="25"/>
        <v>1</v>
      </c>
      <c r="CG23" s="17">
        <f t="shared" ca="1" si="25"/>
        <v>1</v>
      </c>
      <c r="CH23" s="17">
        <f t="shared" ca="1" si="25"/>
        <v>1</v>
      </c>
      <c r="CI23" s="17">
        <f t="shared" ca="1" si="25"/>
        <v>1</v>
      </c>
      <c r="CJ23" s="17">
        <f t="shared" ca="1" si="25"/>
        <v>1</v>
      </c>
      <c r="CK23" s="17">
        <f t="shared" ca="1" si="25"/>
        <v>1</v>
      </c>
      <c r="CL23" s="17">
        <f t="shared" ca="1" si="25"/>
        <v>1</v>
      </c>
      <c r="CM23" s="18">
        <f t="shared" ca="1" si="25"/>
        <v>1</v>
      </c>
      <c r="CO23" s="30"/>
      <c r="CP23" s="16">
        <f t="shared" ca="1" si="26"/>
        <v>0</v>
      </c>
      <c r="CQ23" s="17">
        <f t="shared" ca="1" si="26"/>
        <v>0</v>
      </c>
      <c r="CR23" s="17">
        <f t="shared" ca="1" si="26"/>
        <v>0</v>
      </c>
      <c r="CS23" s="17">
        <f t="shared" ca="1" si="26"/>
        <v>0</v>
      </c>
      <c r="CT23" s="17">
        <f t="shared" ca="1" si="26"/>
        <v>0</v>
      </c>
      <c r="CU23" s="17">
        <f t="shared" ca="1" si="26"/>
        <v>0</v>
      </c>
      <c r="CV23" s="17">
        <f t="shared" ca="1" si="26"/>
        <v>0</v>
      </c>
      <c r="CW23" s="17">
        <f t="shared" ca="1" si="26"/>
        <v>0</v>
      </c>
      <c r="CX23" s="17">
        <f t="shared" ca="1" si="26"/>
        <v>0</v>
      </c>
      <c r="CY23" s="18">
        <f t="shared" ca="1" si="26"/>
        <v>0</v>
      </c>
      <c r="CZ23" s="17">
        <f t="shared" ca="1" si="27"/>
        <v>0</v>
      </c>
      <c r="DA23" s="17">
        <f t="shared" ca="1" si="27"/>
        <v>0</v>
      </c>
      <c r="DB23" s="17">
        <f t="shared" ca="1" si="27"/>
        <v>0</v>
      </c>
      <c r="DC23" s="17">
        <f t="shared" ca="1" si="27"/>
        <v>0</v>
      </c>
      <c r="DD23" s="17">
        <f t="shared" ca="1" si="27"/>
        <v>0</v>
      </c>
      <c r="DE23" s="17">
        <f t="shared" ca="1" si="27"/>
        <v>0</v>
      </c>
      <c r="DF23" s="17">
        <f t="shared" ca="1" si="27"/>
        <v>0</v>
      </c>
      <c r="DG23" s="17">
        <f t="shared" ca="1" si="27"/>
        <v>0</v>
      </c>
      <c r="DH23" s="17">
        <f t="shared" ca="1" si="27"/>
        <v>0</v>
      </c>
      <c r="DI23" s="17">
        <f t="shared" ca="1" si="27"/>
        <v>0</v>
      </c>
      <c r="DJ23" s="17">
        <f t="shared" ca="1" si="28"/>
        <v>0</v>
      </c>
      <c r="DK23" s="17">
        <f t="shared" ca="1" si="28"/>
        <v>0</v>
      </c>
      <c r="DL23" s="17">
        <f t="shared" ca="1" si="28"/>
        <v>0</v>
      </c>
      <c r="DM23" s="17">
        <f t="shared" ca="1" si="28"/>
        <v>0</v>
      </c>
      <c r="DN23" s="17">
        <f t="shared" ca="1" si="28"/>
        <v>0</v>
      </c>
      <c r="DO23" s="17">
        <f t="shared" ca="1" si="28"/>
        <v>0</v>
      </c>
      <c r="DP23" s="17">
        <f t="shared" ca="1" si="28"/>
        <v>0</v>
      </c>
      <c r="DQ23" s="17">
        <f t="shared" ca="1" si="28"/>
        <v>0</v>
      </c>
      <c r="DR23" s="17">
        <f t="shared" ca="1" si="28"/>
        <v>0</v>
      </c>
      <c r="DS23" s="17">
        <f t="shared" ca="1" si="28"/>
        <v>0</v>
      </c>
      <c r="DT23" s="17">
        <f t="shared" ca="1" si="28"/>
        <v>0</v>
      </c>
      <c r="DU23" s="17">
        <f t="shared" ca="1" si="28"/>
        <v>0</v>
      </c>
      <c r="DV23" s="18">
        <f t="shared" ca="1" si="28"/>
        <v>0</v>
      </c>
    </row>
    <row r="24" spans="1:126" hidden="1" outlineLevel="3">
      <c r="A24" s="378"/>
      <c r="B24" s="376" t="s">
        <v>168</v>
      </c>
      <c r="C24" s="375" t="s">
        <v>180</v>
      </c>
      <c r="D24" s="373" t="s">
        <v>127</v>
      </c>
      <c r="E24" s="374">
        <v>25.166666666666668</v>
      </c>
      <c r="F24" s="55">
        <f t="shared" si="29"/>
        <v>5.6873822975517886E-2</v>
      </c>
      <c r="G24" s="99">
        <f t="shared" ca="1" si="14"/>
        <v>0</v>
      </c>
      <c r="H24" s="55">
        <f t="shared" ca="1" si="15"/>
        <v>0</v>
      </c>
      <c r="I24" s="53" t="s">
        <v>70</v>
      </c>
      <c r="J24" s="44">
        <v>44595</v>
      </c>
      <c r="K24" s="383">
        <v>44599</v>
      </c>
      <c r="L24" s="383"/>
      <c r="M24" s="384"/>
      <c r="N24" s="44">
        <v>44595</v>
      </c>
      <c r="O24" s="383">
        <v>44599</v>
      </c>
      <c r="P24" s="383"/>
      <c r="Q24" s="384"/>
      <c r="R24" s="401"/>
      <c r="S24" s="385"/>
      <c r="T24" s="381"/>
      <c r="U24" s="36"/>
      <c r="V24" s="68"/>
      <c r="W24" s="25"/>
      <c r="X24" s="65">
        <f t="shared" ca="1" si="20"/>
        <v>0</v>
      </c>
      <c r="Y24" s="66">
        <f t="shared" ca="1" si="20"/>
        <v>0</v>
      </c>
      <c r="Z24" s="66">
        <f t="shared" ca="1" si="20"/>
        <v>0</v>
      </c>
      <c r="AA24" s="66">
        <f t="shared" ca="1" si="20"/>
        <v>0</v>
      </c>
      <c r="AB24" s="66">
        <f t="shared" ca="1" si="20"/>
        <v>0</v>
      </c>
      <c r="AC24" s="66">
        <f t="shared" ca="1" si="20"/>
        <v>0</v>
      </c>
      <c r="AD24" s="66">
        <f t="shared" ca="1" si="20"/>
        <v>0</v>
      </c>
      <c r="AE24" s="66">
        <f t="shared" ca="1" si="20"/>
        <v>0</v>
      </c>
      <c r="AF24" s="66">
        <f t="shared" ca="1" si="20"/>
        <v>0</v>
      </c>
      <c r="AG24" s="66">
        <f t="shared" ca="1" si="20"/>
        <v>0</v>
      </c>
      <c r="AH24" s="66">
        <f t="shared" ca="1" si="21"/>
        <v>0</v>
      </c>
      <c r="AI24" s="66">
        <f t="shared" ca="1" si="21"/>
        <v>0</v>
      </c>
      <c r="AJ24" s="66">
        <f t="shared" ca="1" si="21"/>
        <v>0</v>
      </c>
      <c r="AK24" s="66">
        <f t="shared" ca="1" si="21"/>
        <v>0</v>
      </c>
      <c r="AL24" s="66">
        <f t="shared" ca="1" si="21"/>
        <v>0</v>
      </c>
      <c r="AM24" s="66">
        <f t="shared" ca="1" si="21"/>
        <v>0</v>
      </c>
      <c r="AN24" s="66">
        <f t="shared" ca="1" si="21"/>
        <v>0.3</v>
      </c>
      <c r="AO24" s="66">
        <f t="shared" ca="1" si="21"/>
        <v>1</v>
      </c>
      <c r="AP24" s="66">
        <f t="shared" ca="1" si="21"/>
        <v>1</v>
      </c>
      <c r="AQ24" s="66">
        <f t="shared" ca="1" si="21"/>
        <v>1</v>
      </c>
      <c r="AR24" s="66">
        <f t="shared" ca="1" si="22"/>
        <v>1</v>
      </c>
      <c r="AS24" s="66">
        <f t="shared" ca="1" si="22"/>
        <v>1</v>
      </c>
      <c r="AT24" s="66">
        <f t="shared" ca="1" si="22"/>
        <v>1</v>
      </c>
      <c r="AU24" s="66">
        <f t="shared" ca="1" si="22"/>
        <v>1</v>
      </c>
      <c r="AV24" s="66">
        <f t="shared" ca="1" si="22"/>
        <v>1</v>
      </c>
      <c r="AW24" s="66">
        <f t="shared" ca="1" si="22"/>
        <v>1</v>
      </c>
      <c r="AX24" s="66">
        <f t="shared" ca="1" si="22"/>
        <v>1</v>
      </c>
      <c r="AY24" s="66">
        <f t="shared" ca="1" si="22"/>
        <v>1</v>
      </c>
      <c r="AZ24" s="66">
        <f t="shared" ca="1" si="22"/>
        <v>1</v>
      </c>
      <c r="BA24" s="66">
        <f t="shared" ca="1" si="22"/>
        <v>1</v>
      </c>
      <c r="BB24" s="66">
        <f t="shared" ca="1" si="22"/>
        <v>1</v>
      </c>
      <c r="BC24" s="66">
        <f t="shared" ca="1" si="22"/>
        <v>1</v>
      </c>
      <c r="BD24" s="67">
        <f t="shared" ca="1" si="22"/>
        <v>1</v>
      </c>
      <c r="BE24" s="27"/>
      <c r="BF24" s="30"/>
      <c r="BG24" s="16">
        <f t="shared" ca="1" si="23"/>
        <v>0</v>
      </c>
      <c r="BH24" s="17">
        <f t="shared" ca="1" si="23"/>
        <v>0</v>
      </c>
      <c r="BI24" s="17">
        <f t="shared" ca="1" si="23"/>
        <v>0</v>
      </c>
      <c r="BJ24" s="17">
        <f t="shared" ca="1" si="23"/>
        <v>0</v>
      </c>
      <c r="BK24" s="17">
        <f t="shared" ca="1" si="23"/>
        <v>0</v>
      </c>
      <c r="BL24" s="17">
        <f t="shared" ca="1" si="23"/>
        <v>0</v>
      </c>
      <c r="BM24" s="17">
        <f t="shared" ca="1" si="23"/>
        <v>0</v>
      </c>
      <c r="BN24" s="17">
        <f t="shared" ca="1" si="23"/>
        <v>0</v>
      </c>
      <c r="BO24" s="17">
        <f t="shared" ca="1" si="23"/>
        <v>0</v>
      </c>
      <c r="BP24" s="18">
        <f t="shared" ca="1" si="23"/>
        <v>0</v>
      </c>
      <c r="BQ24" s="17">
        <f t="shared" ca="1" si="24"/>
        <v>0</v>
      </c>
      <c r="BR24" s="17">
        <f t="shared" ca="1" si="24"/>
        <v>0</v>
      </c>
      <c r="BS24" s="17">
        <f t="shared" ca="1" si="24"/>
        <v>0</v>
      </c>
      <c r="BT24" s="17">
        <f t="shared" ca="1" si="24"/>
        <v>0</v>
      </c>
      <c r="BU24" s="17">
        <f t="shared" ca="1" si="24"/>
        <v>0</v>
      </c>
      <c r="BV24" s="17">
        <f t="shared" ca="1" si="24"/>
        <v>0</v>
      </c>
      <c r="BW24" s="17">
        <f t="shared" ca="1" si="24"/>
        <v>0.3</v>
      </c>
      <c r="BX24" s="17">
        <f t="shared" ca="1" si="24"/>
        <v>1</v>
      </c>
      <c r="BY24" s="17">
        <f t="shared" ca="1" si="24"/>
        <v>1</v>
      </c>
      <c r="BZ24" s="17">
        <f t="shared" ca="1" si="24"/>
        <v>1</v>
      </c>
      <c r="CA24" s="17">
        <f t="shared" ca="1" si="25"/>
        <v>1</v>
      </c>
      <c r="CB24" s="17">
        <f t="shared" ca="1" si="25"/>
        <v>1</v>
      </c>
      <c r="CC24" s="17">
        <f t="shared" ca="1" si="25"/>
        <v>1</v>
      </c>
      <c r="CD24" s="17">
        <f t="shared" ca="1" si="25"/>
        <v>1</v>
      </c>
      <c r="CE24" s="17">
        <f t="shared" ca="1" si="25"/>
        <v>1</v>
      </c>
      <c r="CF24" s="17">
        <f t="shared" ca="1" si="25"/>
        <v>1</v>
      </c>
      <c r="CG24" s="17">
        <f t="shared" ca="1" si="25"/>
        <v>1</v>
      </c>
      <c r="CH24" s="17">
        <f t="shared" ca="1" si="25"/>
        <v>1</v>
      </c>
      <c r="CI24" s="17">
        <f t="shared" ca="1" si="25"/>
        <v>1</v>
      </c>
      <c r="CJ24" s="17">
        <f t="shared" ca="1" si="25"/>
        <v>1</v>
      </c>
      <c r="CK24" s="17">
        <f t="shared" ca="1" si="25"/>
        <v>1</v>
      </c>
      <c r="CL24" s="17">
        <f t="shared" ca="1" si="25"/>
        <v>1</v>
      </c>
      <c r="CM24" s="18">
        <f t="shared" ca="1" si="25"/>
        <v>1</v>
      </c>
      <c r="CO24" s="30"/>
      <c r="CP24" s="16">
        <f t="shared" ca="1" si="26"/>
        <v>0</v>
      </c>
      <c r="CQ24" s="17">
        <f t="shared" ca="1" si="26"/>
        <v>0</v>
      </c>
      <c r="CR24" s="17">
        <f t="shared" ca="1" si="26"/>
        <v>0</v>
      </c>
      <c r="CS24" s="17">
        <f t="shared" ca="1" si="26"/>
        <v>0</v>
      </c>
      <c r="CT24" s="17">
        <f t="shared" ca="1" si="26"/>
        <v>0</v>
      </c>
      <c r="CU24" s="17">
        <f t="shared" ca="1" si="26"/>
        <v>0</v>
      </c>
      <c r="CV24" s="17">
        <f t="shared" ca="1" si="26"/>
        <v>0</v>
      </c>
      <c r="CW24" s="17">
        <f t="shared" ca="1" si="26"/>
        <v>0</v>
      </c>
      <c r="CX24" s="17">
        <f t="shared" ca="1" si="26"/>
        <v>0</v>
      </c>
      <c r="CY24" s="18">
        <f t="shared" ca="1" si="26"/>
        <v>0</v>
      </c>
      <c r="CZ24" s="17">
        <f t="shared" ca="1" si="27"/>
        <v>0</v>
      </c>
      <c r="DA24" s="17">
        <f t="shared" ca="1" si="27"/>
        <v>0</v>
      </c>
      <c r="DB24" s="17">
        <f t="shared" ca="1" si="27"/>
        <v>0</v>
      </c>
      <c r="DC24" s="17">
        <f t="shared" ca="1" si="27"/>
        <v>0</v>
      </c>
      <c r="DD24" s="17">
        <f t="shared" ca="1" si="27"/>
        <v>0</v>
      </c>
      <c r="DE24" s="17">
        <f t="shared" ca="1" si="27"/>
        <v>0</v>
      </c>
      <c r="DF24" s="17">
        <f t="shared" ca="1" si="27"/>
        <v>0</v>
      </c>
      <c r="DG24" s="17">
        <f t="shared" ca="1" si="27"/>
        <v>0</v>
      </c>
      <c r="DH24" s="17">
        <f t="shared" ca="1" si="27"/>
        <v>0</v>
      </c>
      <c r="DI24" s="17">
        <f t="shared" ca="1" si="27"/>
        <v>0</v>
      </c>
      <c r="DJ24" s="17">
        <f t="shared" ca="1" si="28"/>
        <v>0</v>
      </c>
      <c r="DK24" s="17">
        <f t="shared" ca="1" si="28"/>
        <v>0</v>
      </c>
      <c r="DL24" s="17">
        <f t="shared" ca="1" si="28"/>
        <v>0</v>
      </c>
      <c r="DM24" s="17">
        <f t="shared" ca="1" si="28"/>
        <v>0</v>
      </c>
      <c r="DN24" s="17">
        <f t="shared" ca="1" si="28"/>
        <v>0</v>
      </c>
      <c r="DO24" s="17">
        <f t="shared" ca="1" si="28"/>
        <v>0</v>
      </c>
      <c r="DP24" s="17">
        <f t="shared" ca="1" si="28"/>
        <v>0</v>
      </c>
      <c r="DQ24" s="17">
        <f t="shared" ca="1" si="28"/>
        <v>0</v>
      </c>
      <c r="DR24" s="17">
        <f t="shared" ca="1" si="28"/>
        <v>0</v>
      </c>
      <c r="DS24" s="17">
        <f t="shared" ca="1" si="28"/>
        <v>0</v>
      </c>
      <c r="DT24" s="17">
        <f t="shared" ca="1" si="28"/>
        <v>0</v>
      </c>
      <c r="DU24" s="17">
        <f t="shared" ca="1" si="28"/>
        <v>0</v>
      </c>
      <c r="DV24" s="18">
        <f t="shared" ca="1" si="28"/>
        <v>0</v>
      </c>
    </row>
    <row r="25" spans="1:126" hidden="1" outlineLevel="3">
      <c r="A25" s="378"/>
      <c r="B25" s="376" t="s">
        <v>168</v>
      </c>
      <c r="C25" s="375" t="s">
        <v>181</v>
      </c>
      <c r="D25" s="373" t="s">
        <v>128</v>
      </c>
      <c r="E25" s="374">
        <v>10.5</v>
      </c>
      <c r="F25" s="55">
        <f t="shared" si="29"/>
        <v>2.3728813559322031E-2</v>
      </c>
      <c r="G25" s="99">
        <f t="shared" ca="1" si="14"/>
        <v>0</v>
      </c>
      <c r="H25" s="55">
        <f t="shared" ca="1" si="15"/>
        <v>0</v>
      </c>
      <c r="I25" s="53" t="s">
        <v>70</v>
      </c>
      <c r="J25" s="44">
        <v>44601</v>
      </c>
      <c r="K25" s="383">
        <v>44602</v>
      </c>
      <c r="L25" s="383"/>
      <c r="M25" s="384"/>
      <c r="N25" s="44">
        <v>44601</v>
      </c>
      <c r="O25" s="383">
        <v>44602</v>
      </c>
      <c r="P25" s="383"/>
      <c r="Q25" s="384"/>
      <c r="R25" s="401"/>
      <c r="S25" s="385"/>
      <c r="T25" s="381"/>
      <c r="U25" s="36"/>
      <c r="V25" s="68"/>
      <c r="W25" s="25"/>
      <c r="X25" s="65">
        <f t="shared" ref="X25:AG34" ca="1" si="30">SUMPRODUCT(OFFSET(($J$2:$M$2),MATCH($I25,$I$2:$I$4,0)-1,0)*($J25:$M25&lt;=X$10)*($J25:$M25&lt;&gt;0))</f>
        <v>0</v>
      </c>
      <c r="Y25" s="66">
        <f t="shared" ca="1" si="30"/>
        <v>0</v>
      </c>
      <c r="Z25" s="66">
        <f t="shared" ca="1" si="30"/>
        <v>0</v>
      </c>
      <c r="AA25" s="66">
        <f t="shared" ca="1" si="30"/>
        <v>0</v>
      </c>
      <c r="AB25" s="66">
        <f t="shared" ca="1" si="30"/>
        <v>0</v>
      </c>
      <c r="AC25" s="66">
        <f t="shared" ca="1" si="30"/>
        <v>0</v>
      </c>
      <c r="AD25" s="66">
        <f t="shared" ca="1" si="30"/>
        <v>0</v>
      </c>
      <c r="AE25" s="66">
        <f t="shared" ca="1" si="30"/>
        <v>0</v>
      </c>
      <c r="AF25" s="66">
        <f t="shared" ca="1" si="30"/>
        <v>0</v>
      </c>
      <c r="AG25" s="66">
        <f t="shared" ca="1" si="30"/>
        <v>0</v>
      </c>
      <c r="AH25" s="66">
        <f t="shared" ref="AH25:AQ34" ca="1" si="31">SUMPRODUCT(OFFSET(($J$2:$M$2),MATCH($I25,$I$2:$I$4,0)-1,0)*($J25:$M25&lt;=AH$10)*($J25:$M25&lt;&gt;0))</f>
        <v>0</v>
      </c>
      <c r="AI25" s="66">
        <f t="shared" ca="1" si="31"/>
        <v>0</v>
      </c>
      <c r="AJ25" s="66">
        <f t="shared" ca="1" si="31"/>
        <v>0</v>
      </c>
      <c r="AK25" s="66">
        <f t="shared" ca="1" si="31"/>
        <v>0</v>
      </c>
      <c r="AL25" s="66">
        <f t="shared" ca="1" si="31"/>
        <v>0</v>
      </c>
      <c r="AM25" s="66">
        <f t="shared" ca="1" si="31"/>
        <v>0</v>
      </c>
      <c r="AN25" s="66">
        <f t="shared" ca="1" si="31"/>
        <v>0</v>
      </c>
      <c r="AO25" s="66">
        <f t="shared" ca="1" si="31"/>
        <v>1</v>
      </c>
      <c r="AP25" s="66">
        <f t="shared" ca="1" si="31"/>
        <v>1</v>
      </c>
      <c r="AQ25" s="66">
        <f t="shared" ca="1" si="31"/>
        <v>1</v>
      </c>
      <c r="AR25" s="66">
        <f t="shared" ref="AR25:BD34" ca="1" si="32">SUMPRODUCT(OFFSET(($J$2:$M$2),MATCH($I25,$I$2:$I$4,0)-1,0)*($J25:$M25&lt;=AR$10)*($J25:$M25&lt;&gt;0))</f>
        <v>1</v>
      </c>
      <c r="AS25" s="66">
        <f t="shared" ca="1" si="32"/>
        <v>1</v>
      </c>
      <c r="AT25" s="66">
        <f t="shared" ca="1" si="32"/>
        <v>1</v>
      </c>
      <c r="AU25" s="66">
        <f t="shared" ca="1" si="32"/>
        <v>1</v>
      </c>
      <c r="AV25" s="66">
        <f t="shared" ca="1" si="32"/>
        <v>1</v>
      </c>
      <c r="AW25" s="66">
        <f t="shared" ca="1" si="32"/>
        <v>1</v>
      </c>
      <c r="AX25" s="66">
        <f t="shared" ca="1" si="32"/>
        <v>1</v>
      </c>
      <c r="AY25" s="66">
        <f t="shared" ca="1" si="32"/>
        <v>1</v>
      </c>
      <c r="AZ25" s="66">
        <f t="shared" ca="1" si="32"/>
        <v>1</v>
      </c>
      <c r="BA25" s="66">
        <f t="shared" ca="1" si="32"/>
        <v>1</v>
      </c>
      <c r="BB25" s="66">
        <f t="shared" ca="1" si="32"/>
        <v>1</v>
      </c>
      <c r="BC25" s="66">
        <f t="shared" ca="1" si="32"/>
        <v>1</v>
      </c>
      <c r="BD25" s="67">
        <f t="shared" ca="1" si="32"/>
        <v>1</v>
      </c>
      <c r="BE25" s="27"/>
      <c r="BF25" s="30"/>
      <c r="BG25" s="16">
        <f t="shared" ref="BG25:BP34" ca="1" si="33">SUMPRODUCT(OFFSET(($J$2:$M$2),MATCH($I25,$I$2:$I$4,0)-1,0)*($N25:$Q25&lt;=BG$10)*($N25:$Q25&lt;&gt;0))</f>
        <v>0</v>
      </c>
      <c r="BH25" s="17">
        <f t="shared" ca="1" si="33"/>
        <v>0</v>
      </c>
      <c r="BI25" s="17">
        <f t="shared" ca="1" si="33"/>
        <v>0</v>
      </c>
      <c r="BJ25" s="17">
        <f t="shared" ca="1" si="33"/>
        <v>0</v>
      </c>
      <c r="BK25" s="17">
        <f t="shared" ca="1" si="33"/>
        <v>0</v>
      </c>
      <c r="BL25" s="17">
        <f t="shared" ca="1" si="33"/>
        <v>0</v>
      </c>
      <c r="BM25" s="17">
        <f t="shared" ca="1" si="33"/>
        <v>0</v>
      </c>
      <c r="BN25" s="17">
        <f t="shared" ca="1" si="33"/>
        <v>0</v>
      </c>
      <c r="BO25" s="17">
        <f t="shared" ca="1" si="33"/>
        <v>0</v>
      </c>
      <c r="BP25" s="18">
        <f t="shared" ca="1" si="33"/>
        <v>0</v>
      </c>
      <c r="BQ25" s="17">
        <f t="shared" ref="BQ25:BZ34" ca="1" si="34">SUMPRODUCT(OFFSET(($J$2:$M$2),MATCH($I25,$I$2:$I$4,0)-1,0)*($N25:$Q25&lt;=BQ$10)*($N25:$Q25&lt;&gt;0))</f>
        <v>0</v>
      </c>
      <c r="BR25" s="17">
        <f t="shared" ca="1" si="34"/>
        <v>0</v>
      </c>
      <c r="BS25" s="17">
        <f t="shared" ca="1" si="34"/>
        <v>0</v>
      </c>
      <c r="BT25" s="17">
        <f t="shared" ca="1" si="34"/>
        <v>0</v>
      </c>
      <c r="BU25" s="17">
        <f t="shared" ca="1" si="34"/>
        <v>0</v>
      </c>
      <c r="BV25" s="17">
        <f t="shared" ca="1" si="34"/>
        <v>0</v>
      </c>
      <c r="BW25" s="17">
        <f t="shared" ca="1" si="34"/>
        <v>0</v>
      </c>
      <c r="BX25" s="17">
        <f t="shared" ca="1" si="34"/>
        <v>1</v>
      </c>
      <c r="BY25" s="17">
        <f t="shared" ca="1" si="34"/>
        <v>1</v>
      </c>
      <c r="BZ25" s="17">
        <f t="shared" ca="1" si="34"/>
        <v>1</v>
      </c>
      <c r="CA25" s="17">
        <f t="shared" ref="CA25:CM34" ca="1" si="35">SUMPRODUCT(OFFSET(($J$2:$M$2),MATCH($I25,$I$2:$I$4,0)-1,0)*($N25:$Q25&lt;=CA$10)*($N25:$Q25&lt;&gt;0))</f>
        <v>1</v>
      </c>
      <c r="CB25" s="17">
        <f t="shared" ca="1" si="35"/>
        <v>1</v>
      </c>
      <c r="CC25" s="17">
        <f t="shared" ca="1" si="35"/>
        <v>1</v>
      </c>
      <c r="CD25" s="17">
        <f t="shared" ca="1" si="35"/>
        <v>1</v>
      </c>
      <c r="CE25" s="17">
        <f t="shared" ca="1" si="35"/>
        <v>1</v>
      </c>
      <c r="CF25" s="17">
        <f t="shared" ca="1" si="35"/>
        <v>1</v>
      </c>
      <c r="CG25" s="17">
        <f t="shared" ca="1" si="35"/>
        <v>1</v>
      </c>
      <c r="CH25" s="17">
        <f t="shared" ca="1" si="35"/>
        <v>1</v>
      </c>
      <c r="CI25" s="17">
        <f t="shared" ca="1" si="35"/>
        <v>1</v>
      </c>
      <c r="CJ25" s="17">
        <f t="shared" ca="1" si="35"/>
        <v>1</v>
      </c>
      <c r="CK25" s="17">
        <f t="shared" ca="1" si="35"/>
        <v>1</v>
      </c>
      <c r="CL25" s="17">
        <f t="shared" ca="1" si="35"/>
        <v>1</v>
      </c>
      <c r="CM25" s="18">
        <f t="shared" ca="1" si="35"/>
        <v>1</v>
      </c>
      <c r="CO25" s="30"/>
      <c r="CP25" s="16">
        <f t="shared" ref="CP25:CY34" ca="1" si="36">SUMPRODUCT(OFFSET(($J$2:$M$2),MATCH($I25,$I$2:$I$4,0)-1,0)*($R25:$U25&lt;=CP$10)*($R25:$U25&lt;&gt;0))</f>
        <v>0</v>
      </c>
      <c r="CQ25" s="17">
        <f t="shared" ca="1" si="36"/>
        <v>0</v>
      </c>
      <c r="CR25" s="17">
        <f t="shared" ca="1" si="36"/>
        <v>0</v>
      </c>
      <c r="CS25" s="17">
        <f t="shared" ca="1" si="36"/>
        <v>0</v>
      </c>
      <c r="CT25" s="17">
        <f t="shared" ca="1" si="36"/>
        <v>0</v>
      </c>
      <c r="CU25" s="17">
        <f t="shared" ca="1" si="36"/>
        <v>0</v>
      </c>
      <c r="CV25" s="17">
        <f t="shared" ca="1" si="36"/>
        <v>0</v>
      </c>
      <c r="CW25" s="17">
        <f t="shared" ca="1" si="36"/>
        <v>0</v>
      </c>
      <c r="CX25" s="17">
        <f t="shared" ca="1" si="36"/>
        <v>0</v>
      </c>
      <c r="CY25" s="18">
        <f t="shared" ca="1" si="36"/>
        <v>0</v>
      </c>
      <c r="CZ25" s="17">
        <f t="shared" ref="CZ25:DI34" ca="1" si="37">SUMPRODUCT(OFFSET(($J$2:$M$2),MATCH($I25,$I$2:$I$4,0)-1,0)*($R25:$U25&lt;=CZ$10)*($R25:$U25&lt;&gt;0))</f>
        <v>0</v>
      </c>
      <c r="DA25" s="17">
        <f t="shared" ca="1" si="37"/>
        <v>0</v>
      </c>
      <c r="DB25" s="17">
        <f t="shared" ca="1" si="37"/>
        <v>0</v>
      </c>
      <c r="DC25" s="17">
        <f t="shared" ca="1" si="37"/>
        <v>0</v>
      </c>
      <c r="DD25" s="17">
        <f t="shared" ca="1" si="37"/>
        <v>0</v>
      </c>
      <c r="DE25" s="17">
        <f t="shared" ca="1" si="37"/>
        <v>0</v>
      </c>
      <c r="DF25" s="17">
        <f t="shared" ca="1" si="37"/>
        <v>0</v>
      </c>
      <c r="DG25" s="17">
        <f t="shared" ca="1" si="37"/>
        <v>0</v>
      </c>
      <c r="DH25" s="17">
        <f t="shared" ca="1" si="37"/>
        <v>0</v>
      </c>
      <c r="DI25" s="17">
        <f t="shared" ca="1" si="37"/>
        <v>0</v>
      </c>
      <c r="DJ25" s="17">
        <f t="shared" ref="DJ25:DV34" ca="1" si="38">SUMPRODUCT(OFFSET(($J$2:$M$2),MATCH($I25,$I$2:$I$4,0)-1,0)*($R25:$U25&lt;=DJ$10)*($R25:$U25&lt;&gt;0))</f>
        <v>0</v>
      </c>
      <c r="DK25" s="17">
        <f t="shared" ca="1" si="38"/>
        <v>0</v>
      </c>
      <c r="DL25" s="17">
        <f t="shared" ca="1" si="38"/>
        <v>0</v>
      </c>
      <c r="DM25" s="17">
        <f t="shared" ca="1" si="38"/>
        <v>0</v>
      </c>
      <c r="DN25" s="17">
        <f t="shared" ca="1" si="38"/>
        <v>0</v>
      </c>
      <c r="DO25" s="17">
        <f t="shared" ca="1" si="38"/>
        <v>0</v>
      </c>
      <c r="DP25" s="17">
        <f t="shared" ca="1" si="38"/>
        <v>0</v>
      </c>
      <c r="DQ25" s="17">
        <f t="shared" ca="1" si="38"/>
        <v>0</v>
      </c>
      <c r="DR25" s="17">
        <f t="shared" ca="1" si="38"/>
        <v>0</v>
      </c>
      <c r="DS25" s="17">
        <f t="shared" ca="1" si="38"/>
        <v>0</v>
      </c>
      <c r="DT25" s="17">
        <f t="shared" ca="1" si="38"/>
        <v>0</v>
      </c>
      <c r="DU25" s="17">
        <f t="shared" ca="1" si="38"/>
        <v>0</v>
      </c>
      <c r="DV25" s="18">
        <f t="shared" ca="1" si="38"/>
        <v>0</v>
      </c>
    </row>
    <row r="26" spans="1:126" outlineLevel="3">
      <c r="A26" s="378" t="s">
        <v>196</v>
      </c>
      <c r="B26" s="376" t="s">
        <v>168</v>
      </c>
      <c r="C26" s="375" t="s">
        <v>182</v>
      </c>
      <c r="D26" s="408" t="s">
        <v>129</v>
      </c>
      <c r="E26" s="374">
        <v>12.333333333333334</v>
      </c>
      <c r="F26" s="55">
        <f t="shared" si="29"/>
        <v>2.7871939736346513E-2</v>
      </c>
      <c r="G26" s="99">
        <f t="shared" ca="1" si="14"/>
        <v>1</v>
      </c>
      <c r="H26" s="55">
        <f t="shared" ca="1" si="15"/>
        <v>1</v>
      </c>
      <c r="I26" s="53" t="s">
        <v>70</v>
      </c>
      <c r="J26" s="44">
        <v>44498</v>
      </c>
      <c r="K26" s="383">
        <v>44508</v>
      </c>
      <c r="L26" s="383"/>
      <c r="M26" s="384"/>
      <c r="N26" s="44">
        <v>44498</v>
      </c>
      <c r="O26" s="383">
        <v>44508</v>
      </c>
      <c r="P26" s="383"/>
      <c r="Q26" s="384"/>
      <c r="R26" s="380">
        <v>44496</v>
      </c>
      <c r="S26" s="386">
        <v>44505</v>
      </c>
      <c r="T26" s="381"/>
      <c r="U26" s="36"/>
      <c r="V26" s="68"/>
      <c r="W26" s="25"/>
      <c r="X26" s="65">
        <f t="shared" ca="1" si="30"/>
        <v>0</v>
      </c>
      <c r="Y26" s="66">
        <f t="shared" ca="1" si="30"/>
        <v>0</v>
      </c>
      <c r="Z26" s="66">
        <f t="shared" ca="1" si="30"/>
        <v>0.3</v>
      </c>
      <c r="AA26" s="66">
        <f t="shared" ca="1" si="30"/>
        <v>0.3</v>
      </c>
      <c r="AB26" s="66">
        <f t="shared" ca="1" si="30"/>
        <v>1</v>
      </c>
      <c r="AC26" s="66">
        <f t="shared" ca="1" si="30"/>
        <v>1</v>
      </c>
      <c r="AD26" s="66">
        <f t="shared" ca="1" si="30"/>
        <v>1</v>
      </c>
      <c r="AE26" s="66">
        <f t="shared" ca="1" si="30"/>
        <v>1</v>
      </c>
      <c r="AF26" s="66">
        <f t="shared" ca="1" si="30"/>
        <v>1</v>
      </c>
      <c r="AG26" s="66">
        <f t="shared" ca="1" si="30"/>
        <v>1</v>
      </c>
      <c r="AH26" s="66">
        <f t="shared" ca="1" si="31"/>
        <v>1</v>
      </c>
      <c r="AI26" s="66">
        <f t="shared" ca="1" si="31"/>
        <v>1</v>
      </c>
      <c r="AJ26" s="66">
        <f t="shared" ca="1" si="31"/>
        <v>1</v>
      </c>
      <c r="AK26" s="66">
        <f t="shared" ca="1" si="31"/>
        <v>1</v>
      </c>
      <c r="AL26" s="66">
        <f t="shared" ca="1" si="31"/>
        <v>1</v>
      </c>
      <c r="AM26" s="66">
        <f t="shared" ca="1" si="31"/>
        <v>1</v>
      </c>
      <c r="AN26" s="66">
        <f t="shared" ca="1" si="31"/>
        <v>1</v>
      </c>
      <c r="AO26" s="66">
        <f t="shared" ca="1" si="31"/>
        <v>1</v>
      </c>
      <c r="AP26" s="66">
        <f t="shared" ca="1" si="31"/>
        <v>1</v>
      </c>
      <c r="AQ26" s="66">
        <f t="shared" ca="1" si="31"/>
        <v>1</v>
      </c>
      <c r="AR26" s="66">
        <f t="shared" ca="1" si="32"/>
        <v>1</v>
      </c>
      <c r="AS26" s="66">
        <f t="shared" ca="1" si="32"/>
        <v>1</v>
      </c>
      <c r="AT26" s="66">
        <f t="shared" ca="1" si="32"/>
        <v>1</v>
      </c>
      <c r="AU26" s="66">
        <f t="shared" ca="1" si="32"/>
        <v>1</v>
      </c>
      <c r="AV26" s="66">
        <f t="shared" ca="1" si="32"/>
        <v>1</v>
      </c>
      <c r="AW26" s="66">
        <f t="shared" ca="1" si="32"/>
        <v>1</v>
      </c>
      <c r="AX26" s="66">
        <f t="shared" ca="1" si="32"/>
        <v>1</v>
      </c>
      <c r="AY26" s="66">
        <f t="shared" ca="1" si="32"/>
        <v>1</v>
      </c>
      <c r="AZ26" s="66">
        <f t="shared" ca="1" si="32"/>
        <v>1</v>
      </c>
      <c r="BA26" s="66">
        <f t="shared" ca="1" si="32"/>
        <v>1</v>
      </c>
      <c r="BB26" s="66">
        <f t="shared" ca="1" si="32"/>
        <v>1</v>
      </c>
      <c r="BC26" s="66">
        <f t="shared" ca="1" si="32"/>
        <v>1</v>
      </c>
      <c r="BD26" s="67">
        <f t="shared" ca="1" si="32"/>
        <v>1</v>
      </c>
      <c r="BE26" s="27"/>
      <c r="BF26" s="30"/>
      <c r="BG26" s="16">
        <f t="shared" ca="1" si="33"/>
        <v>0</v>
      </c>
      <c r="BH26" s="17">
        <f t="shared" ca="1" si="33"/>
        <v>0</v>
      </c>
      <c r="BI26" s="17">
        <f t="shared" ca="1" si="33"/>
        <v>0.3</v>
      </c>
      <c r="BJ26" s="17">
        <f t="shared" ca="1" si="33"/>
        <v>0.3</v>
      </c>
      <c r="BK26" s="17">
        <f t="shared" ca="1" si="33"/>
        <v>1</v>
      </c>
      <c r="BL26" s="17">
        <f t="shared" ca="1" si="33"/>
        <v>1</v>
      </c>
      <c r="BM26" s="17">
        <f t="shared" ca="1" si="33"/>
        <v>1</v>
      </c>
      <c r="BN26" s="17">
        <f t="shared" ca="1" si="33"/>
        <v>1</v>
      </c>
      <c r="BO26" s="17">
        <f t="shared" ca="1" si="33"/>
        <v>1</v>
      </c>
      <c r="BP26" s="18">
        <f t="shared" ca="1" si="33"/>
        <v>1</v>
      </c>
      <c r="BQ26" s="17">
        <f t="shared" ca="1" si="34"/>
        <v>1</v>
      </c>
      <c r="BR26" s="17">
        <f t="shared" ca="1" si="34"/>
        <v>1</v>
      </c>
      <c r="BS26" s="17">
        <f t="shared" ca="1" si="34"/>
        <v>1</v>
      </c>
      <c r="BT26" s="17">
        <f t="shared" ca="1" si="34"/>
        <v>1</v>
      </c>
      <c r="BU26" s="17">
        <f t="shared" ca="1" si="34"/>
        <v>1</v>
      </c>
      <c r="BV26" s="17">
        <f t="shared" ca="1" si="34"/>
        <v>1</v>
      </c>
      <c r="BW26" s="17">
        <f t="shared" ca="1" si="34"/>
        <v>1</v>
      </c>
      <c r="BX26" s="17">
        <f t="shared" ca="1" si="34"/>
        <v>1</v>
      </c>
      <c r="BY26" s="17">
        <f t="shared" ca="1" si="34"/>
        <v>1</v>
      </c>
      <c r="BZ26" s="17">
        <f t="shared" ca="1" si="34"/>
        <v>1</v>
      </c>
      <c r="CA26" s="17">
        <f t="shared" ca="1" si="35"/>
        <v>1</v>
      </c>
      <c r="CB26" s="17">
        <f t="shared" ca="1" si="35"/>
        <v>1</v>
      </c>
      <c r="CC26" s="17">
        <f t="shared" ca="1" si="35"/>
        <v>1</v>
      </c>
      <c r="CD26" s="17">
        <f t="shared" ca="1" si="35"/>
        <v>1</v>
      </c>
      <c r="CE26" s="17">
        <f t="shared" ca="1" si="35"/>
        <v>1</v>
      </c>
      <c r="CF26" s="17">
        <f t="shared" ca="1" si="35"/>
        <v>1</v>
      </c>
      <c r="CG26" s="17">
        <f t="shared" ca="1" si="35"/>
        <v>1</v>
      </c>
      <c r="CH26" s="17">
        <f t="shared" ca="1" si="35"/>
        <v>1</v>
      </c>
      <c r="CI26" s="17">
        <f t="shared" ca="1" si="35"/>
        <v>1</v>
      </c>
      <c r="CJ26" s="17">
        <f t="shared" ca="1" si="35"/>
        <v>1</v>
      </c>
      <c r="CK26" s="17">
        <f t="shared" ca="1" si="35"/>
        <v>1</v>
      </c>
      <c r="CL26" s="17">
        <f t="shared" ca="1" si="35"/>
        <v>1</v>
      </c>
      <c r="CM26" s="18">
        <f t="shared" ca="1" si="35"/>
        <v>1</v>
      </c>
      <c r="CO26" s="30"/>
      <c r="CP26" s="16">
        <f t="shared" ca="1" si="36"/>
        <v>0</v>
      </c>
      <c r="CQ26" s="17">
        <f t="shared" ca="1" si="36"/>
        <v>0</v>
      </c>
      <c r="CR26" s="17">
        <f t="shared" ca="1" si="36"/>
        <v>0.3</v>
      </c>
      <c r="CS26" s="17">
        <f t="shared" ca="1" si="36"/>
        <v>1</v>
      </c>
      <c r="CT26" s="17">
        <f t="shared" ca="1" si="36"/>
        <v>1</v>
      </c>
      <c r="CU26" s="17">
        <f t="shared" ca="1" si="36"/>
        <v>1</v>
      </c>
      <c r="CV26" s="17">
        <f t="shared" ca="1" si="36"/>
        <v>1</v>
      </c>
      <c r="CW26" s="17">
        <f t="shared" ca="1" si="36"/>
        <v>1</v>
      </c>
      <c r="CX26" s="17">
        <f t="shared" ca="1" si="36"/>
        <v>1</v>
      </c>
      <c r="CY26" s="18">
        <f t="shared" ca="1" si="36"/>
        <v>1</v>
      </c>
      <c r="CZ26" s="17">
        <f t="shared" ca="1" si="37"/>
        <v>1</v>
      </c>
      <c r="DA26" s="17">
        <f t="shared" ca="1" si="37"/>
        <v>1</v>
      </c>
      <c r="DB26" s="17">
        <f t="shared" ca="1" si="37"/>
        <v>1</v>
      </c>
      <c r="DC26" s="17">
        <f t="shared" ca="1" si="37"/>
        <v>1</v>
      </c>
      <c r="DD26" s="17">
        <f t="shared" ca="1" si="37"/>
        <v>1</v>
      </c>
      <c r="DE26" s="17">
        <f t="shared" ca="1" si="37"/>
        <v>1</v>
      </c>
      <c r="DF26" s="17">
        <f t="shared" ca="1" si="37"/>
        <v>1</v>
      </c>
      <c r="DG26" s="17">
        <f t="shared" ca="1" si="37"/>
        <v>1</v>
      </c>
      <c r="DH26" s="17">
        <f t="shared" ca="1" si="37"/>
        <v>1</v>
      </c>
      <c r="DI26" s="17">
        <f t="shared" ca="1" si="37"/>
        <v>1</v>
      </c>
      <c r="DJ26" s="17">
        <f t="shared" ca="1" si="38"/>
        <v>1</v>
      </c>
      <c r="DK26" s="17">
        <f t="shared" ca="1" si="38"/>
        <v>1</v>
      </c>
      <c r="DL26" s="17">
        <f t="shared" ca="1" si="38"/>
        <v>1</v>
      </c>
      <c r="DM26" s="17">
        <f t="shared" ca="1" si="38"/>
        <v>1</v>
      </c>
      <c r="DN26" s="17">
        <f t="shared" ca="1" si="38"/>
        <v>1</v>
      </c>
      <c r="DO26" s="17">
        <f t="shared" ca="1" si="38"/>
        <v>1</v>
      </c>
      <c r="DP26" s="17">
        <f t="shared" ca="1" si="38"/>
        <v>1</v>
      </c>
      <c r="DQ26" s="17">
        <f t="shared" ca="1" si="38"/>
        <v>1</v>
      </c>
      <c r="DR26" s="17">
        <f t="shared" ca="1" si="38"/>
        <v>1</v>
      </c>
      <c r="DS26" s="17">
        <f t="shared" ca="1" si="38"/>
        <v>1</v>
      </c>
      <c r="DT26" s="17">
        <f t="shared" ca="1" si="38"/>
        <v>1</v>
      </c>
      <c r="DU26" s="17">
        <f t="shared" ca="1" si="38"/>
        <v>1</v>
      </c>
      <c r="DV26" s="18">
        <f t="shared" ca="1" si="38"/>
        <v>1</v>
      </c>
    </row>
    <row r="27" spans="1:126" outlineLevel="3">
      <c r="A27" s="378" t="s">
        <v>196</v>
      </c>
      <c r="B27" s="376" t="s">
        <v>168</v>
      </c>
      <c r="C27" s="375" t="s">
        <v>183</v>
      </c>
      <c r="D27" s="408" t="s">
        <v>130</v>
      </c>
      <c r="E27" s="374">
        <v>14.166666666666666</v>
      </c>
      <c r="F27" s="55">
        <f t="shared" si="29"/>
        <v>3.2015065913370992E-2</v>
      </c>
      <c r="G27" s="99">
        <f t="shared" ca="1" si="14"/>
        <v>0.3</v>
      </c>
      <c r="H27" s="55">
        <f t="shared" ca="1" si="15"/>
        <v>1</v>
      </c>
      <c r="I27" s="53" t="s">
        <v>70</v>
      </c>
      <c r="J27" s="44">
        <v>44511</v>
      </c>
      <c r="K27" s="383">
        <v>44515</v>
      </c>
      <c r="L27" s="383"/>
      <c r="M27" s="384"/>
      <c r="N27" s="44">
        <v>44511</v>
      </c>
      <c r="O27" s="383">
        <v>44515</v>
      </c>
      <c r="P27" s="383"/>
      <c r="Q27" s="384"/>
      <c r="R27" s="45">
        <v>44502</v>
      </c>
      <c r="S27" s="386">
        <v>44512</v>
      </c>
      <c r="T27" s="381"/>
      <c r="U27" s="36"/>
      <c r="V27" s="68"/>
      <c r="W27" s="25"/>
      <c r="X27" s="65">
        <f t="shared" ca="1" si="30"/>
        <v>0</v>
      </c>
      <c r="Y27" s="66">
        <f t="shared" ca="1" si="30"/>
        <v>0</v>
      </c>
      <c r="Z27" s="66">
        <f t="shared" ca="1" si="30"/>
        <v>0</v>
      </c>
      <c r="AA27" s="66">
        <f t="shared" ca="1" si="30"/>
        <v>0</v>
      </c>
      <c r="AB27" s="66">
        <f t="shared" ca="1" si="30"/>
        <v>0.3</v>
      </c>
      <c r="AC27" s="66">
        <f t="shared" ca="1" si="30"/>
        <v>1</v>
      </c>
      <c r="AD27" s="66">
        <f t="shared" ca="1" si="30"/>
        <v>1</v>
      </c>
      <c r="AE27" s="66">
        <f t="shared" ca="1" si="30"/>
        <v>1</v>
      </c>
      <c r="AF27" s="66">
        <f t="shared" ca="1" si="30"/>
        <v>1</v>
      </c>
      <c r="AG27" s="66">
        <f t="shared" ca="1" si="30"/>
        <v>1</v>
      </c>
      <c r="AH27" s="66">
        <f t="shared" ca="1" si="31"/>
        <v>1</v>
      </c>
      <c r="AI27" s="66">
        <f t="shared" ca="1" si="31"/>
        <v>1</v>
      </c>
      <c r="AJ27" s="66">
        <f t="shared" ca="1" si="31"/>
        <v>1</v>
      </c>
      <c r="AK27" s="66">
        <f t="shared" ca="1" si="31"/>
        <v>1</v>
      </c>
      <c r="AL27" s="66">
        <f t="shared" ca="1" si="31"/>
        <v>1</v>
      </c>
      <c r="AM27" s="66">
        <f t="shared" ca="1" si="31"/>
        <v>1</v>
      </c>
      <c r="AN27" s="66">
        <f t="shared" ca="1" si="31"/>
        <v>1</v>
      </c>
      <c r="AO27" s="66">
        <f t="shared" ca="1" si="31"/>
        <v>1</v>
      </c>
      <c r="AP27" s="66">
        <f t="shared" ca="1" si="31"/>
        <v>1</v>
      </c>
      <c r="AQ27" s="66">
        <f t="shared" ca="1" si="31"/>
        <v>1</v>
      </c>
      <c r="AR27" s="66">
        <f t="shared" ca="1" si="32"/>
        <v>1</v>
      </c>
      <c r="AS27" s="66">
        <f t="shared" ca="1" si="32"/>
        <v>1</v>
      </c>
      <c r="AT27" s="66">
        <f t="shared" ca="1" si="32"/>
        <v>1</v>
      </c>
      <c r="AU27" s="66">
        <f t="shared" ca="1" si="32"/>
        <v>1</v>
      </c>
      <c r="AV27" s="66">
        <f t="shared" ca="1" si="32"/>
        <v>1</v>
      </c>
      <c r="AW27" s="66">
        <f t="shared" ca="1" si="32"/>
        <v>1</v>
      </c>
      <c r="AX27" s="66">
        <f t="shared" ca="1" si="32"/>
        <v>1</v>
      </c>
      <c r="AY27" s="66">
        <f t="shared" ca="1" si="32"/>
        <v>1</v>
      </c>
      <c r="AZ27" s="66">
        <f t="shared" ca="1" si="32"/>
        <v>1</v>
      </c>
      <c r="BA27" s="66">
        <f t="shared" ca="1" si="32"/>
        <v>1</v>
      </c>
      <c r="BB27" s="66">
        <f t="shared" ca="1" si="32"/>
        <v>1</v>
      </c>
      <c r="BC27" s="66">
        <f t="shared" ca="1" si="32"/>
        <v>1</v>
      </c>
      <c r="BD27" s="67">
        <f t="shared" ca="1" si="32"/>
        <v>1</v>
      </c>
      <c r="BE27" s="27"/>
      <c r="BF27" s="30"/>
      <c r="BG27" s="16">
        <f t="shared" ca="1" si="33"/>
        <v>0</v>
      </c>
      <c r="BH27" s="17">
        <f t="shared" ca="1" si="33"/>
        <v>0</v>
      </c>
      <c r="BI27" s="17">
        <f t="shared" ca="1" si="33"/>
        <v>0</v>
      </c>
      <c r="BJ27" s="17">
        <f t="shared" ca="1" si="33"/>
        <v>0</v>
      </c>
      <c r="BK27" s="17">
        <f t="shared" ca="1" si="33"/>
        <v>0.3</v>
      </c>
      <c r="BL27" s="17">
        <f t="shared" ca="1" si="33"/>
        <v>1</v>
      </c>
      <c r="BM27" s="17">
        <f t="shared" ca="1" si="33"/>
        <v>1</v>
      </c>
      <c r="BN27" s="17">
        <f t="shared" ca="1" si="33"/>
        <v>1</v>
      </c>
      <c r="BO27" s="17">
        <f t="shared" ca="1" si="33"/>
        <v>1</v>
      </c>
      <c r="BP27" s="18">
        <f t="shared" ca="1" si="33"/>
        <v>1</v>
      </c>
      <c r="BQ27" s="17">
        <f t="shared" ca="1" si="34"/>
        <v>1</v>
      </c>
      <c r="BR27" s="17">
        <f t="shared" ca="1" si="34"/>
        <v>1</v>
      </c>
      <c r="BS27" s="17">
        <f t="shared" ca="1" si="34"/>
        <v>1</v>
      </c>
      <c r="BT27" s="17">
        <f t="shared" ca="1" si="34"/>
        <v>1</v>
      </c>
      <c r="BU27" s="17">
        <f t="shared" ca="1" si="34"/>
        <v>1</v>
      </c>
      <c r="BV27" s="17">
        <f t="shared" ca="1" si="34"/>
        <v>1</v>
      </c>
      <c r="BW27" s="17">
        <f t="shared" ca="1" si="34"/>
        <v>1</v>
      </c>
      <c r="BX27" s="17">
        <f t="shared" ca="1" si="34"/>
        <v>1</v>
      </c>
      <c r="BY27" s="17">
        <f t="shared" ca="1" si="34"/>
        <v>1</v>
      </c>
      <c r="BZ27" s="17">
        <f t="shared" ca="1" si="34"/>
        <v>1</v>
      </c>
      <c r="CA27" s="17">
        <f t="shared" ca="1" si="35"/>
        <v>1</v>
      </c>
      <c r="CB27" s="17">
        <f t="shared" ca="1" si="35"/>
        <v>1</v>
      </c>
      <c r="CC27" s="17">
        <f t="shared" ca="1" si="35"/>
        <v>1</v>
      </c>
      <c r="CD27" s="17">
        <f t="shared" ca="1" si="35"/>
        <v>1</v>
      </c>
      <c r="CE27" s="17">
        <f t="shared" ca="1" si="35"/>
        <v>1</v>
      </c>
      <c r="CF27" s="17">
        <f t="shared" ca="1" si="35"/>
        <v>1</v>
      </c>
      <c r="CG27" s="17">
        <f t="shared" ca="1" si="35"/>
        <v>1</v>
      </c>
      <c r="CH27" s="17">
        <f t="shared" ca="1" si="35"/>
        <v>1</v>
      </c>
      <c r="CI27" s="17">
        <f t="shared" ca="1" si="35"/>
        <v>1</v>
      </c>
      <c r="CJ27" s="17">
        <f t="shared" ca="1" si="35"/>
        <v>1</v>
      </c>
      <c r="CK27" s="17">
        <f t="shared" ca="1" si="35"/>
        <v>1</v>
      </c>
      <c r="CL27" s="17">
        <f t="shared" ca="1" si="35"/>
        <v>1</v>
      </c>
      <c r="CM27" s="18">
        <f t="shared" ca="1" si="35"/>
        <v>1</v>
      </c>
      <c r="CO27" s="30"/>
      <c r="CP27" s="16">
        <f t="shared" ca="1" si="36"/>
        <v>0</v>
      </c>
      <c r="CQ27" s="17">
        <f t="shared" ca="1" si="36"/>
        <v>0</v>
      </c>
      <c r="CR27" s="17">
        <f t="shared" ca="1" si="36"/>
        <v>0</v>
      </c>
      <c r="CS27" s="17">
        <f t="shared" ca="1" si="36"/>
        <v>0.3</v>
      </c>
      <c r="CT27" s="17">
        <f t="shared" ca="1" si="36"/>
        <v>1</v>
      </c>
      <c r="CU27" s="17">
        <f t="shared" ca="1" si="36"/>
        <v>1</v>
      </c>
      <c r="CV27" s="17">
        <f t="shared" ca="1" si="36"/>
        <v>1</v>
      </c>
      <c r="CW27" s="17">
        <f t="shared" ca="1" si="36"/>
        <v>1</v>
      </c>
      <c r="CX27" s="17">
        <f t="shared" ca="1" si="36"/>
        <v>1</v>
      </c>
      <c r="CY27" s="18">
        <f t="shared" ca="1" si="36"/>
        <v>1</v>
      </c>
      <c r="CZ27" s="17">
        <f t="shared" ca="1" si="37"/>
        <v>1</v>
      </c>
      <c r="DA27" s="17">
        <f t="shared" ca="1" si="37"/>
        <v>1</v>
      </c>
      <c r="DB27" s="17">
        <f t="shared" ca="1" si="37"/>
        <v>1</v>
      </c>
      <c r="DC27" s="17">
        <f t="shared" ca="1" si="37"/>
        <v>1</v>
      </c>
      <c r="DD27" s="17">
        <f t="shared" ca="1" si="37"/>
        <v>1</v>
      </c>
      <c r="DE27" s="17">
        <f t="shared" ca="1" si="37"/>
        <v>1</v>
      </c>
      <c r="DF27" s="17">
        <f t="shared" ca="1" si="37"/>
        <v>1</v>
      </c>
      <c r="DG27" s="17">
        <f t="shared" ca="1" si="37"/>
        <v>1</v>
      </c>
      <c r="DH27" s="17">
        <f t="shared" ca="1" si="37"/>
        <v>1</v>
      </c>
      <c r="DI27" s="17">
        <f t="shared" ca="1" si="37"/>
        <v>1</v>
      </c>
      <c r="DJ27" s="17">
        <f t="shared" ca="1" si="38"/>
        <v>1</v>
      </c>
      <c r="DK27" s="17">
        <f t="shared" ca="1" si="38"/>
        <v>1</v>
      </c>
      <c r="DL27" s="17">
        <f t="shared" ca="1" si="38"/>
        <v>1</v>
      </c>
      <c r="DM27" s="17">
        <f t="shared" ca="1" si="38"/>
        <v>1</v>
      </c>
      <c r="DN27" s="17">
        <f t="shared" ca="1" si="38"/>
        <v>1</v>
      </c>
      <c r="DO27" s="17">
        <f t="shared" ca="1" si="38"/>
        <v>1</v>
      </c>
      <c r="DP27" s="17">
        <f t="shared" ca="1" si="38"/>
        <v>1</v>
      </c>
      <c r="DQ27" s="17">
        <f t="shared" ca="1" si="38"/>
        <v>1</v>
      </c>
      <c r="DR27" s="17">
        <f t="shared" ca="1" si="38"/>
        <v>1</v>
      </c>
      <c r="DS27" s="17">
        <f t="shared" ca="1" si="38"/>
        <v>1</v>
      </c>
      <c r="DT27" s="17">
        <f t="shared" ca="1" si="38"/>
        <v>1</v>
      </c>
      <c r="DU27" s="17">
        <f t="shared" ca="1" si="38"/>
        <v>1</v>
      </c>
      <c r="DV27" s="18">
        <f t="shared" ca="1" si="38"/>
        <v>1</v>
      </c>
    </row>
    <row r="28" spans="1:126" outlineLevel="3">
      <c r="A28" s="378" t="s">
        <v>196</v>
      </c>
      <c r="B28" s="376" t="s">
        <v>168</v>
      </c>
      <c r="C28" s="375" t="s">
        <v>184</v>
      </c>
      <c r="D28" s="408" t="s">
        <v>131</v>
      </c>
      <c r="E28" s="374">
        <v>14.166666666666666</v>
      </c>
      <c r="F28" s="55">
        <f t="shared" si="29"/>
        <v>3.2015065913370992E-2</v>
      </c>
      <c r="G28" s="99">
        <f t="shared" ca="1" si="14"/>
        <v>0.3</v>
      </c>
      <c r="H28" s="55">
        <f t="shared" ca="1" si="15"/>
        <v>1</v>
      </c>
      <c r="I28" s="53" t="s">
        <v>70</v>
      </c>
      <c r="J28" s="44">
        <v>44511</v>
      </c>
      <c r="K28" s="383">
        <v>44515</v>
      </c>
      <c r="L28" s="383"/>
      <c r="M28" s="384"/>
      <c r="N28" s="44">
        <v>44511</v>
      </c>
      <c r="O28" s="383">
        <v>44515</v>
      </c>
      <c r="P28" s="383"/>
      <c r="Q28" s="409"/>
      <c r="R28" s="412">
        <v>44508</v>
      </c>
      <c r="S28" s="386">
        <v>44512</v>
      </c>
      <c r="T28" s="381"/>
      <c r="U28" s="36"/>
      <c r="V28" s="68"/>
      <c r="W28" s="25"/>
      <c r="X28" s="65">
        <f t="shared" ca="1" si="30"/>
        <v>0</v>
      </c>
      <c r="Y28" s="66">
        <f t="shared" ca="1" si="30"/>
        <v>0</v>
      </c>
      <c r="Z28" s="66">
        <f t="shared" ca="1" si="30"/>
        <v>0</v>
      </c>
      <c r="AA28" s="66">
        <f t="shared" ca="1" si="30"/>
        <v>0</v>
      </c>
      <c r="AB28" s="66">
        <f t="shared" ca="1" si="30"/>
        <v>0.3</v>
      </c>
      <c r="AC28" s="66">
        <f t="shared" ca="1" si="30"/>
        <v>1</v>
      </c>
      <c r="AD28" s="66">
        <f t="shared" ca="1" si="30"/>
        <v>1</v>
      </c>
      <c r="AE28" s="66">
        <f t="shared" ca="1" si="30"/>
        <v>1</v>
      </c>
      <c r="AF28" s="66">
        <f t="shared" ca="1" si="30"/>
        <v>1</v>
      </c>
      <c r="AG28" s="66">
        <f t="shared" ca="1" si="30"/>
        <v>1</v>
      </c>
      <c r="AH28" s="66">
        <f t="shared" ca="1" si="31"/>
        <v>1</v>
      </c>
      <c r="AI28" s="66">
        <f t="shared" ca="1" si="31"/>
        <v>1</v>
      </c>
      <c r="AJ28" s="66">
        <f t="shared" ca="1" si="31"/>
        <v>1</v>
      </c>
      <c r="AK28" s="66">
        <f t="shared" ca="1" si="31"/>
        <v>1</v>
      </c>
      <c r="AL28" s="66">
        <f t="shared" ca="1" si="31"/>
        <v>1</v>
      </c>
      <c r="AM28" s="66">
        <f t="shared" ca="1" si="31"/>
        <v>1</v>
      </c>
      <c r="AN28" s="66">
        <f t="shared" ca="1" si="31"/>
        <v>1</v>
      </c>
      <c r="AO28" s="66">
        <f t="shared" ca="1" si="31"/>
        <v>1</v>
      </c>
      <c r="AP28" s="66">
        <f t="shared" ca="1" si="31"/>
        <v>1</v>
      </c>
      <c r="AQ28" s="66">
        <f t="shared" ca="1" si="31"/>
        <v>1</v>
      </c>
      <c r="AR28" s="66">
        <f t="shared" ca="1" si="32"/>
        <v>1</v>
      </c>
      <c r="AS28" s="66">
        <f t="shared" ca="1" si="32"/>
        <v>1</v>
      </c>
      <c r="AT28" s="66">
        <f t="shared" ca="1" si="32"/>
        <v>1</v>
      </c>
      <c r="AU28" s="66">
        <f t="shared" ca="1" si="32"/>
        <v>1</v>
      </c>
      <c r="AV28" s="66">
        <f t="shared" ca="1" si="32"/>
        <v>1</v>
      </c>
      <c r="AW28" s="66">
        <f t="shared" ca="1" si="32"/>
        <v>1</v>
      </c>
      <c r="AX28" s="66">
        <f t="shared" ca="1" si="32"/>
        <v>1</v>
      </c>
      <c r="AY28" s="66">
        <f t="shared" ca="1" si="32"/>
        <v>1</v>
      </c>
      <c r="AZ28" s="66">
        <f t="shared" ca="1" si="32"/>
        <v>1</v>
      </c>
      <c r="BA28" s="66">
        <f t="shared" ca="1" si="32"/>
        <v>1</v>
      </c>
      <c r="BB28" s="66">
        <f t="shared" ca="1" si="32"/>
        <v>1</v>
      </c>
      <c r="BC28" s="66">
        <f t="shared" ca="1" si="32"/>
        <v>1</v>
      </c>
      <c r="BD28" s="67">
        <f t="shared" ca="1" si="32"/>
        <v>1</v>
      </c>
      <c r="BE28" s="27"/>
      <c r="BF28" s="30"/>
      <c r="BG28" s="16">
        <f t="shared" ca="1" si="33"/>
        <v>0</v>
      </c>
      <c r="BH28" s="17">
        <f t="shared" ca="1" si="33"/>
        <v>0</v>
      </c>
      <c r="BI28" s="17">
        <f t="shared" ca="1" si="33"/>
        <v>0</v>
      </c>
      <c r="BJ28" s="17">
        <f t="shared" ca="1" si="33"/>
        <v>0</v>
      </c>
      <c r="BK28" s="17">
        <f t="shared" ca="1" si="33"/>
        <v>0.3</v>
      </c>
      <c r="BL28" s="17">
        <f t="shared" ca="1" si="33"/>
        <v>1</v>
      </c>
      <c r="BM28" s="17">
        <f t="shared" ca="1" si="33"/>
        <v>1</v>
      </c>
      <c r="BN28" s="17">
        <f t="shared" ca="1" si="33"/>
        <v>1</v>
      </c>
      <c r="BO28" s="17">
        <f t="shared" ca="1" si="33"/>
        <v>1</v>
      </c>
      <c r="BP28" s="18">
        <f t="shared" ca="1" si="33"/>
        <v>1</v>
      </c>
      <c r="BQ28" s="17">
        <f t="shared" ca="1" si="34"/>
        <v>1</v>
      </c>
      <c r="BR28" s="17">
        <f t="shared" ca="1" si="34"/>
        <v>1</v>
      </c>
      <c r="BS28" s="17">
        <f t="shared" ca="1" si="34"/>
        <v>1</v>
      </c>
      <c r="BT28" s="17">
        <f t="shared" ca="1" si="34"/>
        <v>1</v>
      </c>
      <c r="BU28" s="17">
        <f t="shared" ca="1" si="34"/>
        <v>1</v>
      </c>
      <c r="BV28" s="17">
        <f t="shared" ca="1" si="34"/>
        <v>1</v>
      </c>
      <c r="BW28" s="17">
        <f t="shared" ca="1" si="34"/>
        <v>1</v>
      </c>
      <c r="BX28" s="17">
        <f t="shared" ca="1" si="34"/>
        <v>1</v>
      </c>
      <c r="BY28" s="17">
        <f t="shared" ca="1" si="34"/>
        <v>1</v>
      </c>
      <c r="BZ28" s="17">
        <f t="shared" ca="1" si="34"/>
        <v>1</v>
      </c>
      <c r="CA28" s="17">
        <f t="shared" ca="1" si="35"/>
        <v>1</v>
      </c>
      <c r="CB28" s="17">
        <f t="shared" ca="1" si="35"/>
        <v>1</v>
      </c>
      <c r="CC28" s="17">
        <f t="shared" ca="1" si="35"/>
        <v>1</v>
      </c>
      <c r="CD28" s="17">
        <f t="shared" ca="1" si="35"/>
        <v>1</v>
      </c>
      <c r="CE28" s="17">
        <f t="shared" ca="1" si="35"/>
        <v>1</v>
      </c>
      <c r="CF28" s="17">
        <f t="shared" ca="1" si="35"/>
        <v>1</v>
      </c>
      <c r="CG28" s="17">
        <f t="shared" ca="1" si="35"/>
        <v>1</v>
      </c>
      <c r="CH28" s="17">
        <f t="shared" ca="1" si="35"/>
        <v>1</v>
      </c>
      <c r="CI28" s="17">
        <f t="shared" ca="1" si="35"/>
        <v>1</v>
      </c>
      <c r="CJ28" s="17">
        <f t="shared" ca="1" si="35"/>
        <v>1</v>
      </c>
      <c r="CK28" s="17">
        <f t="shared" ca="1" si="35"/>
        <v>1</v>
      </c>
      <c r="CL28" s="17">
        <f t="shared" ca="1" si="35"/>
        <v>1</v>
      </c>
      <c r="CM28" s="18">
        <f t="shared" ca="1" si="35"/>
        <v>1</v>
      </c>
      <c r="CO28" s="30"/>
      <c r="CP28" s="16">
        <f t="shared" ca="1" si="36"/>
        <v>0</v>
      </c>
      <c r="CQ28" s="17">
        <f t="shared" ca="1" si="36"/>
        <v>0</v>
      </c>
      <c r="CR28" s="17">
        <f t="shared" ca="1" si="36"/>
        <v>0</v>
      </c>
      <c r="CS28" s="17">
        <f t="shared" ca="1" si="36"/>
        <v>0</v>
      </c>
      <c r="CT28" s="17">
        <f t="shared" ca="1" si="36"/>
        <v>1</v>
      </c>
      <c r="CU28" s="17">
        <f t="shared" ca="1" si="36"/>
        <v>1</v>
      </c>
      <c r="CV28" s="17">
        <f t="shared" ca="1" si="36"/>
        <v>1</v>
      </c>
      <c r="CW28" s="17">
        <f t="shared" ca="1" si="36"/>
        <v>1</v>
      </c>
      <c r="CX28" s="17">
        <f t="shared" ca="1" si="36"/>
        <v>1</v>
      </c>
      <c r="CY28" s="18">
        <f t="shared" ca="1" si="36"/>
        <v>1</v>
      </c>
      <c r="CZ28" s="17">
        <f t="shared" ca="1" si="37"/>
        <v>1</v>
      </c>
      <c r="DA28" s="17">
        <f t="shared" ca="1" si="37"/>
        <v>1</v>
      </c>
      <c r="DB28" s="17">
        <f t="shared" ca="1" si="37"/>
        <v>1</v>
      </c>
      <c r="DC28" s="17">
        <f t="shared" ca="1" si="37"/>
        <v>1</v>
      </c>
      <c r="DD28" s="17">
        <f t="shared" ca="1" si="37"/>
        <v>1</v>
      </c>
      <c r="DE28" s="17">
        <f t="shared" ca="1" si="37"/>
        <v>1</v>
      </c>
      <c r="DF28" s="17">
        <f t="shared" ca="1" si="37"/>
        <v>1</v>
      </c>
      <c r="DG28" s="17">
        <f t="shared" ca="1" si="37"/>
        <v>1</v>
      </c>
      <c r="DH28" s="17">
        <f t="shared" ca="1" si="37"/>
        <v>1</v>
      </c>
      <c r="DI28" s="17">
        <f t="shared" ca="1" si="37"/>
        <v>1</v>
      </c>
      <c r="DJ28" s="17">
        <f t="shared" ca="1" si="38"/>
        <v>1</v>
      </c>
      <c r="DK28" s="17">
        <f t="shared" ca="1" si="38"/>
        <v>1</v>
      </c>
      <c r="DL28" s="17">
        <f t="shared" ca="1" si="38"/>
        <v>1</v>
      </c>
      <c r="DM28" s="17">
        <f t="shared" ca="1" si="38"/>
        <v>1</v>
      </c>
      <c r="DN28" s="17">
        <f t="shared" ca="1" si="38"/>
        <v>1</v>
      </c>
      <c r="DO28" s="17">
        <f t="shared" ca="1" si="38"/>
        <v>1</v>
      </c>
      <c r="DP28" s="17">
        <f t="shared" ca="1" si="38"/>
        <v>1</v>
      </c>
      <c r="DQ28" s="17">
        <f t="shared" ca="1" si="38"/>
        <v>1</v>
      </c>
      <c r="DR28" s="17">
        <f t="shared" ca="1" si="38"/>
        <v>1</v>
      </c>
      <c r="DS28" s="17">
        <f t="shared" ca="1" si="38"/>
        <v>1</v>
      </c>
      <c r="DT28" s="17">
        <f t="shared" ca="1" si="38"/>
        <v>1</v>
      </c>
      <c r="DU28" s="17">
        <f t="shared" ca="1" si="38"/>
        <v>1</v>
      </c>
      <c r="DV28" s="18">
        <f t="shared" ca="1" si="38"/>
        <v>1</v>
      </c>
    </row>
    <row r="29" spans="1:126" outlineLevel="3">
      <c r="A29" s="378" t="s">
        <v>196</v>
      </c>
      <c r="B29" s="376" t="s">
        <v>168</v>
      </c>
      <c r="C29" s="375" t="s">
        <v>185</v>
      </c>
      <c r="D29" s="408" t="s">
        <v>132</v>
      </c>
      <c r="E29" s="374">
        <v>12.166666666666666</v>
      </c>
      <c r="F29" s="55">
        <f t="shared" si="29"/>
        <v>2.7495291902071558E-2</v>
      </c>
      <c r="G29" s="99">
        <f t="shared" ca="1" si="14"/>
        <v>1</v>
      </c>
      <c r="H29" s="55">
        <f t="shared" ca="1" si="15"/>
        <v>1</v>
      </c>
      <c r="I29" s="53" t="s">
        <v>70</v>
      </c>
      <c r="J29" s="44">
        <v>44498</v>
      </c>
      <c r="K29" s="383">
        <v>44508</v>
      </c>
      <c r="L29" s="383"/>
      <c r="M29" s="384"/>
      <c r="N29" s="44">
        <v>44498</v>
      </c>
      <c r="O29" s="383">
        <v>44508</v>
      </c>
      <c r="P29" s="383"/>
      <c r="Q29" s="384"/>
      <c r="R29" s="410">
        <v>44496</v>
      </c>
      <c r="S29" s="411">
        <v>44497</v>
      </c>
      <c r="T29" s="381"/>
      <c r="U29" s="36"/>
      <c r="V29" s="68"/>
      <c r="W29" s="25"/>
      <c r="X29" s="65">
        <f t="shared" ca="1" si="30"/>
        <v>0</v>
      </c>
      <c r="Y29" s="66">
        <f t="shared" ca="1" si="30"/>
        <v>0</v>
      </c>
      <c r="Z29" s="66">
        <f t="shared" ca="1" si="30"/>
        <v>0.3</v>
      </c>
      <c r="AA29" s="66">
        <f t="shared" ca="1" si="30"/>
        <v>0.3</v>
      </c>
      <c r="AB29" s="66">
        <f t="shared" ca="1" si="30"/>
        <v>1</v>
      </c>
      <c r="AC29" s="66">
        <f t="shared" ca="1" si="30"/>
        <v>1</v>
      </c>
      <c r="AD29" s="66">
        <f t="shared" ca="1" si="30"/>
        <v>1</v>
      </c>
      <c r="AE29" s="66">
        <f t="shared" ca="1" si="30"/>
        <v>1</v>
      </c>
      <c r="AF29" s="66">
        <f t="shared" ca="1" si="30"/>
        <v>1</v>
      </c>
      <c r="AG29" s="66">
        <f t="shared" ca="1" si="30"/>
        <v>1</v>
      </c>
      <c r="AH29" s="66">
        <f t="shared" ca="1" si="31"/>
        <v>1</v>
      </c>
      <c r="AI29" s="66">
        <f t="shared" ca="1" si="31"/>
        <v>1</v>
      </c>
      <c r="AJ29" s="66">
        <f t="shared" ca="1" si="31"/>
        <v>1</v>
      </c>
      <c r="AK29" s="66">
        <f t="shared" ca="1" si="31"/>
        <v>1</v>
      </c>
      <c r="AL29" s="66">
        <f t="shared" ca="1" si="31"/>
        <v>1</v>
      </c>
      <c r="AM29" s="66">
        <f t="shared" ca="1" si="31"/>
        <v>1</v>
      </c>
      <c r="AN29" s="66">
        <f t="shared" ca="1" si="31"/>
        <v>1</v>
      </c>
      <c r="AO29" s="66">
        <f t="shared" ca="1" si="31"/>
        <v>1</v>
      </c>
      <c r="AP29" s="66">
        <f t="shared" ca="1" si="31"/>
        <v>1</v>
      </c>
      <c r="AQ29" s="66">
        <f t="shared" ca="1" si="31"/>
        <v>1</v>
      </c>
      <c r="AR29" s="66">
        <f t="shared" ca="1" si="32"/>
        <v>1</v>
      </c>
      <c r="AS29" s="66">
        <f t="shared" ca="1" si="32"/>
        <v>1</v>
      </c>
      <c r="AT29" s="66">
        <f t="shared" ca="1" si="32"/>
        <v>1</v>
      </c>
      <c r="AU29" s="66">
        <f t="shared" ca="1" si="32"/>
        <v>1</v>
      </c>
      <c r="AV29" s="66">
        <f t="shared" ca="1" si="32"/>
        <v>1</v>
      </c>
      <c r="AW29" s="66">
        <f t="shared" ca="1" si="32"/>
        <v>1</v>
      </c>
      <c r="AX29" s="66">
        <f t="shared" ca="1" si="32"/>
        <v>1</v>
      </c>
      <c r="AY29" s="66">
        <f t="shared" ca="1" si="32"/>
        <v>1</v>
      </c>
      <c r="AZ29" s="66">
        <f t="shared" ca="1" si="32"/>
        <v>1</v>
      </c>
      <c r="BA29" s="66">
        <f t="shared" ca="1" si="32"/>
        <v>1</v>
      </c>
      <c r="BB29" s="66">
        <f t="shared" ca="1" si="32"/>
        <v>1</v>
      </c>
      <c r="BC29" s="66">
        <f t="shared" ca="1" si="32"/>
        <v>1</v>
      </c>
      <c r="BD29" s="67">
        <f t="shared" ca="1" si="32"/>
        <v>1</v>
      </c>
      <c r="BE29" s="27"/>
      <c r="BF29" s="30"/>
      <c r="BG29" s="16">
        <f t="shared" ca="1" si="33"/>
        <v>0</v>
      </c>
      <c r="BH29" s="17">
        <f t="shared" ca="1" si="33"/>
        <v>0</v>
      </c>
      <c r="BI29" s="17">
        <f t="shared" ca="1" si="33"/>
        <v>0.3</v>
      </c>
      <c r="BJ29" s="17">
        <f t="shared" ca="1" si="33"/>
        <v>0.3</v>
      </c>
      <c r="BK29" s="17">
        <f t="shared" ca="1" si="33"/>
        <v>1</v>
      </c>
      <c r="BL29" s="17">
        <f t="shared" ca="1" si="33"/>
        <v>1</v>
      </c>
      <c r="BM29" s="17">
        <f t="shared" ca="1" si="33"/>
        <v>1</v>
      </c>
      <c r="BN29" s="17">
        <f t="shared" ca="1" si="33"/>
        <v>1</v>
      </c>
      <c r="BO29" s="17">
        <f t="shared" ca="1" si="33"/>
        <v>1</v>
      </c>
      <c r="BP29" s="18">
        <f t="shared" ca="1" si="33"/>
        <v>1</v>
      </c>
      <c r="BQ29" s="17">
        <f t="shared" ca="1" si="34"/>
        <v>1</v>
      </c>
      <c r="BR29" s="17">
        <f t="shared" ca="1" si="34"/>
        <v>1</v>
      </c>
      <c r="BS29" s="17">
        <f t="shared" ca="1" si="34"/>
        <v>1</v>
      </c>
      <c r="BT29" s="17">
        <f t="shared" ca="1" si="34"/>
        <v>1</v>
      </c>
      <c r="BU29" s="17">
        <f t="shared" ca="1" si="34"/>
        <v>1</v>
      </c>
      <c r="BV29" s="17">
        <f t="shared" ca="1" si="34"/>
        <v>1</v>
      </c>
      <c r="BW29" s="17">
        <f t="shared" ca="1" si="34"/>
        <v>1</v>
      </c>
      <c r="BX29" s="17">
        <f t="shared" ca="1" si="34"/>
        <v>1</v>
      </c>
      <c r="BY29" s="17">
        <f t="shared" ca="1" si="34"/>
        <v>1</v>
      </c>
      <c r="BZ29" s="17">
        <f t="shared" ca="1" si="34"/>
        <v>1</v>
      </c>
      <c r="CA29" s="17">
        <f t="shared" ca="1" si="35"/>
        <v>1</v>
      </c>
      <c r="CB29" s="17">
        <f t="shared" ca="1" si="35"/>
        <v>1</v>
      </c>
      <c r="CC29" s="17">
        <f t="shared" ca="1" si="35"/>
        <v>1</v>
      </c>
      <c r="CD29" s="17">
        <f t="shared" ca="1" si="35"/>
        <v>1</v>
      </c>
      <c r="CE29" s="17">
        <f t="shared" ca="1" si="35"/>
        <v>1</v>
      </c>
      <c r="CF29" s="17">
        <f t="shared" ca="1" si="35"/>
        <v>1</v>
      </c>
      <c r="CG29" s="17">
        <f t="shared" ca="1" si="35"/>
        <v>1</v>
      </c>
      <c r="CH29" s="17">
        <f t="shared" ca="1" si="35"/>
        <v>1</v>
      </c>
      <c r="CI29" s="17">
        <f t="shared" ca="1" si="35"/>
        <v>1</v>
      </c>
      <c r="CJ29" s="17">
        <f t="shared" ca="1" si="35"/>
        <v>1</v>
      </c>
      <c r="CK29" s="17">
        <f t="shared" ca="1" si="35"/>
        <v>1</v>
      </c>
      <c r="CL29" s="17">
        <f t="shared" ca="1" si="35"/>
        <v>1</v>
      </c>
      <c r="CM29" s="18">
        <f t="shared" ca="1" si="35"/>
        <v>1</v>
      </c>
      <c r="CO29" s="30"/>
      <c r="CP29" s="16">
        <f t="shared" ca="1" si="36"/>
        <v>0</v>
      </c>
      <c r="CQ29" s="17">
        <f t="shared" ca="1" si="36"/>
        <v>0</v>
      </c>
      <c r="CR29" s="17">
        <f t="shared" ca="1" si="36"/>
        <v>1</v>
      </c>
      <c r="CS29" s="17">
        <f t="shared" ca="1" si="36"/>
        <v>1</v>
      </c>
      <c r="CT29" s="17">
        <f t="shared" ca="1" si="36"/>
        <v>1</v>
      </c>
      <c r="CU29" s="17">
        <f t="shared" ca="1" si="36"/>
        <v>1</v>
      </c>
      <c r="CV29" s="17">
        <f t="shared" ca="1" si="36"/>
        <v>1</v>
      </c>
      <c r="CW29" s="17">
        <f t="shared" ca="1" si="36"/>
        <v>1</v>
      </c>
      <c r="CX29" s="17">
        <f t="shared" ca="1" si="36"/>
        <v>1</v>
      </c>
      <c r="CY29" s="18">
        <f t="shared" ca="1" si="36"/>
        <v>1</v>
      </c>
      <c r="CZ29" s="17">
        <f t="shared" ca="1" si="37"/>
        <v>1</v>
      </c>
      <c r="DA29" s="17">
        <f t="shared" ca="1" si="37"/>
        <v>1</v>
      </c>
      <c r="DB29" s="17">
        <f t="shared" ca="1" si="37"/>
        <v>1</v>
      </c>
      <c r="DC29" s="17">
        <f t="shared" ca="1" si="37"/>
        <v>1</v>
      </c>
      <c r="DD29" s="17">
        <f t="shared" ca="1" si="37"/>
        <v>1</v>
      </c>
      <c r="DE29" s="17">
        <f t="shared" ca="1" si="37"/>
        <v>1</v>
      </c>
      <c r="DF29" s="17">
        <f t="shared" ca="1" si="37"/>
        <v>1</v>
      </c>
      <c r="DG29" s="17">
        <f t="shared" ca="1" si="37"/>
        <v>1</v>
      </c>
      <c r="DH29" s="17">
        <f t="shared" ca="1" si="37"/>
        <v>1</v>
      </c>
      <c r="DI29" s="17">
        <f t="shared" ca="1" si="37"/>
        <v>1</v>
      </c>
      <c r="DJ29" s="17">
        <f t="shared" ca="1" si="38"/>
        <v>1</v>
      </c>
      <c r="DK29" s="17">
        <f t="shared" ca="1" si="38"/>
        <v>1</v>
      </c>
      <c r="DL29" s="17">
        <f t="shared" ca="1" si="38"/>
        <v>1</v>
      </c>
      <c r="DM29" s="17">
        <f t="shared" ca="1" si="38"/>
        <v>1</v>
      </c>
      <c r="DN29" s="17">
        <f t="shared" ca="1" si="38"/>
        <v>1</v>
      </c>
      <c r="DO29" s="17">
        <f t="shared" ca="1" si="38"/>
        <v>1</v>
      </c>
      <c r="DP29" s="17">
        <f t="shared" ca="1" si="38"/>
        <v>1</v>
      </c>
      <c r="DQ29" s="17">
        <f t="shared" ca="1" si="38"/>
        <v>1</v>
      </c>
      <c r="DR29" s="17">
        <f t="shared" ca="1" si="38"/>
        <v>1</v>
      </c>
      <c r="DS29" s="17">
        <f t="shared" ca="1" si="38"/>
        <v>1</v>
      </c>
      <c r="DT29" s="17">
        <f t="shared" ca="1" si="38"/>
        <v>1</v>
      </c>
      <c r="DU29" s="17">
        <f t="shared" ca="1" si="38"/>
        <v>1</v>
      </c>
      <c r="DV29" s="18">
        <f t="shared" ca="1" si="38"/>
        <v>1</v>
      </c>
    </row>
    <row r="30" spans="1:126" outlineLevel="3">
      <c r="A30" s="378" t="s">
        <v>196</v>
      </c>
      <c r="B30" s="376" t="s">
        <v>168</v>
      </c>
      <c r="C30" s="375" t="s">
        <v>186</v>
      </c>
      <c r="D30" s="408" t="s">
        <v>133</v>
      </c>
      <c r="E30" s="374">
        <v>16</v>
      </c>
      <c r="F30" s="55">
        <f t="shared" si="29"/>
        <v>3.6158192090395475E-2</v>
      </c>
      <c r="G30" s="99">
        <f t="shared" ca="1" si="14"/>
        <v>0</v>
      </c>
      <c r="H30" s="55">
        <f t="shared" ca="1" si="15"/>
        <v>0.3</v>
      </c>
      <c r="I30" s="53" t="s">
        <v>70</v>
      </c>
      <c r="J30" s="44">
        <v>44522</v>
      </c>
      <c r="K30" s="383">
        <v>44523</v>
      </c>
      <c r="L30" s="383"/>
      <c r="M30" s="384"/>
      <c r="N30" s="44">
        <v>44522</v>
      </c>
      <c r="O30" s="383">
        <v>44523</v>
      </c>
      <c r="P30" s="383"/>
      <c r="Q30" s="384"/>
      <c r="R30" s="412">
        <v>44511</v>
      </c>
      <c r="S30" s="386"/>
      <c r="T30" s="381"/>
      <c r="U30" s="36"/>
      <c r="V30" s="68"/>
      <c r="W30" s="25"/>
      <c r="X30" s="65">
        <f t="shared" ca="1" si="30"/>
        <v>0</v>
      </c>
      <c r="Y30" s="66">
        <f t="shared" ca="1" si="30"/>
        <v>0</v>
      </c>
      <c r="Z30" s="66">
        <f t="shared" ca="1" si="30"/>
        <v>0</v>
      </c>
      <c r="AA30" s="66">
        <f t="shared" ca="1" si="30"/>
        <v>0</v>
      </c>
      <c r="AB30" s="66">
        <f t="shared" ca="1" si="30"/>
        <v>0</v>
      </c>
      <c r="AC30" s="66">
        <f t="shared" ca="1" si="30"/>
        <v>0</v>
      </c>
      <c r="AD30" s="66">
        <f t="shared" ca="1" si="30"/>
        <v>1</v>
      </c>
      <c r="AE30" s="66">
        <f t="shared" ca="1" si="30"/>
        <v>1</v>
      </c>
      <c r="AF30" s="66">
        <f t="shared" ca="1" si="30"/>
        <v>1</v>
      </c>
      <c r="AG30" s="66">
        <f t="shared" ca="1" si="30"/>
        <v>1</v>
      </c>
      <c r="AH30" s="66">
        <f t="shared" ca="1" si="31"/>
        <v>1</v>
      </c>
      <c r="AI30" s="66">
        <f t="shared" ca="1" si="31"/>
        <v>1</v>
      </c>
      <c r="AJ30" s="66">
        <f t="shared" ca="1" si="31"/>
        <v>1</v>
      </c>
      <c r="AK30" s="66">
        <f t="shared" ca="1" si="31"/>
        <v>1</v>
      </c>
      <c r="AL30" s="66">
        <f t="shared" ca="1" si="31"/>
        <v>1</v>
      </c>
      <c r="AM30" s="66">
        <f t="shared" ca="1" si="31"/>
        <v>1</v>
      </c>
      <c r="AN30" s="66">
        <f t="shared" ca="1" si="31"/>
        <v>1</v>
      </c>
      <c r="AO30" s="66">
        <f t="shared" ca="1" si="31"/>
        <v>1</v>
      </c>
      <c r="AP30" s="66">
        <f t="shared" ca="1" si="31"/>
        <v>1</v>
      </c>
      <c r="AQ30" s="66">
        <f t="shared" ca="1" si="31"/>
        <v>1</v>
      </c>
      <c r="AR30" s="66">
        <f t="shared" ca="1" si="32"/>
        <v>1</v>
      </c>
      <c r="AS30" s="66">
        <f t="shared" ca="1" si="32"/>
        <v>1</v>
      </c>
      <c r="AT30" s="66">
        <f t="shared" ca="1" si="32"/>
        <v>1</v>
      </c>
      <c r="AU30" s="66">
        <f t="shared" ca="1" si="32"/>
        <v>1</v>
      </c>
      <c r="AV30" s="66">
        <f t="shared" ca="1" si="32"/>
        <v>1</v>
      </c>
      <c r="AW30" s="66">
        <f t="shared" ca="1" si="32"/>
        <v>1</v>
      </c>
      <c r="AX30" s="66">
        <f t="shared" ca="1" si="32"/>
        <v>1</v>
      </c>
      <c r="AY30" s="66">
        <f t="shared" ca="1" si="32"/>
        <v>1</v>
      </c>
      <c r="AZ30" s="66">
        <f t="shared" ca="1" si="32"/>
        <v>1</v>
      </c>
      <c r="BA30" s="66">
        <f t="shared" ca="1" si="32"/>
        <v>1</v>
      </c>
      <c r="BB30" s="66">
        <f t="shared" ca="1" si="32"/>
        <v>1</v>
      </c>
      <c r="BC30" s="66">
        <f t="shared" ca="1" si="32"/>
        <v>1</v>
      </c>
      <c r="BD30" s="67">
        <f t="shared" ca="1" si="32"/>
        <v>1</v>
      </c>
      <c r="BE30" s="27"/>
      <c r="BF30" s="30"/>
      <c r="BG30" s="16">
        <f t="shared" ca="1" si="33"/>
        <v>0</v>
      </c>
      <c r="BH30" s="17">
        <f t="shared" ca="1" si="33"/>
        <v>0</v>
      </c>
      <c r="BI30" s="17">
        <f t="shared" ca="1" si="33"/>
        <v>0</v>
      </c>
      <c r="BJ30" s="17">
        <f t="shared" ca="1" si="33"/>
        <v>0</v>
      </c>
      <c r="BK30" s="17">
        <f t="shared" ca="1" si="33"/>
        <v>0</v>
      </c>
      <c r="BL30" s="17">
        <f t="shared" ca="1" si="33"/>
        <v>0</v>
      </c>
      <c r="BM30" s="17">
        <f t="shared" ca="1" si="33"/>
        <v>1</v>
      </c>
      <c r="BN30" s="17">
        <f t="shared" ca="1" si="33"/>
        <v>1</v>
      </c>
      <c r="BO30" s="17">
        <f t="shared" ca="1" si="33"/>
        <v>1</v>
      </c>
      <c r="BP30" s="18">
        <f t="shared" ca="1" si="33"/>
        <v>1</v>
      </c>
      <c r="BQ30" s="17">
        <f t="shared" ca="1" si="34"/>
        <v>1</v>
      </c>
      <c r="BR30" s="17">
        <f t="shared" ca="1" si="34"/>
        <v>1</v>
      </c>
      <c r="BS30" s="17">
        <f t="shared" ca="1" si="34"/>
        <v>1</v>
      </c>
      <c r="BT30" s="17">
        <f t="shared" ca="1" si="34"/>
        <v>1</v>
      </c>
      <c r="BU30" s="17">
        <f t="shared" ca="1" si="34"/>
        <v>1</v>
      </c>
      <c r="BV30" s="17">
        <f t="shared" ca="1" si="34"/>
        <v>1</v>
      </c>
      <c r="BW30" s="17">
        <f t="shared" ca="1" si="34"/>
        <v>1</v>
      </c>
      <c r="BX30" s="17">
        <f t="shared" ca="1" si="34"/>
        <v>1</v>
      </c>
      <c r="BY30" s="17">
        <f t="shared" ca="1" si="34"/>
        <v>1</v>
      </c>
      <c r="BZ30" s="17">
        <f t="shared" ca="1" si="34"/>
        <v>1</v>
      </c>
      <c r="CA30" s="17">
        <f t="shared" ca="1" si="35"/>
        <v>1</v>
      </c>
      <c r="CB30" s="17">
        <f t="shared" ca="1" si="35"/>
        <v>1</v>
      </c>
      <c r="CC30" s="17">
        <f t="shared" ca="1" si="35"/>
        <v>1</v>
      </c>
      <c r="CD30" s="17">
        <f t="shared" ca="1" si="35"/>
        <v>1</v>
      </c>
      <c r="CE30" s="17">
        <f t="shared" ca="1" si="35"/>
        <v>1</v>
      </c>
      <c r="CF30" s="17">
        <f t="shared" ca="1" si="35"/>
        <v>1</v>
      </c>
      <c r="CG30" s="17">
        <f t="shared" ca="1" si="35"/>
        <v>1</v>
      </c>
      <c r="CH30" s="17">
        <f t="shared" ca="1" si="35"/>
        <v>1</v>
      </c>
      <c r="CI30" s="17">
        <f t="shared" ca="1" si="35"/>
        <v>1</v>
      </c>
      <c r="CJ30" s="17">
        <f t="shared" ca="1" si="35"/>
        <v>1</v>
      </c>
      <c r="CK30" s="17">
        <f t="shared" ca="1" si="35"/>
        <v>1</v>
      </c>
      <c r="CL30" s="17">
        <f t="shared" ca="1" si="35"/>
        <v>1</v>
      </c>
      <c r="CM30" s="18">
        <f t="shared" ca="1" si="35"/>
        <v>1</v>
      </c>
      <c r="CO30" s="30"/>
      <c r="CP30" s="16">
        <f t="shared" ca="1" si="36"/>
        <v>0</v>
      </c>
      <c r="CQ30" s="17">
        <f t="shared" ca="1" si="36"/>
        <v>0</v>
      </c>
      <c r="CR30" s="17">
        <f t="shared" ca="1" si="36"/>
        <v>0</v>
      </c>
      <c r="CS30" s="17">
        <f t="shared" ca="1" si="36"/>
        <v>0</v>
      </c>
      <c r="CT30" s="17">
        <f t="shared" ca="1" si="36"/>
        <v>0.3</v>
      </c>
      <c r="CU30" s="17">
        <f t="shared" ca="1" si="36"/>
        <v>0.3</v>
      </c>
      <c r="CV30" s="17">
        <f t="shared" ca="1" si="36"/>
        <v>0.3</v>
      </c>
      <c r="CW30" s="17">
        <f t="shared" ca="1" si="36"/>
        <v>0.3</v>
      </c>
      <c r="CX30" s="17">
        <f t="shared" ca="1" si="36"/>
        <v>0.3</v>
      </c>
      <c r="CY30" s="18">
        <f t="shared" ca="1" si="36"/>
        <v>0.3</v>
      </c>
      <c r="CZ30" s="17">
        <f t="shared" ca="1" si="37"/>
        <v>0.3</v>
      </c>
      <c r="DA30" s="17">
        <f t="shared" ca="1" si="37"/>
        <v>0.3</v>
      </c>
      <c r="DB30" s="17">
        <f t="shared" ca="1" si="37"/>
        <v>0.3</v>
      </c>
      <c r="DC30" s="17">
        <f t="shared" ca="1" si="37"/>
        <v>0.3</v>
      </c>
      <c r="DD30" s="17">
        <f t="shared" ca="1" si="37"/>
        <v>0.3</v>
      </c>
      <c r="DE30" s="17">
        <f t="shared" ca="1" si="37"/>
        <v>0.3</v>
      </c>
      <c r="DF30" s="17">
        <f t="shared" ca="1" si="37"/>
        <v>0.3</v>
      </c>
      <c r="DG30" s="17">
        <f t="shared" ca="1" si="37"/>
        <v>0.3</v>
      </c>
      <c r="DH30" s="17">
        <f t="shared" ca="1" si="37"/>
        <v>0.3</v>
      </c>
      <c r="DI30" s="17">
        <f t="shared" ca="1" si="37"/>
        <v>0.3</v>
      </c>
      <c r="DJ30" s="17">
        <f t="shared" ca="1" si="38"/>
        <v>0.3</v>
      </c>
      <c r="DK30" s="17">
        <f t="shared" ca="1" si="38"/>
        <v>0.3</v>
      </c>
      <c r="DL30" s="17">
        <f t="shared" ca="1" si="38"/>
        <v>0.3</v>
      </c>
      <c r="DM30" s="17">
        <f t="shared" ca="1" si="38"/>
        <v>0.3</v>
      </c>
      <c r="DN30" s="17">
        <f t="shared" ca="1" si="38"/>
        <v>0.3</v>
      </c>
      <c r="DO30" s="17">
        <f t="shared" ca="1" si="38"/>
        <v>0.3</v>
      </c>
      <c r="DP30" s="17">
        <f t="shared" ca="1" si="38"/>
        <v>0.3</v>
      </c>
      <c r="DQ30" s="17">
        <f t="shared" ca="1" si="38"/>
        <v>0.3</v>
      </c>
      <c r="DR30" s="17">
        <f t="shared" ca="1" si="38"/>
        <v>0.3</v>
      </c>
      <c r="DS30" s="17">
        <f t="shared" ca="1" si="38"/>
        <v>0.3</v>
      </c>
      <c r="DT30" s="17">
        <f t="shared" ca="1" si="38"/>
        <v>0.3</v>
      </c>
      <c r="DU30" s="17">
        <f t="shared" ca="1" si="38"/>
        <v>0.3</v>
      </c>
      <c r="DV30" s="18">
        <f t="shared" ca="1" si="38"/>
        <v>0.3</v>
      </c>
    </row>
    <row r="31" spans="1:126" outlineLevel="3">
      <c r="A31" s="378" t="s">
        <v>196</v>
      </c>
      <c r="B31" s="376" t="s">
        <v>168</v>
      </c>
      <c r="C31" s="375" t="s">
        <v>187</v>
      </c>
      <c r="D31" s="373" t="s">
        <v>134</v>
      </c>
      <c r="E31" s="374">
        <v>15.333333333333334</v>
      </c>
      <c r="F31" s="55">
        <f t="shared" si="29"/>
        <v>3.4651600753295667E-2</v>
      </c>
      <c r="G31" s="99">
        <f t="shared" ca="1" si="14"/>
        <v>0</v>
      </c>
      <c r="H31" s="55">
        <f t="shared" ca="1" si="15"/>
        <v>0</v>
      </c>
      <c r="I31" s="53" t="s">
        <v>70</v>
      </c>
      <c r="J31" s="44">
        <v>44522</v>
      </c>
      <c r="K31" s="383">
        <v>44526</v>
      </c>
      <c r="L31" s="383"/>
      <c r="M31" s="384"/>
      <c r="N31" s="44">
        <v>44522</v>
      </c>
      <c r="O31" s="383">
        <v>44526</v>
      </c>
      <c r="P31" s="383"/>
      <c r="Q31" s="384"/>
      <c r="R31" s="402"/>
      <c r="S31" s="386"/>
      <c r="T31" s="381"/>
      <c r="U31" s="36"/>
      <c r="V31" s="68"/>
      <c r="W31" s="25"/>
      <c r="X31" s="65">
        <f t="shared" ca="1" si="30"/>
        <v>0</v>
      </c>
      <c r="Y31" s="66">
        <f t="shared" ca="1" si="30"/>
        <v>0</v>
      </c>
      <c r="Z31" s="66">
        <f t="shared" ca="1" si="30"/>
        <v>0</v>
      </c>
      <c r="AA31" s="66">
        <f t="shared" ca="1" si="30"/>
        <v>0</v>
      </c>
      <c r="AB31" s="66">
        <f t="shared" ca="1" si="30"/>
        <v>0</v>
      </c>
      <c r="AC31" s="66">
        <f t="shared" ca="1" si="30"/>
        <v>0</v>
      </c>
      <c r="AD31" s="66">
        <f t="shared" ca="1" si="30"/>
        <v>1</v>
      </c>
      <c r="AE31" s="66">
        <f t="shared" ca="1" si="30"/>
        <v>1</v>
      </c>
      <c r="AF31" s="66">
        <f t="shared" ca="1" si="30"/>
        <v>1</v>
      </c>
      <c r="AG31" s="66">
        <f t="shared" ca="1" si="30"/>
        <v>1</v>
      </c>
      <c r="AH31" s="66">
        <f t="shared" ca="1" si="31"/>
        <v>1</v>
      </c>
      <c r="AI31" s="66">
        <f t="shared" ca="1" si="31"/>
        <v>1</v>
      </c>
      <c r="AJ31" s="66">
        <f t="shared" ca="1" si="31"/>
        <v>1</v>
      </c>
      <c r="AK31" s="66">
        <f t="shared" ca="1" si="31"/>
        <v>1</v>
      </c>
      <c r="AL31" s="66">
        <f t="shared" ca="1" si="31"/>
        <v>1</v>
      </c>
      <c r="AM31" s="66">
        <f t="shared" ca="1" si="31"/>
        <v>1</v>
      </c>
      <c r="AN31" s="66">
        <f t="shared" ca="1" si="31"/>
        <v>1</v>
      </c>
      <c r="AO31" s="66">
        <f t="shared" ca="1" si="31"/>
        <v>1</v>
      </c>
      <c r="AP31" s="66">
        <f t="shared" ca="1" si="31"/>
        <v>1</v>
      </c>
      <c r="AQ31" s="66">
        <f t="shared" ca="1" si="31"/>
        <v>1</v>
      </c>
      <c r="AR31" s="66">
        <f t="shared" ca="1" si="32"/>
        <v>1</v>
      </c>
      <c r="AS31" s="66">
        <f t="shared" ca="1" si="32"/>
        <v>1</v>
      </c>
      <c r="AT31" s="66">
        <f t="shared" ca="1" si="32"/>
        <v>1</v>
      </c>
      <c r="AU31" s="66">
        <f t="shared" ca="1" si="32"/>
        <v>1</v>
      </c>
      <c r="AV31" s="66">
        <f t="shared" ca="1" si="32"/>
        <v>1</v>
      </c>
      <c r="AW31" s="66">
        <f t="shared" ca="1" si="32"/>
        <v>1</v>
      </c>
      <c r="AX31" s="66">
        <f t="shared" ca="1" si="32"/>
        <v>1</v>
      </c>
      <c r="AY31" s="66">
        <f t="shared" ca="1" si="32"/>
        <v>1</v>
      </c>
      <c r="AZ31" s="66">
        <f t="shared" ca="1" si="32"/>
        <v>1</v>
      </c>
      <c r="BA31" s="66">
        <f t="shared" ca="1" si="32"/>
        <v>1</v>
      </c>
      <c r="BB31" s="66">
        <f t="shared" ca="1" si="32"/>
        <v>1</v>
      </c>
      <c r="BC31" s="66">
        <f t="shared" ca="1" si="32"/>
        <v>1</v>
      </c>
      <c r="BD31" s="67">
        <f t="shared" ca="1" si="32"/>
        <v>1</v>
      </c>
      <c r="BE31" s="27"/>
      <c r="BF31" s="30"/>
      <c r="BG31" s="16">
        <f t="shared" ca="1" si="33"/>
        <v>0</v>
      </c>
      <c r="BH31" s="17">
        <f t="shared" ca="1" si="33"/>
        <v>0</v>
      </c>
      <c r="BI31" s="17">
        <f t="shared" ca="1" si="33"/>
        <v>0</v>
      </c>
      <c r="BJ31" s="17">
        <f t="shared" ca="1" si="33"/>
        <v>0</v>
      </c>
      <c r="BK31" s="17">
        <f t="shared" ca="1" si="33"/>
        <v>0</v>
      </c>
      <c r="BL31" s="17">
        <f t="shared" ca="1" si="33"/>
        <v>0</v>
      </c>
      <c r="BM31" s="17">
        <f t="shared" ca="1" si="33"/>
        <v>1</v>
      </c>
      <c r="BN31" s="17">
        <f t="shared" ca="1" si="33"/>
        <v>1</v>
      </c>
      <c r="BO31" s="17">
        <f t="shared" ca="1" si="33"/>
        <v>1</v>
      </c>
      <c r="BP31" s="18">
        <f t="shared" ca="1" si="33"/>
        <v>1</v>
      </c>
      <c r="BQ31" s="17">
        <f t="shared" ca="1" si="34"/>
        <v>1</v>
      </c>
      <c r="BR31" s="17">
        <f t="shared" ca="1" si="34"/>
        <v>1</v>
      </c>
      <c r="BS31" s="17">
        <f t="shared" ca="1" si="34"/>
        <v>1</v>
      </c>
      <c r="BT31" s="17">
        <f t="shared" ca="1" si="34"/>
        <v>1</v>
      </c>
      <c r="BU31" s="17">
        <f t="shared" ca="1" si="34"/>
        <v>1</v>
      </c>
      <c r="BV31" s="17">
        <f t="shared" ca="1" si="34"/>
        <v>1</v>
      </c>
      <c r="BW31" s="17">
        <f t="shared" ca="1" si="34"/>
        <v>1</v>
      </c>
      <c r="BX31" s="17">
        <f t="shared" ca="1" si="34"/>
        <v>1</v>
      </c>
      <c r="BY31" s="17">
        <f t="shared" ca="1" si="34"/>
        <v>1</v>
      </c>
      <c r="BZ31" s="17">
        <f t="shared" ca="1" si="34"/>
        <v>1</v>
      </c>
      <c r="CA31" s="17">
        <f t="shared" ca="1" si="35"/>
        <v>1</v>
      </c>
      <c r="CB31" s="17">
        <f t="shared" ca="1" si="35"/>
        <v>1</v>
      </c>
      <c r="CC31" s="17">
        <f t="shared" ca="1" si="35"/>
        <v>1</v>
      </c>
      <c r="CD31" s="17">
        <f t="shared" ca="1" si="35"/>
        <v>1</v>
      </c>
      <c r="CE31" s="17">
        <f t="shared" ca="1" si="35"/>
        <v>1</v>
      </c>
      <c r="CF31" s="17">
        <f t="shared" ca="1" si="35"/>
        <v>1</v>
      </c>
      <c r="CG31" s="17">
        <f t="shared" ca="1" si="35"/>
        <v>1</v>
      </c>
      <c r="CH31" s="17">
        <f t="shared" ca="1" si="35"/>
        <v>1</v>
      </c>
      <c r="CI31" s="17">
        <f t="shared" ca="1" si="35"/>
        <v>1</v>
      </c>
      <c r="CJ31" s="17">
        <f t="shared" ca="1" si="35"/>
        <v>1</v>
      </c>
      <c r="CK31" s="17">
        <f t="shared" ca="1" si="35"/>
        <v>1</v>
      </c>
      <c r="CL31" s="17">
        <f t="shared" ca="1" si="35"/>
        <v>1</v>
      </c>
      <c r="CM31" s="18">
        <f t="shared" ca="1" si="35"/>
        <v>1</v>
      </c>
      <c r="CO31" s="30"/>
      <c r="CP31" s="16">
        <f t="shared" ca="1" si="36"/>
        <v>0</v>
      </c>
      <c r="CQ31" s="17">
        <f t="shared" ca="1" si="36"/>
        <v>0</v>
      </c>
      <c r="CR31" s="17">
        <f t="shared" ca="1" si="36"/>
        <v>0</v>
      </c>
      <c r="CS31" s="17">
        <f t="shared" ca="1" si="36"/>
        <v>0</v>
      </c>
      <c r="CT31" s="17">
        <f t="shared" ca="1" si="36"/>
        <v>0</v>
      </c>
      <c r="CU31" s="17">
        <f t="shared" ca="1" si="36"/>
        <v>0</v>
      </c>
      <c r="CV31" s="17">
        <f t="shared" ca="1" si="36"/>
        <v>0</v>
      </c>
      <c r="CW31" s="17">
        <f t="shared" ca="1" si="36"/>
        <v>0</v>
      </c>
      <c r="CX31" s="17">
        <f t="shared" ca="1" si="36"/>
        <v>0</v>
      </c>
      <c r="CY31" s="18">
        <f t="shared" ca="1" si="36"/>
        <v>0</v>
      </c>
      <c r="CZ31" s="17">
        <f t="shared" ca="1" si="37"/>
        <v>0</v>
      </c>
      <c r="DA31" s="17">
        <f t="shared" ca="1" si="37"/>
        <v>0</v>
      </c>
      <c r="DB31" s="17">
        <f t="shared" ca="1" si="37"/>
        <v>0</v>
      </c>
      <c r="DC31" s="17">
        <f t="shared" ca="1" si="37"/>
        <v>0</v>
      </c>
      <c r="DD31" s="17">
        <f t="shared" ca="1" si="37"/>
        <v>0</v>
      </c>
      <c r="DE31" s="17">
        <f t="shared" ca="1" si="37"/>
        <v>0</v>
      </c>
      <c r="DF31" s="17">
        <f t="shared" ca="1" si="37"/>
        <v>0</v>
      </c>
      <c r="DG31" s="17">
        <f t="shared" ca="1" si="37"/>
        <v>0</v>
      </c>
      <c r="DH31" s="17">
        <f t="shared" ca="1" si="37"/>
        <v>0</v>
      </c>
      <c r="DI31" s="17">
        <f t="shared" ca="1" si="37"/>
        <v>0</v>
      </c>
      <c r="DJ31" s="17">
        <f t="shared" ca="1" si="38"/>
        <v>0</v>
      </c>
      <c r="DK31" s="17">
        <f t="shared" ca="1" si="38"/>
        <v>0</v>
      </c>
      <c r="DL31" s="17">
        <f t="shared" ca="1" si="38"/>
        <v>0</v>
      </c>
      <c r="DM31" s="17">
        <f t="shared" ca="1" si="38"/>
        <v>0</v>
      </c>
      <c r="DN31" s="17">
        <f t="shared" ca="1" si="38"/>
        <v>0</v>
      </c>
      <c r="DO31" s="17">
        <f t="shared" ca="1" si="38"/>
        <v>0</v>
      </c>
      <c r="DP31" s="17">
        <f t="shared" ca="1" si="38"/>
        <v>0</v>
      </c>
      <c r="DQ31" s="17">
        <f t="shared" ca="1" si="38"/>
        <v>0</v>
      </c>
      <c r="DR31" s="17">
        <f t="shared" ca="1" si="38"/>
        <v>0</v>
      </c>
      <c r="DS31" s="17">
        <f t="shared" ca="1" si="38"/>
        <v>0</v>
      </c>
      <c r="DT31" s="17">
        <f t="shared" ca="1" si="38"/>
        <v>0</v>
      </c>
      <c r="DU31" s="17">
        <f t="shared" ca="1" si="38"/>
        <v>0</v>
      </c>
      <c r="DV31" s="18">
        <f t="shared" ca="1" si="38"/>
        <v>0</v>
      </c>
    </row>
    <row r="32" spans="1:126" outlineLevel="3">
      <c r="A32" s="378" t="s">
        <v>196</v>
      </c>
      <c r="B32" s="376" t="s">
        <v>168</v>
      </c>
      <c r="C32" s="375" t="s">
        <v>188</v>
      </c>
      <c r="D32" s="408" t="s">
        <v>135</v>
      </c>
      <c r="E32" s="374">
        <v>11.166666666666666</v>
      </c>
      <c r="F32" s="55">
        <f t="shared" si="29"/>
        <v>2.5235404896421842E-2</v>
      </c>
      <c r="G32" s="99">
        <f t="shared" ca="1" si="14"/>
        <v>1</v>
      </c>
      <c r="H32" s="55">
        <f t="shared" ca="1" si="15"/>
        <v>1</v>
      </c>
      <c r="I32" s="53" t="s">
        <v>70</v>
      </c>
      <c r="J32" s="44">
        <v>44498</v>
      </c>
      <c r="K32" s="383">
        <v>44505</v>
      </c>
      <c r="L32" s="383"/>
      <c r="M32" s="384"/>
      <c r="N32" s="44">
        <v>44498</v>
      </c>
      <c r="O32" s="383">
        <v>44505</v>
      </c>
      <c r="P32" s="383"/>
      <c r="Q32" s="384"/>
      <c r="R32" s="380">
        <v>44496</v>
      </c>
      <c r="S32" s="386">
        <v>44505</v>
      </c>
      <c r="T32" s="381"/>
      <c r="U32" s="36"/>
      <c r="V32" s="68"/>
      <c r="W32" s="25"/>
      <c r="X32" s="65">
        <f t="shared" ca="1" si="30"/>
        <v>0</v>
      </c>
      <c r="Y32" s="66">
        <f t="shared" ca="1" si="30"/>
        <v>0</v>
      </c>
      <c r="Z32" s="66">
        <f t="shared" ca="1" si="30"/>
        <v>0.3</v>
      </c>
      <c r="AA32" s="66">
        <f t="shared" ca="1" si="30"/>
        <v>1</v>
      </c>
      <c r="AB32" s="66">
        <f t="shared" ca="1" si="30"/>
        <v>1</v>
      </c>
      <c r="AC32" s="66">
        <f t="shared" ca="1" si="30"/>
        <v>1</v>
      </c>
      <c r="AD32" s="66">
        <f t="shared" ca="1" si="30"/>
        <v>1</v>
      </c>
      <c r="AE32" s="66">
        <f t="shared" ca="1" si="30"/>
        <v>1</v>
      </c>
      <c r="AF32" s="66">
        <f t="shared" ca="1" si="30"/>
        <v>1</v>
      </c>
      <c r="AG32" s="66">
        <f t="shared" ca="1" si="30"/>
        <v>1</v>
      </c>
      <c r="AH32" s="66">
        <f t="shared" ca="1" si="31"/>
        <v>1</v>
      </c>
      <c r="AI32" s="66">
        <f t="shared" ca="1" si="31"/>
        <v>1</v>
      </c>
      <c r="AJ32" s="66">
        <f t="shared" ca="1" si="31"/>
        <v>1</v>
      </c>
      <c r="AK32" s="66">
        <f t="shared" ca="1" si="31"/>
        <v>1</v>
      </c>
      <c r="AL32" s="66">
        <f t="shared" ca="1" si="31"/>
        <v>1</v>
      </c>
      <c r="AM32" s="66">
        <f t="shared" ca="1" si="31"/>
        <v>1</v>
      </c>
      <c r="AN32" s="66">
        <f t="shared" ca="1" si="31"/>
        <v>1</v>
      </c>
      <c r="AO32" s="66">
        <f t="shared" ca="1" si="31"/>
        <v>1</v>
      </c>
      <c r="AP32" s="66">
        <f t="shared" ca="1" si="31"/>
        <v>1</v>
      </c>
      <c r="AQ32" s="66">
        <f t="shared" ca="1" si="31"/>
        <v>1</v>
      </c>
      <c r="AR32" s="66">
        <f t="shared" ca="1" si="32"/>
        <v>1</v>
      </c>
      <c r="AS32" s="66">
        <f t="shared" ca="1" si="32"/>
        <v>1</v>
      </c>
      <c r="AT32" s="66">
        <f t="shared" ca="1" si="32"/>
        <v>1</v>
      </c>
      <c r="AU32" s="66">
        <f t="shared" ca="1" si="32"/>
        <v>1</v>
      </c>
      <c r="AV32" s="66">
        <f t="shared" ca="1" si="32"/>
        <v>1</v>
      </c>
      <c r="AW32" s="66">
        <f t="shared" ca="1" si="32"/>
        <v>1</v>
      </c>
      <c r="AX32" s="66">
        <f t="shared" ca="1" si="32"/>
        <v>1</v>
      </c>
      <c r="AY32" s="66">
        <f t="shared" ca="1" si="32"/>
        <v>1</v>
      </c>
      <c r="AZ32" s="66">
        <f t="shared" ca="1" si="32"/>
        <v>1</v>
      </c>
      <c r="BA32" s="66">
        <f t="shared" ca="1" si="32"/>
        <v>1</v>
      </c>
      <c r="BB32" s="66">
        <f t="shared" ca="1" si="32"/>
        <v>1</v>
      </c>
      <c r="BC32" s="66">
        <f t="shared" ca="1" si="32"/>
        <v>1</v>
      </c>
      <c r="BD32" s="67">
        <f t="shared" ca="1" si="32"/>
        <v>1</v>
      </c>
      <c r="BE32" s="27"/>
      <c r="BF32" s="30"/>
      <c r="BG32" s="16">
        <f t="shared" ca="1" si="33"/>
        <v>0</v>
      </c>
      <c r="BH32" s="17">
        <f t="shared" ca="1" si="33"/>
        <v>0</v>
      </c>
      <c r="BI32" s="17">
        <f t="shared" ca="1" si="33"/>
        <v>0.3</v>
      </c>
      <c r="BJ32" s="17">
        <f t="shared" ca="1" si="33"/>
        <v>1</v>
      </c>
      <c r="BK32" s="17">
        <f t="shared" ca="1" si="33"/>
        <v>1</v>
      </c>
      <c r="BL32" s="17">
        <f t="shared" ca="1" si="33"/>
        <v>1</v>
      </c>
      <c r="BM32" s="17">
        <f t="shared" ca="1" si="33"/>
        <v>1</v>
      </c>
      <c r="BN32" s="17">
        <f t="shared" ca="1" si="33"/>
        <v>1</v>
      </c>
      <c r="BO32" s="17">
        <f t="shared" ca="1" si="33"/>
        <v>1</v>
      </c>
      <c r="BP32" s="18">
        <f t="shared" ca="1" si="33"/>
        <v>1</v>
      </c>
      <c r="BQ32" s="17">
        <f t="shared" ca="1" si="34"/>
        <v>1</v>
      </c>
      <c r="BR32" s="17">
        <f t="shared" ca="1" si="34"/>
        <v>1</v>
      </c>
      <c r="BS32" s="17">
        <f t="shared" ca="1" si="34"/>
        <v>1</v>
      </c>
      <c r="BT32" s="17">
        <f t="shared" ca="1" si="34"/>
        <v>1</v>
      </c>
      <c r="BU32" s="17">
        <f t="shared" ca="1" si="34"/>
        <v>1</v>
      </c>
      <c r="BV32" s="17">
        <f t="shared" ca="1" si="34"/>
        <v>1</v>
      </c>
      <c r="BW32" s="17">
        <f t="shared" ca="1" si="34"/>
        <v>1</v>
      </c>
      <c r="BX32" s="17">
        <f t="shared" ca="1" si="34"/>
        <v>1</v>
      </c>
      <c r="BY32" s="17">
        <f t="shared" ca="1" si="34"/>
        <v>1</v>
      </c>
      <c r="BZ32" s="17">
        <f t="shared" ca="1" si="34"/>
        <v>1</v>
      </c>
      <c r="CA32" s="17">
        <f t="shared" ca="1" si="35"/>
        <v>1</v>
      </c>
      <c r="CB32" s="17">
        <f t="shared" ca="1" si="35"/>
        <v>1</v>
      </c>
      <c r="CC32" s="17">
        <f t="shared" ca="1" si="35"/>
        <v>1</v>
      </c>
      <c r="CD32" s="17">
        <f t="shared" ca="1" si="35"/>
        <v>1</v>
      </c>
      <c r="CE32" s="17">
        <f t="shared" ca="1" si="35"/>
        <v>1</v>
      </c>
      <c r="CF32" s="17">
        <f t="shared" ca="1" si="35"/>
        <v>1</v>
      </c>
      <c r="CG32" s="17">
        <f t="shared" ca="1" si="35"/>
        <v>1</v>
      </c>
      <c r="CH32" s="17">
        <f t="shared" ca="1" si="35"/>
        <v>1</v>
      </c>
      <c r="CI32" s="17">
        <f t="shared" ca="1" si="35"/>
        <v>1</v>
      </c>
      <c r="CJ32" s="17">
        <f t="shared" ca="1" si="35"/>
        <v>1</v>
      </c>
      <c r="CK32" s="17">
        <f t="shared" ca="1" si="35"/>
        <v>1</v>
      </c>
      <c r="CL32" s="17">
        <f t="shared" ca="1" si="35"/>
        <v>1</v>
      </c>
      <c r="CM32" s="18">
        <f t="shared" ca="1" si="35"/>
        <v>1</v>
      </c>
      <c r="CO32" s="30"/>
      <c r="CP32" s="16">
        <f t="shared" ca="1" si="36"/>
        <v>0</v>
      </c>
      <c r="CQ32" s="17">
        <f t="shared" ca="1" si="36"/>
        <v>0</v>
      </c>
      <c r="CR32" s="17">
        <f t="shared" ca="1" si="36"/>
        <v>0.3</v>
      </c>
      <c r="CS32" s="17">
        <f t="shared" ca="1" si="36"/>
        <v>1</v>
      </c>
      <c r="CT32" s="17">
        <f t="shared" ca="1" si="36"/>
        <v>1</v>
      </c>
      <c r="CU32" s="17">
        <f t="shared" ca="1" si="36"/>
        <v>1</v>
      </c>
      <c r="CV32" s="17">
        <f t="shared" ca="1" si="36"/>
        <v>1</v>
      </c>
      <c r="CW32" s="17">
        <f t="shared" ca="1" si="36"/>
        <v>1</v>
      </c>
      <c r="CX32" s="17">
        <f t="shared" ca="1" si="36"/>
        <v>1</v>
      </c>
      <c r="CY32" s="18">
        <f t="shared" ca="1" si="36"/>
        <v>1</v>
      </c>
      <c r="CZ32" s="17">
        <f t="shared" ca="1" si="37"/>
        <v>1</v>
      </c>
      <c r="DA32" s="17">
        <f t="shared" ca="1" si="37"/>
        <v>1</v>
      </c>
      <c r="DB32" s="17">
        <f t="shared" ca="1" si="37"/>
        <v>1</v>
      </c>
      <c r="DC32" s="17">
        <f t="shared" ca="1" si="37"/>
        <v>1</v>
      </c>
      <c r="DD32" s="17">
        <f t="shared" ca="1" si="37"/>
        <v>1</v>
      </c>
      <c r="DE32" s="17">
        <f t="shared" ca="1" si="37"/>
        <v>1</v>
      </c>
      <c r="DF32" s="17">
        <f t="shared" ca="1" si="37"/>
        <v>1</v>
      </c>
      <c r="DG32" s="17">
        <f t="shared" ca="1" si="37"/>
        <v>1</v>
      </c>
      <c r="DH32" s="17">
        <f t="shared" ca="1" si="37"/>
        <v>1</v>
      </c>
      <c r="DI32" s="17">
        <f t="shared" ca="1" si="37"/>
        <v>1</v>
      </c>
      <c r="DJ32" s="17">
        <f t="shared" ca="1" si="38"/>
        <v>1</v>
      </c>
      <c r="DK32" s="17">
        <f t="shared" ca="1" si="38"/>
        <v>1</v>
      </c>
      <c r="DL32" s="17">
        <f t="shared" ca="1" si="38"/>
        <v>1</v>
      </c>
      <c r="DM32" s="17">
        <f t="shared" ca="1" si="38"/>
        <v>1</v>
      </c>
      <c r="DN32" s="17">
        <f t="shared" ca="1" si="38"/>
        <v>1</v>
      </c>
      <c r="DO32" s="17">
        <f t="shared" ca="1" si="38"/>
        <v>1</v>
      </c>
      <c r="DP32" s="17">
        <f t="shared" ca="1" si="38"/>
        <v>1</v>
      </c>
      <c r="DQ32" s="17">
        <f t="shared" ca="1" si="38"/>
        <v>1</v>
      </c>
      <c r="DR32" s="17">
        <f t="shared" ca="1" si="38"/>
        <v>1</v>
      </c>
      <c r="DS32" s="17">
        <f t="shared" ca="1" si="38"/>
        <v>1</v>
      </c>
      <c r="DT32" s="17">
        <f t="shared" ca="1" si="38"/>
        <v>1</v>
      </c>
      <c r="DU32" s="17">
        <f t="shared" ca="1" si="38"/>
        <v>1</v>
      </c>
      <c r="DV32" s="18">
        <f t="shared" ca="1" si="38"/>
        <v>1</v>
      </c>
    </row>
    <row r="33" spans="1:126" outlineLevel="3">
      <c r="A33" s="378" t="s">
        <v>196</v>
      </c>
      <c r="B33" s="376" t="s">
        <v>168</v>
      </c>
      <c r="C33" s="375" t="s">
        <v>189</v>
      </c>
      <c r="D33" s="408" t="s">
        <v>136</v>
      </c>
      <c r="E33" s="374">
        <v>11.166666666666666</v>
      </c>
      <c r="F33" s="55">
        <f t="shared" si="29"/>
        <v>2.5235404896421842E-2</v>
      </c>
      <c r="G33" s="99">
        <f t="shared" ca="1" si="14"/>
        <v>1</v>
      </c>
      <c r="H33" s="55">
        <f t="shared" ca="1" si="15"/>
        <v>1</v>
      </c>
      <c r="I33" s="53" t="s">
        <v>70</v>
      </c>
      <c r="J33" s="44">
        <v>44498</v>
      </c>
      <c r="K33" s="383">
        <v>44502</v>
      </c>
      <c r="L33" s="383"/>
      <c r="M33" s="384"/>
      <c r="N33" s="44">
        <v>44498</v>
      </c>
      <c r="O33" s="383">
        <v>44502</v>
      </c>
      <c r="P33" s="383"/>
      <c r="Q33" s="384"/>
      <c r="R33" s="380">
        <v>44496</v>
      </c>
      <c r="S33" s="386">
        <v>44503</v>
      </c>
      <c r="T33" s="381"/>
      <c r="U33" s="36"/>
      <c r="V33" s="68"/>
      <c r="W33" s="25"/>
      <c r="X33" s="65">
        <f t="shared" ca="1" si="30"/>
        <v>0</v>
      </c>
      <c r="Y33" s="66">
        <f t="shared" ca="1" si="30"/>
        <v>0</v>
      </c>
      <c r="Z33" s="66">
        <f t="shared" ca="1" si="30"/>
        <v>0.3</v>
      </c>
      <c r="AA33" s="66">
        <f t="shared" ca="1" si="30"/>
        <v>1</v>
      </c>
      <c r="AB33" s="66">
        <f t="shared" ca="1" si="30"/>
        <v>1</v>
      </c>
      <c r="AC33" s="66">
        <f t="shared" ca="1" si="30"/>
        <v>1</v>
      </c>
      <c r="AD33" s="66">
        <f t="shared" ca="1" si="30"/>
        <v>1</v>
      </c>
      <c r="AE33" s="66">
        <f t="shared" ca="1" si="30"/>
        <v>1</v>
      </c>
      <c r="AF33" s="66">
        <f t="shared" ca="1" si="30"/>
        <v>1</v>
      </c>
      <c r="AG33" s="66">
        <f t="shared" ca="1" si="30"/>
        <v>1</v>
      </c>
      <c r="AH33" s="66">
        <f t="shared" ca="1" si="31"/>
        <v>1</v>
      </c>
      <c r="AI33" s="66">
        <f t="shared" ca="1" si="31"/>
        <v>1</v>
      </c>
      <c r="AJ33" s="66">
        <f t="shared" ca="1" si="31"/>
        <v>1</v>
      </c>
      <c r="AK33" s="66">
        <f t="shared" ca="1" si="31"/>
        <v>1</v>
      </c>
      <c r="AL33" s="66">
        <f t="shared" ca="1" si="31"/>
        <v>1</v>
      </c>
      <c r="AM33" s="66">
        <f t="shared" ca="1" si="31"/>
        <v>1</v>
      </c>
      <c r="AN33" s="66">
        <f t="shared" ca="1" si="31"/>
        <v>1</v>
      </c>
      <c r="AO33" s="66">
        <f t="shared" ca="1" si="31"/>
        <v>1</v>
      </c>
      <c r="AP33" s="66">
        <f t="shared" ca="1" si="31"/>
        <v>1</v>
      </c>
      <c r="AQ33" s="66">
        <f t="shared" ca="1" si="31"/>
        <v>1</v>
      </c>
      <c r="AR33" s="66">
        <f t="shared" ca="1" si="32"/>
        <v>1</v>
      </c>
      <c r="AS33" s="66">
        <f t="shared" ca="1" si="32"/>
        <v>1</v>
      </c>
      <c r="AT33" s="66">
        <f t="shared" ca="1" si="32"/>
        <v>1</v>
      </c>
      <c r="AU33" s="66">
        <f t="shared" ca="1" si="32"/>
        <v>1</v>
      </c>
      <c r="AV33" s="66">
        <f t="shared" ca="1" si="32"/>
        <v>1</v>
      </c>
      <c r="AW33" s="66">
        <f t="shared" ca="1" si="32"/>
        <v>1</v>
      </c>
      <c r="AX33" s="66">
        <f t="shared" ca="1" si="32"/>
        <v>1</v>
      </c>
      <c r="AY33" s="66">
        <f t="shared" ca="1" si="32"/>
        <v>1</v>
      </c>
      <c r="AZ33" s="66">
        <f t="shared" ca="1" si="32"/>
        <v>1</v>
      </c>
      <c r="BA33" s="66">
        <f t="shared" ca="1" si="32"/>
        <v>1</v>
      </c>
      <c r="BB33" s="66">
        <f t="shared" ca="1" si="32"/>
        <v>1</v>
      </c>
      <c r="BC33" s="66">
        <f t="shared" ca="1" si="32"/>
        <v>1</v>
      </c>
      <c r="BD33" s="67">
        <f t="shared" ca="1" si="32"/>
        <v>1</v>
      </c>
      <c r="BE33" s="27"/>
      <c r="BF33" s="30"/>
      <c r="BG33" s="16">
        <f t="shared" ca="1" si="33"/>
        <v>0</v>
      </c>
      <c r="BH33" s="17">
        <f t="shared" ca="1" si="33"/>
        <v>0</v>
      </c>
      <c r="BI33" s="17">
        <f t="shared" ca="1" si="33"/>
        <v>0.3</v>
      </c>
      <c r="BJ33" s="17">
        <f t="shared" ca="1" si="33"/>
        <v>1</v>
      </c>
      <c r="BK33" s="17">
        <f t="shared" ca="1" si="33"/>
        <v>1</v>
      </c>
      <c r="BL33" s="17">
        <f t="shared" ca="1" si="33"/>
        <v>1</v>
      </c>
      <c r="BM33" s="17">
        <f t="shared" ca="1" si="33"/>
        <v>1</v>
      </c>
      <c r="BN33" s="17">
        <f t="shared" ca="1" si="33"/>
        <v>1</v>
      </c>
      <c r="BO33" s="17">
        <f t="shared" ca="1" si="33"/>
        <v>1</v>
      </c>
      <c r="BP33" s="18">
        <f t="shared" ca="1" si="33"/>
        <v>1</v>
      </c>
      <c r="BQ33" s="17">
        <f t="shared" ca="1" si="34"/>
        <v>1</v>
      </c>
      <c r="BR33" s="17">
        <f t="shared" ca="1" si="34"/>
        <v>1</v>
      </c>
      <c r="BS33" s="17">
        <f t="shared" ca="1" si="34"/>
        <v>1</v>
      </c>
      <c r="BT33" s="17">
        <f t="shared" ca="1" si="34"/>
        <v>1</v>
      </c>
      <c r="BU33" s="17">
        <f t="shared" ca="1" si="34"/>
        <v>1</v>
      </c>
      <c r="BV33" s="17">
        <f t="shared" ca="1" si="34"/>
        <v>1</v>
      </c>
      <c r="BW33" s="17">
        <f t="shared" ca="1" si="34"/>
        <v>1</v>
      </c>
      <c r="BX33" s="17">
        <f t="shared" ca="1" si="34"/>
        <v>1</v>
      </c>
      <c r="BY33" s="17">
        <f t="shared" ca="1" si="34"/>
        <v>1</v>
      </c>
      <c r="BZ33" s="17">
        <f t="shared" ca="1" si="34"/>
        <v>1</v>
      </c>
      <c r="CA33" s="17">
        <f t="shared" ca="1" si="35"/>
        <v>1</v>
      </c>
      <c r="CB33" s="17">
        <f t="shared" ca="1" si="35"/>
        <v>1</v>
      </c>
      <c r="CC33" s="17">
        <f t="shared" ca="1" si="35"/>
        <v>1</v>
      </c>
      <c r="CD33" s="17">
        <f t="shared" ca="1" si="35"/>
        <v>1</v>
      </c>
      <c r="CE33" s="17">
        <f t="shared" ca="1" si="35"/>
        <v>1</v>
      </c>
      <c r="CF33" s="17">
        <f t="shared" ca="1" si="35"/>
        <v>1</v>
      </c>
      <c r="CG33" s="17">
        <f t="shared" ca="1" si="35"/>
        <v>1</v>
      </c>
      <c r="CH33" s="17">
        <f t="shared" ca="1" si="35"/>
        <v>1</v>
      </c>
      <c r="CI33" s="17">
        <f t="shared" ca="1" si="35"/>
        <v>1</v>
      </c>
      <c r="CJ33" s="17">
        <f t="shared" ca="1" si="35"/>
        <v>1</v>
      </c>
      <c r="CK33" s="17">
        <f t="shared" ca="1" si="35"/>
        <v>1</v>
      </c>
      <c r="CL33" s="17">
        <f t="shared" ca="1" si="35"/>
        <v>1</v>
      </c>
      <c r="CM33" s="18">
        <f t="shared" ca="1" si="35"/>
        <v>1</v>
      </c>
      <c r="CO33" s="30"/>
      <c r="CP33" s="16">
        <f t="shared" ca="1" si="36"/>
        <v>0</v>
      </c>
      <c r="CQ33" s="17">
        <f t="shared" ca="1" si="36"/>
        <v>0</v>
      </c>
      <c r="CR33" s="17">
        <f t="shared" ca="1" si="36"/>
        <v>0.3</v>
      </c>
      <c r="CS33" s="17">
        <f t="shared" ca="1" si="36"/>
        <v>1</v>
      </c>
      <c r="CT33" s="17">
        <f t="shared" ca="1" si="36"/>
        <v>1</v>
      </c>
      <c r="CU33" s="17">
        <f t="shared" ca="1" si="36"/>
        <v>1</v>
      </c>
      <c r="CV33" s="17">
        <f t="shared" ca="1" si="36"/>
        <v>1</v>
      </c>
      <c r="CW33" s="17">
        <f t="shared" ca="1" si="36"/>
        <v>1</v>
      </c>
      <c r="CX33" s="17">
        <f t="shared" ca="1" si="36"/>
        <v>1</v>
      </c>
      <c r="CY33" s="18">
        <f t="shared" ca="1" si="36"/>
        <v>1</v>
      </c>
      <c r="CZ33" s="17">
        <f t="shared" ca="1" si="37"/>
        <v>1</v>
      </c>
      <c r="DA33" s="17">
        <f t="shared" ca="1" si="37"/>
        <v>1</v>
      </c>
      <c r="DB33" s="17">
        <f t="shared" ca="1" si="37"/>
        <v>1</v>
      </c>
      <c r="DC33" s="17">
        <f t="shared" ca="1" si="37"/>
        <v>1</v>
      </c>
      <c r="DD33" s="17">
        <f t="shared" ca="1" si="37"/>
        <v>1</v>
      </c>
      <c r="DE33" s="17">
        <f t="shared" ca="1" si="37"/>
        <v>1</v>
      </c>
      <c r="DF33" s="17">
        <f t="shared" ca="1" si="37"/>
        <v>1</v>
      </c>
      <c r="DG33" s="17">
        <f t="shared" ca="1" si="37"/>
        <v>1</v>
      </c>
      <c r="DH33" s="17">
        <f t="shared" ca="1" si="37"/>
        <v>1</v>
      </c>
      <c r="DI33" s="17">
        <f t="shared" ca="1" si="37"/>
        <v>1</v>
      </c>
      <c r="DJ33" s="17">
        <f t="shared" ca="1" si="38"/>
        <v>1</v>
      </c>
      <c r="DK33" s="17">
        <f t="shared" ca="1" si="38"/>
        <v>1</v>
      </c>
      <c r="DL33" s="17">
        <f t="shared" ca="1" si="38"/>
        <v>1</v>
      </c>
      <c r="DM33" s="17">
        <f t="shared" ca="1" si="38"/>
        <v>1</v>
      </c>
      <c r="DN33" s="17">
        <f t="shared" ca="1" si="38"/>
        <v>1</v>
      </c>
      <c r="DO33" s="17">
        <f t="shared" ca="1" si="38"/>
        <v>1</v>
      </c>
      <c r="DP33" s="17">
        <f t="shared" ca="1" si="38"/>
        <v>1</v>
      </c>
      <c r="DQ33" s="17">
        <f t="shared" ca="1" si="38"/>
        <v>1</v>
      </c>
      <c r="DR33" s="17">
        <f t="shared" ca="1" si="38"/>
        <v>1</v>
      </c>
      <c r="DS33" s="17">
        <f t="shared" ca="1" si="38"/>
        <v>1</v>
      </c>
      <c r="DT33" s="17">
        <f t="shared" ca="1" si="38"/>
        <v>1</v>
      </c>
      <c r="DU33" s="17">
        <f t="shared" ca="1" si="38"/>
        <v>1</v>
      </c>
      <c r="DV33" s="18">
        <f t="shared" ca="1" si="38"/>
        <v>1</v>
      </c>
    </row>
    <row r="34" spans="1:126" hidden="1" outlineLevel="3">
      <c r="A34" s="378"/>
      <c r="B34" s="376" t="s">
        <v>168</v>
      </c>
      <c r="C34" s="375" t="s">
        <v>190</v>
      </c>
      <c r="D34" s="373" t="s">
        <v>137</v>
      </c>
      <c r="E34" s="374">
        <v>15</v>
      </c>
      <c r="F34" s="55">
        <f t="shared" si="29"/>
        <v>3.3898305084745756E-2</v>
      </c>
      <c r="G34" s="99">
        <f t="shared" ca="1" si="14"/>
        <v>0</v>
      </c>
      <c r="H34" s="55">
        <f t="shared" ca="1" si="15"/>
        <v>0</v>
      </c>
      <c r="I34" s="53" t="s">
        <v>70</v>
      </c>
      <c r="J34" s="44">
        <v>44601</v>
      </c>
      <c r="K34" s="383">
        <v>44602</v>
      </c>
      <c r="L34" s="383"/>
      <c r="M34" s="384"/>
      <c r="N34" s="44">
        <v>44601</v>
      </c>
      <c r="O34" s="383">
        <v>44602</v>
      </c>
      <c r="P34" s="383"/>
      <c r="Q34" s="384"/>
      <c r="R34" s="402"/>
      <c r="S34" s="386"/>
      <c r="T34" s="381"/>
      <c r="U34" s="36"/>
      <c r="V34" s="68"/>
      <c r="W34" s="25"/>
      <c r="X34" s="65">
        <f t="shared" ca="1" si="30"/>
        <v>0</v>
      </c>
      <c r="Y34" s="66">
        <f t="shared" ca="1" si="30"/>
        <v>0</v>
      </c>
      <c r="Z34" s="66">
        <f t="shared" ca="1" si="30"/>
        <v>0</v>
      </c>
      <c r="AA34" s="66">
        <f t="shared" ca="1" si="30"/>
        <v>0</v>
      </c>
      <c r="AB34" s="66">
        <f t="shared" ca="1" si="30"/>
        <v>0</v>
      </c>
      <c r="AC34" s="66">
        <f t="shared" ca="1" si="30"/>
        <v>0</v>
      </c>
      <c r="AD34" s="66">
        <f t="shared" ca="1" si="30"/>
        <v>0</v>
      </c>
      <c r="AE34" s="66">
        <f t="shared" ca="1" si="30"/>
        <v>0</v>
      </c>
      <c r="AF34" s="66">
        <f t="shared" ca="1" si="30"/>
        <v>0</v>
      </c>
      <c r="AG34" s="66">
        <f t="shared" ca="1" si="30"/>
        <v>0</v>
      </c>
      <c r="AH34" s="66">
        <f t="shared" ca="1" si="31"/>
        <v>0</v>
      </c>
      <c r="AI34" s="66">
        <f t="shared" ca="1" si="31"/>
        <v>0</v>
      </c>
      <c r="AJ34" s="66">
        <f t="shared" ca="1" si="31"/>
        <v>0</v>
      </c>
      <c r="AK34" s="66">
        <f t="shared" ca="1" si="31"/>
        <v>0</v>
      </c>
      <c r="AL34" s="66">
        <f t="shared" ca="1" si="31"/>
        <v>0</v>
      </c>
      <c r="AM34" s="66">
        <f t="shared" ca="1" si="31"/>
        <v>0</v>
      </c>
      <c r="AN34" s="66">
        <f t="shared" ca="1" si="31"/>
        <v>0</v>
      </c>
      <c r="AO34" s="66">
        <f t="shared" ca="1" si="31"/>
        <v>1</v>
      </c>
      <c r="AP34" s="66">
        <f t="shared" ca="1" si="31"/>
        <v>1</v>
      </c>
      <c r="AQ34" s="66">
        <f t="shared" ca="1" si="31"/>
        <v>1</v>
      </c>
      <c r="AR34" s="66">
        <f t="shared" ca="1" si="32"/>
        <v>1</v>
      </c>
      <c r="AS34" s="66">
        <f t="shared" ca="1" si="32"/>
        <v>1</v>
      </c>
      <c r="AT34" s="66">
        <f t="shared" ca="1" si="32"/>
        <v>1</v>
      </c>
      <c r="AU34" s="66">
        <f t="shared" ca="1" si="32"/>
        <v>1</v>
      </c>
      <c r="AV34" s="66">
        <f t="shared" ca="1" si="32"/>
        <v>1</v>
      </c>
      <c r="AW34" s="66">
        <f t="shared" ca="1" si="32"/>
        <v>1</v>
      </c>
      <c r="AX34" s="66">
        <f t="shared" ca="1" si="32"/>
        <v>1</v>
      </c>
      <c r="AY34" s="66">
        <f t="shared" ca="1" si="32"/>
        <v>1</v>
      </c>
      <c r="AZ34" s="66">
        <f t="shared" ca="1" si="32"/>
        <v>1</v>
      </c>
      <c r="BA34" s="66">
        <f t="shared" ca="1" si="32"/>
        <v>1</v>
      </c>
      <c r="BB34" s="66">
        <f t="shared" ca="1" si="32"/>
        <v>1</v>
      </c>
      <c r="BC34" s="66">
        <f t="shared" ca="1" si="32"/>
        <v>1</v>
      </c>
      <c r="BD34" s="67">
        <f t="shared" ca="1" si="32"/>
        <v>1</v>
      </c>
      <c r="BE34" s="27"/>
      <c r="BF34" s="30"/>
      <c r="BG34" s="16">
        <f t="shared" ca="1" si="33"/>
        <v>0</v>
      </c>
      <c r="BH34" s="17">
        <f t="shared" ca="1" si="33"/>
        <v>0</v>
      </c>
      <c r="BI34" s="17">
        <f t="shared" ca="1" si="33"/>
        <v>0</v>
      </c>
      <c r="BJ34" s="17">
        <f t="shared" ca="1" si="33"/>
        <v>0</v>
      </c>
      <c r="BK34" s="17">
        <f t="shared" ca="1" si="33"/>
        <v>0</v>
      </c>
      <c r="BL34" s="17">
        <f t="shared" ca="1" si="33"/>
        <v>0</v>
      </c>
      <c r="BM34" s="17">
        <f t="shared" ca="1" si="33"/>
        <v>0</v>
      </c>
      <c r="BN34" s="17">
        <f t="shared" ca="1" si="33"/>
        <v>0</v>
      </c>
      <c r="BO34" s="17">
        <f t="shared" ca="1" si="33"/>
        <v>0</v>
      </c>
      <c r="BP34" s="18">
        <f t="shared" ca="1" si="33"/>
        <v>0</v>
      </c>
      <c r="BQ34" s="17">
        <f t="shared" ca="1" si="34"/>
        <v>0</v>
      </c>
      <c r="BR34" s="17">
        <f t="shared" ca="1" si="34"/>
        <v>0</v>
      </c>
      <c r="BS34" s="17">
        <f t="shared" ca="1" si="34"/>
        <v>0</v>
      </c>
      <c r="BT34" s="17">
        <f t="shared" ca="1" si="34"/>
        <v>0</v>
      </c>
      <c r="BU34" s="17">
        <f t="shared" ca="1" si="34"/>
        <v>0</v>
      </c>
      <c r="BV34" s="17">
        <f t="shared" ca="1" si="34"/>
        <v>0</v>
      </c>
      <c r="BW34" s="17">
        <f t="shared" ca="1" si="34"/>
        <v>0</v>
      </c>
      <c r="BX34" s="17">
        <f t="shared" ca="1" si="34"/>
        <v>1</v>
      </c>
      <c r="BY34" s="17">
        <f t="shared" ca="1" si="34"/>
        <v>1</v>
      </c>
      <c r="BZ34" s="17">
        <f t="shared" ca="1" si="34"/>
        <v>1</v>
      </c>
      <c r="CA34" s="17">
        <f t="shared" ca="1" si="35"/>
        <v>1</v>
      </c>
      <c r="CB34" s="17">
        <f t="shared" ca="1" si="35"/>
        <v>1</v>
      </c>
      <c r="CC34" s="17">
        <f t="shared" ca="1" si="35"/>
        <v>1</v>
      </c>
      <c r="CD34" s="17">
        <f t="shared" ca="1" si="35"/>
        <v>1</v>
      </c>
      <c r="CE34" s="17">
        <f t="shared" ca="1" si="35"/>
        <v>1</v>
      </c>
      <c r="CF34" s="17">
        <f t="shared" ca="1" si="35"/>
        <v>1</v>
      </c>
      <c r="CG34" s="17">
        <f t="shared" ca="1" si="35"/>
        <v>1</v>
      </c>
      <c r="CH34" s="17">
        <f t="shared" ca="1" si="35"/>
        <v>1</v>
      </c>
      <c r="CI34" s="17">
        <f t="shared" ca="1" si="35"/>
        <v>1</v>
      </c>
      <c r="CJ34" s="17">
        <f t="shared" ca="1" si="35"/>
        <v>1</v>
      </c>
      <c r="CK34" s="17">
        <f t="shared" ca="1" si="35"/>
        <v>1</v>
      </c>
      <c r="CL34" s="17">
        <f t="shared" ca="1" si="35"/>
        <v>1</v>
      </c>
      <c r="CM34" s="18">
        <f t="shared" ca="1" si="35"/>
        <v>1</v>
      </c>
      <c r="CO34" s="30"/>
      <c r="CP34" s="16">
        <f t="shared" ca="1" si="36"/>
        <v>0</v>
      </c>
      <c r="CQ34" s="17">
        <f t="shared" ca="1" si="36"/>
        <v>0</v>
      </c>
      <c r="CR34" s="17">
        <f t="shared" ca="1" si="36"/>
        <v>0</v>
      </c>
      <c r="CS34" s="17">
        <f t="shared" ca="1" si="36"/>
        <v>0</v>
      </c>
      <c r="CT34" s="17">
        <f t="shared" ca="1" si="36"/>
        <v>0</v>
      </c>
      <c r="CU34" s="17">
        <f t="shared" ca="1" si="36"/>
        <v>0</v>
      </c>
      <c r="CV34" s="17">
        <f t="shared" ca="1" si="36"/>
        <v>0</v>
      </c>
      <c r="CW34" s="17">
        <f t="shared" ca="1" si="36"/>
        <v>0</v>
      </c>
      <c r="CX34" s="17">
        <f t="shared" ca="1" si="36"/>
        <v>0</v>
      </c>
      <c r="CY34" s="18">
        <f t="shared" ca="1" si="36"/>
        <v>0</v>
      </c>
      <c r="CZ34" s="17">
        <f t="shared" ca="1" si="37"/>
        <v>0</v>
      </c>
      <c r="DA34" s="17">
        <f t="shared" ca="1" si="37"/>
        <v>0</v>
      </c>
      <c r="DB34" s="17">
        <f t="shared" ca="1" si="37"/>
        <v>0</v>
      </c>
      <c r="DC34" s="17">
        <f t="shared" ca="1" si="37"/>
        <v>0</v>
      </c>
      <c r="DD34" s="17">
        <f t="shared" ca="1" si="37"/>
        <v>0</v>
      </c>
      <c r="DE34" s="17">
        <f t="shared" ca="1" si="37"/>
        <v>0</v>
      </c>
      <c r="DF34" s="17">
        <f t="shared" ca="1" si="37"/>
        <v>0</v>
      </c>
      <c r="DG34" s="17">
        <f t="shared" ca="1" si="37"/>
        <v>0</v>
      </c>
      <c r="DH34" s="17">
        <f t="shared" ca="1" si="37"/>
        <v>0</v>
      </c>
      <c r="DI34" s="17">
        <f t="shared" ca="1" si="37"/>
        <v>0</v>
      </c>
      <c r="DJ34" s="17">
        <f t="shared" ca="1" si="38"/>
        <v>0</v>
      </c>
      <c r="DK34" s="17">
        <f t="shared" ca="1" si="38"/>
        <v>0</v>
      </c>
      <c r="DL34" s="17">
        <f t="shared" ca="1" si="38"/>
        <v>0</v>
      </c>
      <c r="DM34" s="17">
        <f t="shared" ca="1" si="38"/>
        <v>0</v>
      </c>
      <c r="DN34" s="17">
        <f t="shared" ca="1" si="38"/>
        <v>0</v>
      </c>
      <c r="DO34" s="17">
        <f t="shared" ca="1" si="38"/>
        <v>0</v>
      </c>
      <c r="DP34" s="17">
        <f t="shared" ca="1" si="38"/>
        <v>0</v>
      </c>
      <c r="DQ34" s="17">
        <f t="shared" ca="1" si="38"/>
        <v>0</v>
      </c>
      <c r="DR34" s="17">
        <f t="shared" ca="1" si="38"/>
        <v>0</v>
      </c>
      <c r="DS34" s="17">
        <f t="shared" ca="1" si="38"/>
        <v>0</v>
      </c>
      <c r="DT34" s="17">
        <f t="shared" ca="1" si="38"/>
        <v>0</v>
      </c>
      <c r="DU34" s="17">
        <f t="shared" ca="1" si="38"/>
        <v>0</v>
      </c>
      <c r="DV34" s="18">
        <f t="shared" ca="1" si="38"/>
        <v>0</v>
      </c>
    </row>
    <row r="35" spans="1:126" hidden="1" outlineLevel="3">
      <c r="A35" s="378"/>
      <c r="B35" s="376" t="s">
        <v>168</v>
      </c>
      <c r="C35" s="375" t="s">
        <v>191</v>
      </c>
      <c r="D35" s="373" t="s">
        <v>138</v>
      </c>
      <c r="E35" s="374">
        <v>15</v>
      </c>
      <c r="F35" s="55">
        <f t="shared" si="29"/>
        <v>3.3898305084745756E-2</v>
      </c>
      <c r="G35" s="99">
        <f t="shared" ref="G35:G64" ca="1" si="39">INDEX($X35:$BD35,MATCH($B$7,PDATES,0))</f>
        <v>0</v>
      </c>
      <c r="H35" s="55">
        <f t="shared" ref="H35:H64" ca="1" si="40">INDEX($CP35:$DV35,MATCH($B$7,ADATES,0))</f>
        <v>0</v>
      </c>
      <c r="I35" s="53" t="s">
        <v>70</v>
      </c>
      <c r="J35" s="44">
        <v>44607</v>
      </c>
      <c r="K35" s="383">
        <v>44608</v>
      </c>
      <c r="L35" s="383"/>
      <c r="M35" s="384"/>
      <c r="N35" s="44">
        <v>44607</v>
      </c>
      <c r="O35" s="383">
        <v>44608</v>
      </c>
      <c r="P35" s="383"/>
      <c r="Q35" s="384"/>
      <c r="R35" s="402"/>
      <c r="S35" s="386"/>
      <c r="T35" s="381"/>
      <c r="U35" s="36"/>
      <c r="V35" s="68"/>
      <c r="W35" s="25"/>
      <c r="X35" s="65">
        <f t="shared" ref="X35:AG37" ca="1" si="41">SUMPRODUCT(OFFSET(($J$2:$M$2),MATCH($I35,$I$2:$I$4,0)-1,0)*($J35:$M35&lt;=X$10)*($J35:$M35&lt;&gt;0))</f>
        <v>0</v>
      </c>
      <c r="Y35" s="66">
        <f t="shared" ca="1" si="41"/>
        <v>0</v>
      </c>
      <c r="Z35" s="66">
        <f t="shared" ca="1" si="41"/>
        <v>0</v>
      </c>
      <c r="AA35" s="66">
        <f t="shared" ca="1" si="41"/>
        <v>0</v>
      </c>
      <c r="AB35" s="66">
        <f t="shared" ca="1" si="41"/>
        <v>0</v>
      </c>
      <c r="AC35" s="66">
        <f t="shared" ca="1" si="41"/>
        <v>0</v>
      </c>
      <c r="AD35" s="66">
        <f t="shared" ca="1" si="41"/>
        <v>0</v>
      </c>
      <c r="AE35" s="66">
        <f t="shared" ca="1" si="41"/>
        <v>0</v>
      </c>
      <c r="AF35" s="66">
        <f t="shared" ca="1" si="41"/>
        <v>0</v>
      </c>
      <c r="AG35" s="66">
        <f t="shared" ca="1" si="41"/>
        <v>0</v>
      </c>
      <c r="AH35" s="66">
        <f t="shared" ref="AH35:AQ37" ca="1" si="42">SUMPRODUCT(OFFSET(($J$2:$M$2),MATCH($I35,$I$2:$I$4,0)-1,0)*($J35:$M35&lt;=AH$10)*($J35:$M35&lt;&gt;0))</f>
        <v>0</v>
      </c>
      <c r="AI35" s="66">
        <f t="shared" ca="1" si="42"/>
        <v>0</v>
      </c>
      <c r="AJ35" s="66">
        <f t="shared" ca="1" si="42"/>
        <v>0</v>
      </c>
      <c r="AK35" s="66">
        <f t="shared" ca="1" si="42"/>
        <v>0</v>
      </c>
      <c r="AL35" s="66">
        <f t="shared" ca="1" si="42"/>
        <v>0</v>
      </c>
      <c r="AM35" s="66">
        <f t="shared" ca="1" si="42"/>
        <v>0</v>
      </c>
      <c r="AN35" s="66">
        <f t="shared" ca="1" si="42"/>
        <v>0</v>
      </c>
      <c r="AO35" s="66">
        <f t="shared" ca="1" si="42"/>
        <v>0</v>
      </c>
      <c r="AP35" s="66">
        <f t="shared" ca="1" si="42"/>
        <v>1</v>
      </c>
      <c r="AQ35" s="66">
        <f t="shared" ca="1" si="42"/>
        <v>1</v>
      </c>
      <c r="AR35" s="66">
        <f t="shared" ref="AR35:BD37" ca="1" si="43">SUMPRODUCT(OFFSET(($J$2:$M$2),MATCH($I35,$I$2:$I$4,0)-1,0)*($J35:$M35&lt;=AR$10)*($J35:$M35&lt;&gt;0))</f>
        <v>1</v>
      </c>
      <c r="AS35" s="66">
        <f t="shared" ca="1" si="43"/>
        <v>1</v>
      </c>
      <c r="AT35" s="66">
        <f t="shared" ca="1" si="43"/>
        <v>1</v>
      </c>
      <c r="AU35" s="66">
        <f t="shared" ca="1" si="43"/>
        <v>1</v>
      </c>
      <c r="AV35" s="66">
        <f t="shared" ca="1" si="43"/>
        <v>1</v>
      </c>
      <c r="AW35" s="66">
        <f t="shared" ca="1" si="43"/>
        <v>1</v>
      </c>
      <c r="AX35" s="66">
        <f t="shared" ca="1" si="43"/>
        <v>1</v>
      </c>
      <c r="AY35" s="66">
        <f t="shared" ca="1" si="43"/>
        <v>1</v>
      </c>
      <c r="AZ35" s="66">
        <f t="shared" ca="1" si="43"/>
        <v>1</v>
      </c>
      <c r="BA35" s="66">
        <f t="shared" ca="1" si="43"/>
        <v>1</v>
      </c>
      <c r="BB35" s="66">
        <f t="shared" ca="1" si="43"/>
        <v>1</v>
      </c>
      <c r="BC35" s="66">
        <f t="shared" ca="1" si="43"/>
        <v>1</v>
      </c>
      <c r="BD35" s="67">
        <f t="shared" ca="1" si="43"/>
        <v>1</v>
      </c>
      <c r="BE35" s="27"/>
      <c r="BF35" s="30"/>
      <c r="BG35" s="16">
        <f t="shared" ref="BG35:BP37" ca="1" si="44">SUMPRODUCT(OFFSET(($J$2:$M$2),MATCH($I35,$I$2:$I$4,0)-1,0)*($N35:$Q35&lt;=BG$10)*($N35:$Q35&lt;&gt;0))</f>
        <v>0</v>
      </c>
      <c r="BH35" s="17">
        <f t="shared" ca="1" si="44"/>
        <v>0</v>
      </c>
      <c r="BI35" s="17">
        <f t="shared" ca="1" si="44"/>
        <v>0</v>
      </c>
      <c r="BJ35" s="17">
        <f t="shared" ca="1" si="44"/>
        <v>0</v>
      </c>
      <c r="BK35" s="17">
        <f t="shared" ca="1" si="44"/>
        <v>0</v>
      </c>
      <c r="BL35" s="17">
        <f t="shared" ca="1" si="44"/>
        <v>0</v>
      </c>
      <c r="BM35" s="17">
        <f t="shared" ca="1" si="44"/>
        <v>0</v>
      </c>
      <c r="BN35" s="17">
        <f t="shared" ca="1" si="44"/>
        <v>0</v>
      </c>
      <c r="BO35" s="17">
        <f t="shared" ca="1" si="44"/>
        <v>0</v>
      </c>
      <c r="BP35" s="18">
        <f t="shared" ca="1" si="44"/>
        <v>0</v>
      </c>
      <c r="BQ35" s="17">
        <f t="shared" ref="BQ35:BZ37" ca="1" si="45">SUMPRODUCT(OFFSET(($J$2:$M$2),MATCH($I35,$I$2:$I$4,0)-1,0)*($N35:$Q35&lt;=BQ$10)*($N35:$Q35&lt;&gt;0))</f>
        <v>0</v>
      </c>
      <c r="BR35" s="17">
        <f t="shared" ca="1" si="45"/>
        <v>0</v>
      </c>
      <c r="BS35" s="17">
        <f t="shared" ca="1" si="45"/>
        <v>0</v>
      </c>
      <c r="BT35" s="17">
        <f t="shared" ca="1" si="45"/>
        <v>0</v>
      </c>
      <c r="BU35" s="17">
        <f t="shared" ca="1" si="45"/>
        <v>0</v>
      </c>
      <c r="BV35" s="17">
        <f t="shared" ca="1" si="45"/>
        <v>0</v>
      </c>
      <c r="BW35" s="17">
        <f t="shared" ca="1" si="45"/>
        <v>0</v>
      </c>
      <c r="BX35" s="17">
        <f t="shared" ca="1" si="45"/>
        <v>0</v>
      </c>
      <c r="BY35" s="17">
        <f t="shared" ca="1" si="45"/>
        <v>1</v>
      </c>
      <c r="BZ35" s="17">
        <f t="shared" ca="1" si="45"/>
        <v>1</v>
      </c>
      <c r="CA35" s="17">
        <f t="shared" ref="CA35:CM37" ca="1" si="46">SUMPRODUCT(OFFSET(($J$2:$M$2),MATCH($I35,$I$2:$I$4,0)-1,0)*($N35:$Q35&lt;=CA$10)*($N35:$Q35&lt;&gt;0))</f>
        <v>1</v>
      </c>
      <c r="CB35" s="17">
        <f t="shared" ca="1" si="46"/>
        <v>1</v>
      </c>
      <c r="CC35" s="17">
        <f t="shared" ca="1" si="46"/>
        <v>1</v>
      </c>
      <c r="CD35" s="17">
        <f t="shared" ca="1" si="46"/>
        <v>1</v>
      </c>
      <c r="CE35" s="17">
        <f t="shared" ca="1" si="46"/>
        <v>1</v>
      </c>
      <c r="CF35" s="17">
        <f t="shared" ca="1" si="46"/>
        <v>1</v>
      </c>
      <c r="CG35" s="17">
        <f t="shared" ca="1" si="46"/>
        <v>1</v>
      </c>
      <c r="CH35" s="17">
        <f t="shared" ca="1" si="46"/>
        <v>1</v>
      </c>
      <c r="CI35" s="17">
        <f t="shared" ca="1" si="46"/>
        <v>1</v>
      </c>
      <c r="CJ35" s="17">
        <f t="shared" ca="1" si="46"/>
        <v>1</v>
      </c>
      <c r="CK35" s="17">
        <f t="shared" ca="1" si="46"/>
        <v>1</v>
      </c>
      <c r="CL35" s="17">
        <f t="shared" ca="1" si="46"/>
        <v>1</v>
      </c>
      <c r="CM35" s="18">
        <f t="shared" ca="1" si="46"/>
        <v>1</v>
      </c>
      <c r="CO35" s="30"/>
      <c r="CP35" s="16">
        <f t="shared" ref="CP35:CY37" ca="1" si="47">SUMPRODUCT(OFFSET(($J$2:$M$2),MATCH($I35,$I$2:$I$4,0)-1,0)*($R35:$U35&lt;=CP$10)*($R35:$U35&lt;&gt;0))</f>
        <v>0</v>
      </c>
      <c r="CQ35" s="17">
        <f t="shared" ca="1" si="47"/>
        <v>0</v>
      </c>
      <c r="CR35" s="17">
        <f t="shared" ca="1" si="47"/>
        <v>0</v>
      </c>
      <c r="CS35" s="17">
        <f t="shared" ca="1" si="47"/>
        <v>0</v>
      </c>
      <c r="CT35" s="17">
        <f t="shared" ca="1" si="47"/>
        <v>0</v>
      </c>
      <c r="CU35" s="17">
        <f t="shared" ca="1" si="47"/>
        <v>0</v>
      </c>
      <c r="CV35" s="17">
        <f t="shared" ca="1" si="47"/>
        <v>0</v>
      </c>
      <c r="CW35" s="17">
        <f t="shared" ca="1" si="47"/>
        <v>0</v>
      </c>
      <c r="CX35" s="17">
        <f t="shared" ca="1" si="47"/>
        <v>0</v>
      </c>
      <c r="CY35" s="18">
        <f t="shared" ca="1" si="47"/>
        <v>0</v>
      </c>
      <c r="CZ35" s="17">
        <f t="shared" ref="CZ35:DI37" ca="1" si="48">SUMPRODUCT(OFFSET(($J$2:$M$2),MATCH($I35,$I$2:$I$4,0)-1,0)*($R35:$U35&lt;=CZ$10)*($R35:$U35&lt;&gt;0))</f>
        <v>0</v>
      </c>
      <c r="DA35" s="17">
        <f t="shared" ca="1" si="48"/>
        <v>0</v>
      </c>
      <c r="DB35" s="17">
        <f t="shared" ca="1" si="48"/>
        <v>0</v>
      </c>
      <c r="DC35" s="17">
        <f t="shared" ca="1" si="48"/>
        <v>0</v>
      </c>
      <c r="DD35" s="17">
        <f t="shared" ca="1" si="48"/>
        <v>0</v>
      </c>
      <c r="DE35" s="17">
        <f t="shared" ca="1" si="48"/>
        <v>0</v>
      </c>
      <c r="DF35" s="17">
        <f t="shared" ca="1" si="48"/>
        <v>0</v>
      </c>
      <c r="DG35" s="17">
        <f t="shared" ca="1" si="48"/>
        <v>0</v>
      </c>
      <c r="DH35" s="17">
        <f t="shared" ca="1" si="48"/>
        <v>0</v>
      </c>
      <c r="DI35" s="17">
        <f t="shared" ca="1" si="48"/>
        <v>0</v>
      </c>
      <c r="DJ35" s="17">
        <f t="shared" ref="DJ35:DV37" ca="1" si="49">SUMPRODUCT(OFFSET(($J$2:$M$2),MATCH($I35,$I$2:$I$4,0)-1,0)*($R35:$U35&lt;=DJ$10)*($R35:$U35&lt;&gt;0))</f>
        <v>0</v>
      </c>
      <c r="DK35" s="17">
        <f t="shared" ca="1" si="49"/>
        <v>0</v>
      </c>
      <c r="DL35" s="17">
        <f t="shared" ca="1" si="49"/>
        <v>0</v>
      </c>
      <c r="DM35" s="17">
        <f t="shared" ca="1" si="49"/>
        <v>0</v>
      </c>
      <c r="DN35" s="17">
        <f t="shared" ca="1" si="49"/>
        <v>0</v>
      </c>
      <c r="DO35" s="17">
        <f t="shared" ca="1" si="49"/>
        <v>0</v>
      </c>
      <c r="DP35" s="17">
        <f t="shared" ca="1" si="49"/>
        <v>0</v>
      </c>
      <c r="DQ35" s="17">
        <f t="shared" ca="1" si="49"/>
        <v>0</v>
      </c>
      <c r="DR35" s="17">
        <f t="shared" ca="1" si="49"/>
        <v>0</v>
      </c>
      <c r="DS35" s="17">
        <f t="shared" ca="1" si="49"/>
        <v>0</v>
      </c>
      <c r="DT35" s="17">
        <f t="shared" ca="1" si="49"/>
        <v>0</v>
      </c>
      <c r="DU35" s="17">
        <f t="shared" ca="1" si="49"/>
        <v>0</v>
      </c>
      <c r="DV35" s="18">
        <f t="shared" ca="1" si="49"/>
        <v>0</v>
      </c>
    </row>
    <row r="36" spans="1:126" hidden="1" outlineLevel="3">
      <c r="A36" s="378"/>
      <c r="B36" s="376" t="s">
        <v>168</v>
      </c>
      <c r="C36" s="375" t="s">
        <v>192</v>
      </c>
      <c r="D36" s="373" t="s">
        <v>139</v>
      </c>
      <c r="E36" s="374">
        <v>25</v>
      </c>
      <c r="F36" s="55">
        <f t="shared" si="29"/>
        <v>5.6497175141242931E-2</v>
      </c>
      <c r="G36" s="99">
        <f t="shared" ca="1" si="39"/>
        <v>0</v>
      </c>
      <c r="H36" s="55">
        <f t="shared" ca="1" si="40"/>
        <v>0</v>
      </c>
      <c r="I36" s="53" t="s">
        <v>70</v>
      </c>
      <c r="J36" s="44">
        <v>44609</v>
      </c>
      <c r="K36" s="383">
        <v>44610</v>
      </c>
      <c r="L36" s="383"/>
      <c r="M36" s="384"/>
      <c r="N36" s="44">
        <v>44609</v>
      </c>
      <c r="O36" s="383">
        <v>44610</v>
      </c>
      <c r="P36" s="383"/>
      <c r="Q36" s="384"/>
      <c r="R36" s="402"/>
      <c r="S36" s="386"/>
      <c r="T36" s="381"/>
      <c r="U36" s="36"/>
      <c r="V36" s="68"/>
      <c r="W36" s="25"/>
      <c r="X36" s="65">
        <f t="shared" ca="1" si="41"/>
        <v>0</v>
      </c>
      <c r="Y36" s="66">
        <f t="shared" ca="1" si="41"/>
        <v>0</v>
      </c>
      <c r="Z36" s="66">
        <f t="shared" ca="1" si="41"/>
        <v>0</v>
      </c>
      <c r="AA36" s="66">
        <f t="shared" ca="1" si="41"/>
        <v>0</v>
      </c>
      <c r="AB36" s="66">
        <f t="shared" ca="1" si="41"/>
        <v>0</v>
      </c>
      <c r="AC36" s="66">
        <f t="shared" ca="1" si="41"/>
        <v>0</v>
      </c>
      <c r="AD36" s="66">
        <f t="shared" ca="1" si="41"/>
        <v>0</v>
      </c>
      <c r="AE36" s="66">
        <f t="shared" ca="1" si="41"/>
        <v>0</v>
      </c>
      <c r="AF36" s="66">
        <f t="shared" ca="1" si="41"/>
        <v>0</v>
      </c>
      <c r="AG36" s="66">
        <f t="shared" ca="1" si="41"/>
        <v>0</v>
      </c>
      <c r="AH36" s="66">
        <f t="shared" ca="1" si="42"/>
        <v>0</v>
      </c>
      <c r="AI36" s="66">
        <f t="shared" ca="1" si="42"/>
        <v>0</v>
      </c>
      <c r="AJ36" s="66">
        <f t="shared" ca="1" si="42"/>
        <v>0</v>
      </c>
      <c r="AK36" s="66">
        <f t="shared" ca="1" si="42"/>
        <v>0</v>
      </c>
      <c r="AL36" s="66">
        <f t="shared" ca="1" si="42"/>
        <v>0</v>
      </c>
      <c r="AM36" s="66">
        <f t="shared" ca="1" si="42"/>
        <v>0</v>
      </c>
      <c r="AN36" s="66">
        <f t="shared" ca="1" si="42"/>
        <v>0</v>
      </c>
      <c r="AO36" s="66">
        <f t="shared" ca="1" si="42"/>
        <v>0</v>
      </c>
      <c r="AP36" s="66">
        <f t="shared" ca="1" si="42"/>
        <v>1</v>
      </c>
      <c r="AQ36" s="66">
        <f t="shared" ca="1" si="42"/>
        <v>1</v>
      </c>
      <c r="AR36" s="66">
        <f t="shared" ca="1" si="43"/>
        <v>1</v>
      </c>
      <c r="AS36" s="66">
        <f t="shared" ca="1" si="43"/>
        <v>1</v>
      </c>
      <c r="AT36" s="66">
        <f t="shared" ca="1" si="43"/>
        <v>1</v>
      </c>
      <c r="AU36" s="66">
        <f t="shared" ca="1" si="43"/>
        <v>1</v>
      </c>
      <c r="AV36" s="66">
        <f t="shared" ca="1" si="43"/>
        <v>1</v>
      </c>
      <c r="AW36" s="66">
        <f t="shared" ca="1" si="43"/>
        <v>1</v>
      </c>
      <c r="AX36" s="66">
        <f t="shared" ca="1" si="43"/>
        <v>1</v>
      </c>
      <c r="AY36" s="66">
        <f t="shared" ca="1" si="43"/>
        <v>1</v>
      </c>
      <c r="AZ36" s="66">
        <f t="shared" ca="1" si="43"/>
        <v>1</v>
      </c>
      <c r="BA36" s="66">
        <f t="shared" ca="1" si="43"/>
        <v>1</v>
      </c>
      <c r="BB36" s="66">
        <f t="shared" ca="1" si="43"/>
        <v>1</v>
      </c>
      <c r="BC36" s="66">
        <f t="shared" ca="1" si="43"/>
        <v>1</v>
      </c>
      <c r="BD36" s="67">
        <f t="shared" ca="1" si="43"/>
        <v>1</v>
      </c>
      <c r="BE36" s="27"/>
      <c r="BF36" s="30"/>
      <c r="BG36" s="16">
        <f t="shared" ca="1" si="44"/>
        <v>0</v>
      </c>
      <c r="BH36" s="17">
        <f t="shared" ca="1" si="44"/>
        <v>0</v>
      </c>
      <c r="BI36" s="17">
        <f t="shared" ca="1" si="44"/>
        <v>0</v>
      </c>
      <c r="BJ36" s="17">
        <f t="shared" ca="1" si="44"/>
        <v>0</v>
      </c>
      <c r="BK36" s="17">
        <f t="shared" ca="1" si="44"/>
        <v>0</v>
      </c>
      <c r="BL36" s="17">
        <f t="shared" ca="1" si="44"/>
        <v>0</v>
      </c>
      <c r="BM36" s="17">
        <f t="shared" ca="1" si="44"/>
        <v>0</v>
      </c>
      <c r="BN36" s="17">
        <f t="shared" ca="1" si="44"/>
        <v>0</v>
      </c>
      <c r="BO36" s="17">
        <f t="shared" ca="1" si="44"/>
        <v>0</v>
      </c>
      <c r="BP36" s="18">
        <f t="shared" ca="1" si="44"/>
        <v>0</v>
      </c>
      <c r="BQ36" s="17">
        <f t="shared" ca="1" si="45"/>
        <v>0</v>
      </c>
      <c r="BR36" s="17">
        <f t="shared" ca="1" si="45"/>
        <v>0</v>
      </c>
      <c r="BS36" s="17">
        <f t="shared" ca="1" si="45"/>
        <v>0</v>
      </c>
      <c r="BT36" s="17">
        <f t="shared" ca="1" si="45"/>
        <v>0</v>
      </c>
      <c r="BU36" s="17">
        <f t="shared" ca="1" si="45"/>
        <v>0</v>
      </c>
      <c r="BV36" s="17">
        <f t="shared" ca="1" si="45"/>
        <v>0</v>
      </c>
      <c r="BW36" s="17">
        <f t="shared" ca="1" si="45"/>
        <v>0</v>
      </c>
      <c r="BX36" s="17">
        <f t="shared" ca="1" si="45"/>
        <v>0</v>
      </c>
      <c r="BY36" s="17">
        <f t="shared" ca="1" si="45"/>
        <v>1</v>
      </c>
      <c r="BZ36" s="17">
        <f t="shared" ca="1" si="45"/>
        <v>1</v>
      </c>
      <c r="CA36" s="17">
        <f t="shared" ca="1" si="46"/>
        <v>1</v>
      </c>
      <c r="CB36" s="17">
        <f t="shared" ca="1" si="46"/>
        <v>1</v>
      </c>
      <c r="CC36" s="17">
        <f t="shared" ca="1" si="46"/>
        <v>1</v>
      </c>
      <c r="CD36" s="17">
        <f t="shared" ca="1" si="46"/>
        <v>1</v>
      </c>
      <c r="CE36" s="17">
        <f t="shared" ca="1" si="46"/>
        <v>1</v>
      </c>
      <c r="CF36" s="17">
        <f t="shared" ca="1" si="46"/>
        <v>1</v>
      </c>
      <c r="CG36" s="17">
        <f t="shared" ca="1" si="46"/>
        <v>1</v>
      </c>
      <c r="CH36" s="17">
        <f t="shared" ca="1" si="46"/>
        <v>1</v>
      </c>
      <c r="CI36" s="17">
        <f t="shared" ca="1" si="46"/>
        <v>1</v>
      </c>
      <c r="CJ36" s="17">
        <f t="shared" ca="1" si="46"/>
        <v>1</v>
      </c>
      <c r="CK36" s="17">
        <f t="shared" ca="1" si="46"/>
        <v>1</v>
      </c>
      <c r="CL36" s="17">
        <f t="shared" ca="1" si="46"/>
        <v>1</v>
      </c>
      <c r="CM36" s="18">
        <f t="shared" ca="1" si="46"/>
        <v>1</v>
      </c>
      <c r="CO36" s="30"/>
      <c r="CP36" s="16">
        <f t="shared" ca="1" si="47"/>
        <v>0</v>
      </c>
      <c r="CQ36" s="17">
        <f t="shared" ca="1" si="47"/>
        <v>0</v>
      </c>
      <c r="CR36" s="17">
        <f t="shared" ca="1" si="47"/>
        <v>0</v>
      </c>
      <c r="CS36" s="17">
        <f t="shared" ca="1" si="47"/>
        <v>0</v>
      </c>
      <c r="CT36" s="17">
        <f t="shared" ca="1" si="47"/>
        <v>0</v>
      </c>
      <c r="CU36" s="17">
        <f t="shared" ca="1" si="47"/>
        <v>0</v>
      </c>
      <c r="CV36" s="17">
        <f t="shared" ca="1" si="47"/>
        <v>0</v>
      </c>
      <c r="CW36" s="17">
        <f t="shared" ca="1" si="47"/>
        <v>0</v>
      </c>
      <c r="CX36" s="17">
        <f t="shared" ca="1" si="47"/>
        <v>0</v>
      </c>
      <c r="CY36" s="18">
        <f t="shared" ca="1" si="47"/>
        <v>0</v>
      </c>
      <c r="CZ36" s="17">
        <f t="shared" ca="1" si="48"/>
        <v>0</v>
      </c>
      <c r="DA36" s="17">
        <f t="shared" ca="1" si="48"/>
        <v>0</v>
      </c>
      <c r="DB36" s="17">
        <f t="shared" ca="1" si="48"/>
        <v>0</v>
      </c>
      <c r="DC36" s="17">
        <f t="shared" ca="1" si="48"/>
        <v>0</v>
      </c>
      <c r="DD36" s="17">
        <f t="shared" ca="1" si="48"/>
        <v>0</v>
      </c>
      <c r="DE36" s="17">
        <f t="shared" ca="1" si="48"/>
        <v>0</v>
      </c>
      <c r="DF36" s="17">
        <f t="shared" ca="1" si="48"/>
        <v>0</v>
      </c>
      <c r="DG36" s="17">
        <f t="shared" ca="1" si="48"/>
        <v>0</v>
      </c>
      <c r="DH36" s="17">
        <f t="shared" ca="1" si="48"/>
        <v>0</v>
      </c>
      <c r="DI36" s="17">
        <f t="shared" ca="1" si="48"/>
        <v>0</v>
      </c>
      <c r="DJ36" s="17">
        <f t="shared" ca="1" si="49"/>
        <v>0</v>
      </c>
      <c r="DK36" s="17">
        <f t="shared" ca="1" si="49"/>
        <v>0</v>
      </c>
      <c r="DL36" s="17">
        <f t="shared" ca="1" si="49"/>
        <v>0</v>
      </c>
      <c r="DM36" s="17">
        <f t="shared" ca="1" si="49"/>
        <v>0</v>
      </c>
      <c r="DN36" s="17">
        <f t="shared" ca="1" si="49"/>
        <v>0</v>
      </c>
      <c r="DO36" s="17">
        <f t="shared" ca="1" si="49"/>
        <v>0</v>
      </c>
      <c r="DP36" s="17">
        <f t="shared" ca="1" si="49"/>
        <v>0</v>
      </c>
      <c r="DQ36" s="17">
        <f t="shared" ca="1" si="49"/>
        <v>0</v>
      </c>
      <c r="DR36" s="17">
        <f t="shared" ca="1" si="49"/>
        <v>0</v>
      </c>
      <c r="DS36" s="17">
        <f t="shared" ca="1" si="49"/>
        <v>0</v>
      </c>
      <c r="DT36" s="17">
        <f t="shared" ca="1" si="49"/>
        <v>0</v>
      </c>
      <c r="DU36" s="17">
        <f t="shared" ca="1" si="49"/>
        <v>0</v>
      </c>
      <c r="DV36" s="18">
        <f t="shared" ca="1" si="49"/>
        <v>0</v>
      </c>
    </row>
    <row r="37" spans="1:126" outlineLevel="3">
      <c r="A37" s="378" t="s">
        <v>196</v>
      </c>
      <c r="B37" s="376" t="s">
        <v>168</v>
      </c>
      <c r="C37" s="375" t="s">
        <v>193</v>
      </c>
      <c r="D37" s="408" t="s">
        <v>140</v>
      </c>
      <c r="E37" s="374">
        <v>17</v>
      </c>
      <c r="F37" s="55">
        <f t="shared" si="29"/>
        <v>3.8418079096045193E-2</v>
      </c>
      <c r="G37" s="99">
        <f t="shared" ca="1" si="39"/>
        <v>0.3</v>
      </c>
      <c r="H37" s="55">
        <f t="shared" ca="1" si="40"/>
        <v>1</v>
      </c>
      <c r="I37" s="53" t="s">
        <v>70</v>
      </c>
      <c r="J37" s="44">
        <v>44508</v>
      </c>
      <c r="K37" s="383">
        <v>44514</v>
      </c>
      <c r="L37" s="383"/>
      <c r="M37" s="384"/>
      <c r="N37" s="44">
        <v>44508</v>
      </c>
      <c r="O37" s="383">
        <v>44514</v>
      </c>
      <c r="P37" s="383"/>
      <c r="Q37" s="384"/>
      <c r="R37" s="386">
        <v>44508</v>
      </c>
      <c r="S37" s="386">
        <v>44512</v>
      </c>
      <c r="T37" s="381"/>
      <c r="U37" s="36"/>
      <c r="V37" s="68"/>
      <c r="W37" s="25"/>
      <c r="X37" s="65">
        <f t="shared" ca="1" si="41"/>
        <v>0</v>
      </c>
      <c r="Y37" s="66">
        <f t="shared" ca="1" si="41"/>
        <v>0</v>
      </c>
      <c r="Z37" s="66">
        <f t="shared" ca="1" si="41"/>
        <v>0</v>
      </c>
      <c r="AA37" s="66">
        <f t="shared" ca="1" si="41"/>
        <v>0</v>
      </c>
      <c r="AB37" s="66">
        <f t="shared" ca="1" si="41"/>
        <v>0.3</v>
      </c>
      <c r="AC37" s="66">
        <f t="shared" ca="1" si="41"/>
        <v>1</v>
      </c>
      <c r="AD37" s="66">
        <f t="shared" ca="1" si="41"/>
        <v>1</v>
      </c>
      <c r="AE37" s="66">
        <f t="shared" ca="1" si="41"/>
        <v>1</v>
      </c>
      <c r="AF37" s="66">
        <f t="shared" ca="1" si="41"/>
        <v>1</v>
      </c>
      <c r="AG37" s="66">
        <f t="shared" ca="1" si="41"/>
        <v>1</v>
      </c>
      <c r="AH37" s="66">
        <f t="shared" ca="1" si="42"/>
        <v>1</v>
      </c>
      <c r="AI37" s="66">
        <f t="shared" ca="1" si="42"/>
        <v>1</v>
      </c>
      <c r="AJ37" s="66">
        <f t="shared" ca="1" si="42"/>
        <v>1</v>
      </c>
      <c r="AK37" s="66">
        <f t="shared" ca="1" si="42"/>
        <v>1</v>
      </c>
      <c r="AL37" s="66">
        <f t="shared" ca="1" si="42"/>
        <v>1</v>
      </c>
      <c r="AM37" s="66">
        <f t="shared" ca="1" si="42"/>
        <v>1</v>
      </c>
      <c r="AN37" s="66">
        <f t="shared" ca="1" si="42"/>
        <v>1</v>
      </c>
      <c r="AO37" s="66">
        <f t="shared" ca="1" si="42"/>
        <v>1</v>
      </c>
      <c r="AP37" s="66">
        <f t="shared" ca="1" si="42"/>
        <v>1</v>
      </c>
      <c r="AQ37" s="66">
        <f t="shared" ca="1" si="42"/>
        <v>1</v>
      </c>
      <c r="AR37" s="66">
        <f t="shared" ca="1" si="43"/>
        <v>1</v>
      </c>
      <c r="AS37" s="66">
        <f t="shared" ca="1" si="43"/>
        <v>1</v>
      </c>
      <c r="AT37" s="66">
        <f t="shared" ca="1" si="43"/>
        <v>1</v>
      </c>
      <c r="AU37" s="66">
        <f t="shared" ca="1" si="43"/>
        <v>1</v>
      </c>
      <c r="AV37" s="66">
        <f t="shared" ca="1" si="43"/>
        <v>1</v>
      </c>
      <c r="AW37" s="66">
        <f t="shared" ca="1" si="43"/>
        <v>1</v>
      </c>
      <c r="AX37" s="66">
        <f t="shared" ca="1" si="43"/>
        <v>1</v>
      </c>
      <c r="AY37" s="66">
        <f t="shared" ca="1" si="43"/>
        <v>1</v>
      </c>
      <c r="AZ37" s="66">
        <f t="shared" ca="1" si="43"/>
        <v>1</v>
      </c>
      <c r="BA37" s="66">
        <f t="shared" ca="1" si="43"/>
        <v>1</v>
      </c>
      <c r="BB37" s="66">
        <f t="shared" ca="1" si="43"/>
        <v>1</v>
      </c>
      <c r="BC37" s="66">
        <f t="shared" ca="1" si="43"/>
        <v>1</v>
      </c>
      <c r="BD37" s="67">
        <f t="shared" ca="1" si="43"/>
        <v>1</v>
      </c>
      <c r="BE37" s="27"/>
      <c r="BF37" s="30"/>
      <c r="BG37" s="16">
        <f t="shared" ca="1" si="44"/>
        <v>0</v>
      </c>
      <c r="BH37" s="17">
        <f t="shared" ca="1" si="44"/>
        <v>0</v>
      </c>
      <c r="BI37" s="17">
        <f t="shared" ca="1" si="44"/>
        <v>0</v>
      </c>
      <c r="BJ37" s="17">
        <f t="shared" ca="1" si="44"/>
        <v>0</v>
      </c>
      <c r="BK37" s="17">
        <f t="shared" ca="1" si="44"/>
        <v>0.3</v>
      </c>
      <c r="BL37" s="17">
        <f t="shared" ca="1" si="44"/>
        <v>1</v>
      </c>
      <c r="BM37" s="17">
        <f t="shared" ca="1" si="44"/>
        <v>1</v>
      </c>
      <c r="BN37" s="17">
        <f t="shared" ca="1" si="44"/>
        <v>1</v>
      </c>
      <c r="BO37" s="17">
        <f t="shared" ca="1" si="44"/>
        <v>1</v>
      </c>
      <c r="BP37" s="18">
        <f t="shared" ca="1" si="44"/>
        <v>1</v>
      </c>
      <c r="BQ37" s="17">
        <f t="shared" ca="1" si="45"/>
        <v>1</v>
      </c>
      <c r="BR37" s="17">
        <f t="shared" ca="1" si="45"/>
        <v>1</v>
      </c>
      <c r="BS37" s="17">
        <f t="shared" ca="1" si="45"/>
        <v>1</v>
      </c>
      <c r="BT37" s="17">
        <f t="shared" ca="1" si="45"/>
        <v>1</v>
      </c>
      <c r="BU37" s="17">
        <f t="shared" ca="1" si="45"/>
        <v>1</v>
      </c>
      <c r="BV37" s="17">
        <f t="shared" ca="1" si="45"/>
        <v>1</v>
      </c>
      <c r="BW37" s="17">
        <f t="shared" ca="1" si="45"/>
        <v>1</v>
      </c>
      <c r="BX37" s="17">
        <f t="shared" ca="1" si="45"/>
        <v>1</v>
      </c>
      <c r="BY37" s="17">
        <f t="shared" ca="1" si="45"/>
        <v>1</v>
      </c>
      <c r="BZ37" s="17">
        <f t="shared" ca="1" si="45"/>
        <v>1</v>
      </c>
      <c r="CA37" s="17">
        <f t="shared" ca="1" si="46"/>
        <v>1</v>
      </c>
      <c r="CB37" s="17">
        <f t="shared" ca="1" si="46"/>
        <v>1</v>
      </c>
      <c r="CC37" s="17">
        <f t="shared" ca="1" si="46"/>
        <v>1</v>
      </c>
      <c r="CD37" s="17">
        <f t="shared" ca="1" si="46"/>
        <v>1</v>
      </c>
      <c r="CE37" s="17">
        <f t="shared" ca="1" si="46"/>
        <v>1</v>
      </c>
      <c r="CF37" s="17">
        <f t="shared" ca="1" si="46"/>
        <v>1</v>
      </c>
      <c r="CG37" s="17">
        <f t="shared" ca="1" si="46"/>
        <v>1</v>
      </c>
      <c r="CH37" s="17">
        <f t="shared" ca="1" si="46"/>
        <v>1</v>
      </c>
      <c r="CI37" s="17">
        <f t="shared" ca="1" si="46"/>
        <v>1</v>
      </c>
      <c r="CJ37" s="17">
        <f t="shared" ca="1" si="46"/>
        <v>1</v>
      </c>
      <c r="CK37" s="17">
        <f t="shared" ca="1" si="46"/>
        <v>1</v>
      </c>
      <c r="CL37" s="17">
        <f t="shared" ca="1" si="46"/>
        <v>1</v>
      </c>
      <c r="CM37" s="18">
        <f t="shared" ca="1" si="46"/>
        <v>1</v>
      </c>
      <c r="CO37" s="30"/>
      <c r="CP37" s="16">
        <f t="shared" ca="1" si="47"/>
        <v>0</v>
      </c>
      <c r="CQ37" s="17">
        <f t="shared" ca="1" si="47"/>
        <v>0</v>
      </c>
      <c r="CR37" s="17">
        <f t="shared" ca="1" si="47"/>
        <v>0</v>
      </c>
      <c r="CS37" s="17">
        <f t="shared" ca="1" si="47"/>
        <v>0</v>
      </c>
      <c r="CT37" s="17">
        <f t="shared" ca="1" si="47"/>
        <v>1</v>
      </c>
      <c r="CU37" s="17">
        <f t="shared" ca="1" si="47"/>
        <v>1</v>
      </c>
      <c r="CV37" s="17">
        <f t="shared" ca="1" si="47"/>
        <v>1</v>
      </c>
      <c r="CW37" s="17">
        <f t="shared" ca="1" si="47"/>
        <v>1</v>
      </c>
      <c r="CX37" s="17">
        <f t="shared" ca="1" si="47"/>
        <v>1</v>
      </c>
      <c r="CY37" s="18">
        <f t="shared" ca="1" si="47"/>
        <v>1</v>
      </c>
      <c r="CZ37" s="17">
        <f t="shared" ca="1" si="48"/>
        <v>1</v>
      </c>
      <c r="DA37" s="17">
        <f t="shared" ca="1" si="48"/>
        <v>1</v>
      </c>
      <c r="DB37" s="17">
        <f t="shared" ca="1" si="48"/>
        <v>1</v>
      </c>
      <c r="DC37" s="17">
        <f t="shared" ca="1" si="48"/>
        <v>1</v>
      </c>
      <c r="DD37" s="17">
        <f t="shared" ca="1" si="48"/>
        <v>1</v>
      </c>
      <c r="DE37" s="17">
        <f t="shared" ca="1" si="48"/>
        <v>1</v>
      </c>
      <c r="DF37" s="17">
        <f t="shared" ca="1" si="48"/>
        <v>1</v>
      </c>
      <c r="DG37" s="17">
        <f t="shared" ca="1" si="48"/>
        <v>1</v>
      </c>
      <c r="DH37" s="17">
        <f t="shared" ca="1" si="48"/>
        <v>1</v>
      </c>
      <c r="DI37" s="17">
        <f t="shared" ca="1" si="48"/>
        <v>1</v>
      </c>
      <c r="DJ37" s="17">
        <f t="shared" ca="1" si="49"/>
        <v>1</v>
      </c>
      <c r="DK37" s="17">
        <f t="shared" ca="1" si="49"/>
        <v>1</v>
      </c>
      <c r="DL37" s="17">
        <f t="shared" ca="1" si="49"/>
        <v>1</v>
      </c>
      <c r="DM37" s="17">
        <f t="shared" ca="1" si="49"/>
        <v>1</v>
      </c>
      <c r="DN37" s="17">
        <f t="shared" ca="1" si="49"/>
        <v>1</v>
      </c>
      <c r="DO37" s="17">
        <f t="shared" ca="1" si="49"/>
        <v>1</v>
      </c>
      <c r="DP37" s="17">
        <f t="shared" ca="1" si="49"/>
        <v>1</v>
      </c>
      <c r="DQ37" s="17">
        <f t="shared" ca="1" si="49"/>
        <v>1</v>
      </c>
      <c r="DR37" s="17">
        <f t="shared" ca="1" si="49"/>
        <v>1</v>
      </c>
      <c r="DS37" s="17">
        <f t="shared" ca="1" si="49"/>
        <v>1</v>
      </c>
      <c r="DT37" s="17">
        <f t="shared" ca="1" si="49"/>
        <v>1</v>
      </c>
      <c r="DU37" s="17">
        <f t="shared" ca="1" si="49"/>
        <v>1</v>
      </c>
      <c r="DV37" s="18">
        <f t="shared" ca="1" si="49"/>
        <v>1</v>
      </c>
    </row>
    <row r="38" spans="1:126" s="243" customFormat="1" ht="17.25" hidden="1" customHeight="1" outlineLevel="3">
      <c r="A38" s="233"/>
      <c r="B38" s="232" t="s">
        <v>83</v>
      </c>
      <c r="C38" s="224"/>
      <c r="D38" s="247"/>
      <c r="E38" s="225"/>
      <c r="F38" s="226"/>
      <c r="G38" s="227"/>
      <c r="H38" s="226"/>
      <c r="I38" s="228"/>
      <c r="J38" s="387"/>
      <c r="K38" s="388"/>
      <c r="L38" s="388"/>
      <c r="M38" s="399"/>
      <c r="N38" s="405"/>
      <c r="O38" s="389"/>
      <c r="P38" s="389"/>
      <c r="Q38" s="406"/>
      <c r="R38" s="403"/>
      <c r="S38" s="390"/>
      <c r="T38" s="229"/>
      <c r="U38" s="230"/>
      <c r="V38" s="231"/>
      <c r="W38" s="234"/>
      <c r="X38" s="235"/>
      <c r="Y38" s="236"/>
      <c r="Z38" s="236"/>
      <c r="AA38" s="236"/>
      <c r="AB38" s="236"/>
      <c r="AC38" s="236"/>
      <c r="AD38" s="236"/>
      <c r="AE38" s="236"/>
      <c r="AF38" s="236"/>
      <c r="AG38" s="236"/>
      <c r="AH38" s="236"/>
      <c r="AI38" s="236"/>
      <c r="AJ38" s="236"/>
      <c r="AK38" s="236"/>
      <c r="AL38" s="236"/>
      <c r="AM38" s="236"/>
      <c r="AN38" s="236"/>
      <c r="AO38" s="236"/>
      <c r="AP38" s="236"/>
      <c r="AQ38" s="236"/>
      <c r="AR38" s="236"/>
      <c r="AS38" s="236"/>
      <c r="AT38" s="236"/>
      <c r="AU38" s="236"/>
      <c r="AV38" s="236"/>
      <c r="AW38" s="236"/>
      <c r="AX38" s="236"/>
      <c r="AY38" s="236"/>
      <c r="AZ38" s="236"/>
      <c r="BA38" s="236"/>
      <c r="BB38" s="236"/>
      <c r="BC38" s="236"/>
      <c r="BD38" s="237"/>
      <c r="BE38" s="238"/>
      <c r="BF38" s="239"/>
      <c r="BG38" s="240"/>
      <c r="BH38" s="241"/>
      <c r="BI38" s="241"/>
      <c r="BJ38" s="241"/>
      <c r="BK38" s="241"/>
      <c r="BL38" s="241"/>
      <c r="BM38" s="241"/>
      <c r="BN38" s="241"/>
      <c r="BO38" s="241"/>
      <c r="BP38" s="242"/>
      <c r="BQ38" s="241"/>
      <c r="BR38" s="241"/>
      <c r="BS38" s="241"/>
      <c r="BT38" s="241"/>
      <c r="BU38" s="241"/>
      <c r="BV38" s="241"/>
      <c r="BW38" s="241"/>
      <c r="BX38" s="241"/>
      <c r="BY38" s="241"/>
      <c r="BZ38" s="241"/>
      <c r="CA38" s="241"/>
      <c r="CB38" s="241"/>
      <c r="CC38" s="241"/>
      <c r="CD38" s="241"/>
      <c r="CE38" s="241"/>
      <c r="CF38" s="241"/>
      <c r="CG38" s="241"/>
      <c r="CH38" s="241"/>
      <c r="CI38" s="241"/>
      <c r="CJ38" s="241"/>
      <c r="CK38" s="241"/>
      <c r="CL38" s="241"/>
      <c r="CM38" s="242"/>
      <c r="CO38" s="239"/>
      <c r="CP38" s="240"/>
      <c r="CQ38" s="241"/>
      <c r="CR38" s="241"/>
      <c r="CS38" s="241"/>
      <c r="CT38" s="241"/>
      <c r="CU38" s="241"/>
      <c r="CV38" s="241"/>
      <c r="CW38" s="241"/>
      <c r="CX38" s="241"/>
      <c r="CY38" s="242"/>
      <c r="CZ38" s="241"/>
      <c r="DA38" s="241"/>
      <c r="DB38" s="241"/>
      <c r="DC38" s="241"/>
      <c r="DD38" s="241"/>
      <c r="DE38" s="241"/>
      <c r="DF38" s="241"/>
      <c r="DG38" s="241"/>
      <c r="DH38" s="241"/>
      <c r="DI38" s="241"/>
      <c r="DJ38" s="241"/>
      <c r="DK38" s="241"/>
      <c r="DL38" s="241"/>
      <c r="DM38" s="241"/>
      <c r="DN38" s="241"/>
      <c r="DO38" s="241"/>
      <c r="DP38" s="241"/>
      <c r="DQ38" s="241"/>
      <c r="DR38" s="241"/>
      <c r="DS38" s="241"/>
      <c r="DT38" s="241"/>
      <c r="DU38" s="241"/>
      <c r="DV38" s="242"/>
    </row>
    <row r="39" spans="1:126" s="187" customFormat="1" ht="15" hidden="1" customHeight="1" outlineLevel="2">
      <c r="B39" s="149" t="s">
        <v>167</v>
      </c>
      <c r="C39" s="197"/>
      <c r="D39" s="198" t="s">
        <v>12</v>
      </c>
      <c r="E39" s="199">
        <f>SUM(E40:E64)</f>
        <v>369</v>
      </c>
      <c r="F39" s="200">
        <f>E39/$E$12</f>
        <v>0.45471349353049906</v>
      </c>
      <c r="G39" s="201">
        <f t="shared" ca="1" si="39"/>
        <v>4.3089430894308944E-2</v>
      </c>
      <c r="H39" s="200">
        <f t="shared" ca="1" si="40"/>
        <v>4.3089430894308944E-2</v>
      </c>
      <c r="I39" s="202"/>
      <c r="J39" s="391">
        <f t="shared" ref="J39:U39" si="50">COUNTIF(J40:J64,"&lt;="&amp;$B$7)</f>
        <v>2</v>
      </c>
      <c r="K39" s="392">
        <f t="shared" si="50"/>
        <v>0</v>
      </c>
      <c r="L39" s="392">
        <f t="shared" si="50"/>
        <v>0</v>
      </c>
      <c r="M39" s="400">
        <f t="shared" si="50"/>
        <v>0</v>
      </c>
      <c r="N39" s="407">
        <f t="shared" si="50"/>
        <v>2</v>
      </c>
      <c r="O39" s="392">
        <f t="shared" si="50"/>
        <v>0</v>
      </c>
      <c r="P39" s="392">
        <f t="shared" si="50"/>
        <v>0</v>
      </c>
      <c r="Q39" s="400">
        <f t="shared" si="50"/>
        <v>0</v>
      </c>
      <c r="R39" s="395">
        <f t="shared" si="50"/>
        <v>2</v>
      </c>
      <c r="S39" s="393">
        <f t="shared" si="50"/>
        <v>0</v>
      </c>
      <c r="T39" s="214">
        <f t="shared" si="50"/>
        <v>0</v>
      </c>
      <c r="U39" s="215">
        <f t="shared" si="50"/>
        <v>0</v>
      </c>
      <c r="V39" s="203"/>
      <c r="W39" s="29" t="s">
        <v>30</v>
      </c>
      <c r="X39" s="65">
        <f t="shared" ref="X39:BD39" ca="1" si="51">SUMPRODUCT(X40:X64,$F40:$F64)</f>
        <v>0</v>
      </c>
      <c r="Y39" s="66">
        <f t="shared" ca="1" si="51"/>
        <v>0</v>
      </c>
      <c r="Z39" s="66">
        <f t="shared" ca="1" si="51"/>
        <v>4.3089430894308944E-2</v>
      </c>
      <c r="AA39" s="66">
        <f t="shared" ca="1" si="51"/>
        <v>4.3089430894308944E-2</v>
      </c>
      <c r="AB39" s="66">
        <f t="shared" ca="1" si="51"/>
        <v>4.3089430894308944E-2</v>
      </c>
      <c r="AC39" s="66">
        <f t="shared" ca="1" si="51"/>
        <v>4.3089430894308944E-2</v>
      </c>
      <c r="AD39" s="66">
        <f t="shared" ca="1" si="51"/>
        <v>4.3089430894308944E-2</v>
      </c>
      <c r="AE39" s="66">
        <f t="shared" ca="1" si="51"/>
        <v>4.3089430894308944E-2</v>
      </c>
      <c r="AF39" s="66">
        <f t="shared" ca="1" si="51"/>
        <v>9.40379403794038E-2</v>
      </c>
      <c r="AG39" s="66">
        <f t="shared" ca="1" si="51"/>
        <v>0.2056910569105691</v>
      </c>
      <c r="AH39" s="66">
        <f t="shared" ca="1" si="51"/>
        <v>0.2815718157181572</v>
      </c>
      <c r="AI39" s="66">
        <f t="shared" ca="1" si="51"/>
        <v>0.2815718157181572</v>
      </c>
      <c r="AJ39" s="66">
        <f t="shared" ca="1" si="51"/>
        <v>0.35636856368563691</v>
      </c>
      <c r="AK39" s="66">
        <f t="shared" ca="1" si="51"/>
        <v>0.47669376693766946</v>
      </c>
      <c r="AL39" s="66">
        <f t="shared" ca="1" si="51"/>
        <v>0.54173441734417349</v>
      </c>
      <c r="AM39" s="66">
        <f t="shared" ca="1" si="51"/>
        <v>0.54173441734417349</v>
      </c>
      <c r="AN39" s="66">
        <f t="shared" ca="1" si="51"/>
        <v>0.54173441734417349</v>
      </c>
      <c r="AO39" s="66">
        <f t="shared" ca="1" si="51"/>
        <v>0.54173441734417349</v>
      </c>
      <c r="AP39" s="66">
        <f t="shared" ca="1" si="51"/>
        <v>0.54173441734417349</v>
      </c>
      <c r="AQ39" s="66">
        <f t="shared" ca="1" si="51"/>
        <v>0.64146341463414625</v>
      </c>
      <c r="AR39" s="66">
        <f t="shared" ca="1" si="51"/>
        <v>0.72710027100270991</v>
      </c>
      <c r="AS39" s="66">
        <f t="shared" ca="1" si="51"/>
        <v>0.95663956639566372</v>
      </c>
      <c r="AT39" s="66">
        <f t="shared" ca="1" si="51"/>
        <v>0.99999999999999967</v>
      </c>
      <c r="AU39" s="66">
        <f t="shared" ca="1" si="51"/>
        <v>0.99999999999999967</v>
      </c>
      <c r="AV39" s="66">
        <f t="shared" ca="1" si="51"/>
        <v>0.99999999999999967</v>
      </c>
      <c r="AW39" s="66">
        <f t="shared" ca="1" si="51"/>
        <v>0.99999999999999967</v>
      </c>
      <c r="AX39" s="66">
        <f t="shared" ca="1" si="51"/>
        <v>0.99999999999999967</v>
      </c>
      <c r="AY39" s="66">
        <f t="shared" ca="1" si="51"/>
        <v>0.99999999999999967</v>
      </c>
      <c r="AZ39" s="66">
        <f t="shared" ca="1" si="51"/>
        <v>0.99999999999999967</v>
      </c>
      <c r="BA39" s="66">
        <f t="shared" ca="1" si="51"/>
        <v>0.99999999999999967</v>
      </c>
      <c r="BB39" s="66">
        <f t="shared" ca="1" si="51"/>
        <v>0.99999999999999967</v>
      </c>
      <c r="BC39" s="66">
        <f t="shared" ca="1" si="51"/>
        <v>0.99999999999999967</v>
      </c>
      <c r="BD39" s="67">
        <f t="shared" ca="1" si="51"/>
        <v>0.99999999999999967</v>
      </c>
      <c r="BE39" s="192"/>
      <c r="BF39" s="30" t="s">
        <v>38</v>
      </c>
      <c r="BG39" s="16">
        <f t="shared" ref="BG39:CM39" ca="1" si="52">SUMPRODUCT(BG40:BG64,$F40:$F64)</f>
        <v>0</v>
      </c>
      <c r="BH39" s="17">
        <f t="shared" ca="1" si="52"/>
        <v>0</v>
      </c>
      <c r="BI39" s="17">
        <f t="shared" ca="1" si="52"/>
        <v>4.3089430894308944E-2</v>
      </c>
      <c r="BJ39" s="17">
        <f t="shared" ca="1" si="52"/>
        <v>4.3089430894308944E-2</v>
      </c>
      <c r="BK39" s="17">
        <f t="shared" ca="1" si="52"/>
        <v>4.3089430894308944E-2</v>
      </c>
      <c r="BL39" s="17">
        <f t="shared" ca="1" si="52"/>
        <v>4.3089430894308944E-2</v>
      </c>
      <c r="BM39" s="17">
        <f t="shared" ca="1" si="52"/>
        <v>4.3089430894308944E-2</v>
      </c>
      <c r="BN39" s="17">
        <f t="shared" ca="1" si="52"/>
        <v>4.3089430894308944E-2</v>
      </c>
      <c r="BO39" s="17">
        <f t="shared" ca="1" si="52"/>
        <v>9.40379403794038E-2</v>
      </c>
      <c r="BP39" s="18">
        <f t="shared" ca="1" si="52"/>
        <v>0.2056910569105691</v>
      </c>
      <c r="BQ39" s="17">
        <f t="shared" ca="1" si="52"/>
        <v>0.2815718157181572</v>
      </c>
      <c r="BR39" s="17">
        <f t="shared" ca="1" si="52"/>
        <v>0.2815718157181572</v>
      </c>
      <c r="BS39" s="17">
        <f t="shared" ca="1" si="52"/>
        <v>0.35636856368563691</v>
      </c>
      <c r="BT39" s="17">
        <f t="shared" ca="1" si="52"/>
        <v>0.47669376693766946</v>
      </c>
      <c r="BU39" s="17">
        <f t="shared" ca="1" si="52"/>
        <v>0.54173441734417349</v>
      </c>
      <c r="BV39" s="17">
        <f t="shared" ca="1" si="52"/>
        <v>0.54173441734417349</v>
      </c>
      <c r="BW39" s="17">
        <f t="shared" ca="1" si="52"/>
        <v>0.54173441734417349</v>
      </c>
      <c r="BX39" s="17">
        <f t="shared" ca="1" si="52"/>
        <v>0.54173441734417349</v>
      </c>
      <c r="BY39" s="17">
        <f t="shared" ca="1" si="52"/>
        <v>0.54173441734417349</v>
      </c>
      <c r="BZ39" s="17">
        <f t="shared" ca="1" si="52"/>
        <v>0.64146341463414625</v>
      </c>
      <c r="CA39" s="17">
        <f t="shared" ca="1" si="52"/>
        <v>0.72710027100270991</v>
      </c>
      <c r="CB39" s="17">
        <f t="shared" ca="1" si="52"/>
        <v>0.95663956639566372</v>
      </c>
      <c r="CC39" s="17">
        <f t="shared" ca="1" si="52"/>
        <v>0.99999999999999967</v>
      </c>
      <c r="CD39" s="17">
        <f t="shared" ca="1" si="52"/>
        <v>0.99999999999999967</v>
      </c>
      <c r="CE39" s="17">
        <f t="shared" ca="1" si="52"/>
        <v>0.99999999999999967</v>
      </c>
      <c r="CF39" s="17">
        <f t="shared" ca="1" si="52"/>
        <v>0.99999999999999967</v>
      </c>
      <c r="CG39" s="17">
        <f t="shared" ca="1" si="52"/>
        <v>0.99999999999999967</v>
      </c>
      <c r="CH39" s="17">
        <f t="shared" ca="1" si="52"/>
        <v>0.99999999999999967</v>
      </c>
      <c r="CI39" s="17">
        <f t="shared" ca="1" si="52"/>
        <v>0.99999999999999967</v>
      </c>
      <c r="CJ39" s="17">
        <f t="shared" ca="1" si="52"/>
        <v>0.99999999999999967</v>
      </c>
      <c r="CK39" s="17">
        <f t="shared" ca="1" si="52"/>
        <v>0.99999999999999967</v>
      </c>
      <c r="CL39" s="17">
        <f t="shared" ca="1" si="52"/>
        <v>0.99999999999999967</v>
      </c>
      <c r="CM39" s="18">
        <f t="shared" ca="1" si="52"/>
        <v>0.99999999999999967</v>
      </c>
      <c r="CO39" s="30" t="s">
        <v>44</v>
      </c>
      <c r="CP39" s="16">
        <f t="shared" ref="CP39:DV39" ca="1" si="53">SUMPRODUCT(CP40:CP64,$F40:$F64)</f>
        <v>0</v>
      </c>
      <c r="CQ39" s="17">
        <f t="shared" ca="1" si="53"/>
        <v>0</v>
      </c>
      <c r="CR39" s="17">
        <f t="shared" ca="1" si="53"/>
        <v>0</v>
      </c>
      <c r="CS39" s="17">
        <f t="shared" ca="1" si="53"/>
        <v>4.3089430894308944E-2</v>
      </c>
      <c r="CT39" s="17">
        <f t="shared" ca="1" si="53"/>
        <v>4.3089430894308944E-2</v>
      </c>
      <c r="CU39" s="17">
        <f t="shared" ca="1" si="53"/>
        <v>4.3089430894308944E-2</v>
      </c>
      <c r="CV39" s="17">
        <f t="shared" ca="1" si="53"/>
        <v>4.3089430894308944E-2</v>
      </c>
      <c r="CW39" s="17">
        <f t="shared" ca="1" si="53"/>
        <v>4.3089430894308944E-2</v>
      </c>
      <c r="CX39" s="17">
        <f t="shared" ca="1" si="53"/>
        <v>4.3089430894308944E-2</v>
      </c>
      <c r="CY39" s="18">
        <f t="shared" ca="1" si="53"/>
        <v>4.3089430894308944E-2</v>
      </c>
      <c r="CZ39" s="17">
        <f t="shared" ca="1" si="53"/>
        <v>4.3089430894308944E-2</v>
      </c>
      <c r="DA39" s="17">
        <f t="shared" ca="1" si="53"/>
        <v>4.3089430894308944E-2</v>
      </c>
      <c r="DB39" s="17">
        <f t="shared" ca="1" si="53"/>
        <v>4.3089430894308944E-2</v>
      </c>
      <c r="DC39" s="17">
        <f t="shared" ca="1" si="53"/>
        <v>4.3089430894308944E-2</v>
      </c>
      <c r="DD39" s="17">
        <f t="shared" ca="1" si="53"/>
        <v>4.3089430894308944E-2</v>
      </c>
      <c r="DE39" s="17">
        <f t="shared" ca="1" si="53"/>
        <v>4.3089430894308944E-2</v>
      </c>
      <c r="DF39" s="17">
        <f t="shared" ca="1" si="53"/>
        <v>4.3089430894308944E-2</v>
      </c>
      <c r="DG39" s="17">
        <f t="shared" ca="1" si="53"/>
        <v>4.3089430894308944E-2</v>
      </c>
      <c r="DH39" s="17">
        <f t="shared" ca="1" si="53"/>
        <v>4.3089430894308944E-2</v>
      </c>
      <c r="DI39" s="17">
        <f t="shared" ca="1" si="53"/>
        <v>4.3089430894308944E-2</v>
      </c>
      <c r="DJ39" s="17">
        <f t="shared" ca="1" si="53"/>
        <v>4.3089430894308944E-2</v>
      </c>
      <c r="DK39" s="17">
        <f t="shared" ca="1" si="53"/>
        <v>4.3089430894308944E-2</v>
      </c>
      <c r="DL39" s="17">
        <f t="shared" ca="1" si="53"/>
        <v>4.3089430894308944E-2</v>
      </c>
      <c r="DM39" s="17">
        <f t="shared" ca="1" si="53"/>
        <v>4.3089430894308944E-2</v>
      </c>
      <c r="DN39" s="17">
        <f t="shared" ca="1" si="53"/>
        <v>4.3089430894308944E-2</v>
      </c>
      <c r="DO39" s="17">
        <f t="shared" ca="1" si="53"/>
        <v>4.3089430894308944E-2</v>
      </c>
      <c r="DP39" s="17">
        <f t="shared" ca="1" si="53"/>
        <v>4.3089430894308944E-2</v>
      </c>
      <c r="DQ39" s="17">
        <f t="shared" ca="1" si="53"/>
        <v>4.3089430894308944E-2</v>
      </c>
      <c r="DR39" s="17">
        <f t="shared" ca="1" si="53"/>
        <v>4.3089430894308944E-2</v>
      </c>
      <c r="DS39" s="17">
        <f t="shared" ca="1" si="53"/>
        <v>4.3089430894308944E-2</v>
      </c>
      <c r="DT39" s="17">
        <f t="shared" ca="1" si="53"/>
        <v>4.3089430894308944E-2</v>
      </c>
      <c r="DU39" s="17">
        <f t="shared" ca="1" si="53"/>
        <v>4.3089430894308944E-2</v>
      </c>
      <c r="DV39" s="18">
        <f t="shared" ca="1" si="53"/>
        <v>4.3089430894308944E-2</v>
      </c>
    </row>
    <row r="40" spans="1:126" hidden="1" outlineLevel="3">
      <c r="A40" s="187"/>
      <c r="B40" s="376" t="s">
        <v>169</v>
      </c>
      <c r="C40" s="375" t="s">
        <v>164</v>
      </c>
      <c r="D40" s="373" t="s">
        <v>141</v>
      </c>
      <c r="E40" s="374">
        <v>14</v>
      </c>
      <c r="F40" s="55">
        <f>IFERROR(E40/$E$39,"0%")</f>
        <v>3.7940379403794036E-2</v>
      </c>
      <c r="G40" s="99">
        <f t="shared" ca="1" si="39"/>
        <v>0</v>
      </c>
      <c r="H40" s="55">
        <f t="shared" ca="1" si="40"/>
        <v>0</v>
      </c>
      <c r="I40" s="53" t="s">
        <v>70</v>
      </c>
      <c r="J40" s="44">
        <v>44537</v>
      </c>
      <c r="K40" s="383">
        <v>44539</v>
      </c>
      <c r="L40" s="383"/>
      <c r="M40" s="384"/>
      <c r="N40" s="44">
        <v>44537</v>
      </c>
      <c r="O40" s="383">
        <v>44539</v>
      </c>
      <c r="P40" s="383"/>
      <c r="Q40" s="384"/>
      <c r="R40" s="404"/>
      <c r="S40" s="36"/>
      <c r="T40" s="381"/>
      <c r="U40" s="36"/>
      <c r="V40" s="68"/>
      <c r="W40" s="25"/>
      <c r="X40" s="65">
        <f t="shared" ref="X40:AL64" ca="1" si="54">SUMPRODUCT(OFFSET(($J$2:$M$2),MATCH($I40,$I$2:$I$4,0)-1,0)*($J40:$M40&lt;=X$10)*($J40:$M40&lt;&gt;0))</f>
        <v>0</v>
      </c>
      <c r="Y40" s="66">
        <f t="shared" ca="1" si="54"/>
        <v>0</v>
      </c>
      <c r="Z40" s="66">
        <f t="shared" ca="1" si="54"/>
        <v>0</v>
      </c>
      <c r="AA40" s="66">
        <f t="shared" ca="1" si="54"/>
        <v>0</v>
      </c>
      <c r="AB40" s="66">
        <f t="shared" ca="1" si="54"/>
        <v>0</v>
      </c>
      <c r="AC40" s="66">
        <f t="shared" ca="1" si="54"/>
        <v>0</v>
      </c>
      <c r="AD40" s="66">
        <f t="shared" ca="1" si="54"/>
        <v>0</v>
      </c>
      <c r="AE40" s="66">
        <f t="shared" ca="1" si="54"/>
        <v>0</v>
      </c>
      <c r="AF40" s="66">
        <f t="shared" ca="1" si="54"/>
        <v>1</v>
      </c>
      <c r="AG40" s="66">
        <f t="shared" ca="1" si="54"/>
        <v>1</v>
      </c>
      <c r="AH40" s="66">
        <f t="shared" ref="AH40:AW64" ca="1" si="55">SUMPRODUCT(OFFSET(($J$2:$M$2),MATCH($I40,$I$2:$I$4,0)-1,0)*($J40:$M40&lt;=AH$10)*($J40:$M40&lt;&gt;0))</f>
        <v>1</v>
      </c>
      <c r="AI40" s="66">
        <f t="shared" ca="1" si="55"/>
        <v>1</v>
      </c>
      <c r="AJ40" s="66">
        <f t="shared" ca="1" si="55"/>
        <v>1</v>
      </c>
      <c r="AK40" s="66">
        <f t="shared" ca="1" si="55"/>
        <v>1</v>
      </c>
      <c r="AL40" s="66">
        <f t="shared" ca="1" si="55"/>
        <v>1</v>
      </c>
      <c r="AM40" s="66">
        <f t="shared" ca="1" si="55"/>
        <v>1</v>
      </c>
      <c r="AN40" s="66">
        <f t="shared" ca="1" si="55"/>
        <v>1</v>
      </c>
      <c r="AO40" s="66">
        <f t="shared" ca="1" si="55"/>
        <v>1</v>
      </c>
      <c r="AP40" s="66">
        <f t="shared" ca="1" si="55"/>
        <v>1</v>
      </c>
      <c r="AQ40" s="66">
        <f t="shared" ca="1" si="55"/>
        <v>1</v>
      </c>
      <c r="AR40" s="66">
        <f t="shared" ref="AR40:BD64" ca="1" si="56">SUMPRODUCT(OFFSET(($J$2:$M$2),MATCH($I40,$I$2:$I$4,0)-1,0)*($J40:$M40&lt;=AR$10)*($J40:$M40&lt;&gt;0))</f>
        <v>1</v>
      </c>
      <c r="AS40" s="66">
        <f t="shared" ca="1" si="56"/>
        <v>1</v>
      </c>
      <c r="AT40" s="66">
        <f t="shared" ca="1" si="56"/>
        <v>1</v>
      </c>
      <c r="AU40" s="66">
        <f t="shared" ca="1" si="56"/>
        <v>1</v>
      </c>
      <c r="AV40" s="66">
        <f t="shared" ca="1" si="56"/>
        <v>1</v>
      </c>
      <c r="AW40" s="66">
        <f t="shared" ca="1" si="56"/>
        <v>1</v>
      </c>
      <c r="AX40" s="66">
        <f t="shared" ca="1" si="56"/>
        <v>1</v>
      </c>
      <c r="AY40" s="66">
        <f t="shared" ca="1" si="56"/>
        <v>1</v>
      </c>
      <c r="AZ40" s="66">
        <f t="shared" ca="1" si="56"/>
        <v>1</v>
      </c>
      <c r="BA40" s="66">
        <f t="shared" ca="1" si="56"/>
        <v>1</v>
      </c>
      <c r="BB40" s="66">
        <f t="shared" ca="1" si="56"/>
        <v>1</v>
      </c>
      <c r="BC40" s="66">
        <f t="shared" ca="1" si="56"/>
        <v>1</v>
      </c>
      <c r="BD40" s="67">
        <f t="shared" ca="1" si="56"/>
        <v>1</v>
      </c>
      <c r="BE40" s="27"/>
      <c r="BF40" s="30"/>
      <c r="BG40" s="16">
        <f t="shared" ref="BG40:BU64" ca="1" si="57">SUMPRODUCT(OFFSET(($J$2:$M$2),MATCH($I40,$I$2:$I$4,0)-1,0)*($N40:$Q40&lt;=BG$10)*($N40:$Q40&lt;&gt;0))</f>
        <v>0</v>
      </c>
      <c r="BH40" s="17">
        <f t="shared" ca="1" si="57"/>
        <v>0</v>
      </c>
      <c r="BI40" s="17">
        <f t="shared" ca="1" si="57"/>
        <v>0</v>
      </c>
      <c r="BJ40" s="17">
        <f t="shared" ca="1" si="57"/>
        <v>0</v>
      </c>
      <c r="BK40" s="17">
        <f t="shared" ca="1" si="57"/>
        <v>0</v>
      </c>
      <c r="BL40" s="17">
        <f t="shared" ca="1" si="57"/>
        <v>0</v>
      </c>
      <c r="BM40" s="17">
        <f t="shared" ca="1" si="57"/>
        <v>0</v>
      </c>
      <c r="BN40" s="17">
        <f t="shared" ca="1" si="57"/>
        <v>0</v>
      </c>
      <c r="BO40" s="17">
        <f t="shared" ca="1" si="57"/>
        <v>1</v>
      </c>
      <c r="BP40" s="18">
        <f t="shared" ca="1" si="57"/>
        <v>1</v>
      </c>
      <c r="BQ40" s="17">
        <f t="shared" ref="BQ40:CF64" ca="1" si="58">SUMPRODUCT(OFFSET(($J$2:$M$2),MATCH($I40,$I$2:$I$4,0)-1,0)*($N40:$Q40&lt;=BQ$10)*($N40:$Q40&lt;&gt;0))</f>
        <v>1</v>
      </c>
      <c r="BR40" s="17">
        <f t="shared" ca="1" si="58"/>
        <v>1</v>
      </c>
      <c r="BS40" s="17">
        <f t="shared" ca="1" si="58"/>
        <v>1</v>
      </c>
      <c r="BT40" s="17">
        <f t="shared" ca="1" si="58"/>
        <v>1</v>
      </c>
      <c r="BU40" s="17">
        <f t="shared" ca="1" si="58"/>
        <v>1</v>
      </c>
      <c r="BV40" s="17">
        <f t="shared" ca="1" si="58"/>
        <v>1</v>
      </c>
      <c r="BW40" s="17">
        <f t="shared" ca="1" si="58"/>
        <v>1</v>
      </c>
      <c r="BX40" s="17">
        <f t="shared" ca="1" si="58"/>
        <v>1</v>
      </c>
      <c r="BY40" s="17">
        <f t="shared" ca="1" si="58"/>
        <v>1</v>
      </c>
      <c r="BZ40" s="17">
        <f t="shared" ca="1" si="58"/>
        <v>1</v>
      </c>
      <c r="CA40" s="17">
        <f t="shared" ref="CA40:CM64" ca="1" si="59">SUMPRODUCT(OFFSET(($J$2:$M$2),MATCH($I40,$I$2:$I$4,0)-1,0)*($N40:$Q40&lt;=CA$10)*($N40:$Q40&lt;&gt;0))</f>
        <v>1</v>
      </c>
      <c r="CB40" s="17">
        <f t="shared" ca="1" si="59"/>
        <v>1</v>
      </c>
      <c r="CC40" s="17">
        <f t="shared" ca="1" si="59"/>
        <v>1</v>
      </c>
      <c r="CD40" s="17">
        <f t="shared" ca="1" si="59"/>
        <v>1</v>
      </c>
      <c r="CE40" s="17">
        <f t="shared" ca="1" si="59"/>
        <v>1</v>
      </c>
      <c r="CF40" s="17">
        <f t="shared" ca="1" si="59"/>
        <v>1</v>
      </c>
      <c r="CG40" s="17">
        <f t="shared" ca="1" si="59"/>
        <v>1</v>
      </c>
      <c r="CH40" s="17">
        <f t="shared" ca="1" si="59"/>
        <v>1</v>
      </c>
      <c r="CI40" s="17">
        <f t="shared" ca="1" si="59"/>
        <v>1</v>
      </c>
      <c r="CJ40" s="17">
        <f t="shared" ca="1" si="59"/>
        <v>1</v>
      </c>
      <c r="CK40" s="17">
        <f t="shared" ca="1" si="59"/>
        <v>1</v>
      </c>
      <c r="CL40" s="17">
        <f t="shared" ca="1" si="59"/>
        <v>1</v>
      </c>
      <c r="CM40" s="18">
        <f t="shared" ca="1" si="59"/>
        <v>1</v>
      </c>
      <c r="CO40" s="30"/>
      <c r="CP40" s="16">
        <f t="shared" ref="CP40:DD64" ca="1" si="60">SUMPRODUCT(OFFSET(($J$2:$M$2),MATCH($I40,$I$2:$I$4,0)-1,0)*($R40:$U40&lt;=CP$10)*($R40:$U40&lt;&gt;0))</f>
        <v>0</v>
      </c>
      <c r="CQ40" s="17">
        <f t="shared" ca="1" si="60"/>
        <v>0</v>
      </c>
      <c r="CR40" s="17">
        <f t="shared" ca="1" si="60"/>
        <v>0</v>
      </c>
      <c r="CS40" s="17">
        <f t="shared" ca="1" si="60"/>
        <v>0</v>
      </c>
      <c r="CT40" s="17">
        <f t="shared" ca="1" si="60"/>
        <v>0</v>
      </c>
      <c r="CU40" s="17">
        <f t="shared" ca="1" si="60"/>
        <v>0</v>
      </c>
      <c r="CV40" s="17">
        <f t="shared" ca="1" si="60"/>
        <v>0</v>
      </c>
      <c r="CW40" s="17">
        <f t="shared" ca="1" si="60"/>
        <v>0</v>
      </c>
      <c r="CX40" s="17">
        <f t="shared" ca="1" si="60"/>
        <v>0</v>
      </c>
      <c r="CY40" s="18">
        <f t="shared" ca="1" si="60"/>
        <v>0</v>
      </c>
      <c r="CZ40" s="17">
        <f t="shared" ref="CZ40:DO64" ca="1" si="61">SUMPRODUCT(OFFSET(($J$2:$M$2),MATCH($I40,$I$2:$I$4,0)-1,0)*($R40:$U40&lt;=CZ$10)*($R40:$U40&lt;&gt;0))</f>
        <v>0</v>
      </c>
      <c r="DA40" s="17">
        <f t="shared" ca="1" si="61"/>
        <v>0</v>
      </c>
      <c r="DB40" s="17">
        <f t="shared" ca="1" si="61"/>
        <v>0</v>
      </c>
      <c r="DC40" s="17">
        <f t="shared" ca="1" si="61"/>
        <v>0</v>
      </c>
      <c r="DD40" s="17">
        <f t="shared" ca="1" si="61"/>
        <v>0</v>
      </c>
      <c r="DE40" s="17">
        <f t="shared" ca="1" si="61"/>
        <v>0</v>
      </c>
      <c r="DF40" s="17">
        <f t="shared" ca="1" si="61"/>
        <v>0</v>
      </c>
      <c r="DG40" s="17">
        <f t="shared" ca="1" si="61"/>
        <v>0</v>
      </c>
      <c r="DH40" s="17">
        <f t="shared" ca="1" si="61"/>
        <v>0</v>
      </c>
      <c r="DI40" s="17">
        <f t="shared" ca="1" si="61"/>
        <v>0</v>
      </c>
      <c r="DJ40" s="17">
        <f t="shared" ref="DJ40:DV64" ca="1" si="62">SUMPRODUCT(OFFSET(($J$2:$M$2),MATCH($I40,$I$2:$I$4,0)-1,0)*($R40:$U40&lt;=DJ$10)*($R40:$U40&lt;&gt;0))</f>
        <v>0</v>
      </c>
      <c r="DK40" s="17">
        <f t="shared" ca="1" si="62"/>
        <v>0</v>
      </c>
      <c r="DL40" s="17">
        <f t="shared" ca="1" si="62"/>
        <v>0</v>
      </c>
      <c r="DM40" s="17">
        <f t="shared" ca="1" si="62"/>
        <v>0</v>
      </c>
      <c r="DN40" s="17">
        <f t="shared" ca="1" si="62"/>
        <v>0</v>
      </c>
      <c r="DO40" s="17">
        <f t="shared" ca="1" si="62"/>
        <v>0</v>
      </c>
      <c r="DP40" s="17">
        <f t="shared" ca="1" si="62"/>
        <v>0</v>
      </c>
      <c r="DQ40" s="17">
        <f t="shared" ca="1" si="62"/>
        <v>0</v>
      </c>
      <c r="DR40" s="17">
        <f t="shared" ca="1" si="62"/>
        <v>0</v>
      </c>
      <c r="DS40" s="17">
        <f t="shared" ca="1" si="62"/>
        <v>0</v>
      </c>
      <c r="DT40" s="17">
        <f t="shared" ca="1" si="62"/>
        <v>0</v>
      </c>
      <c r="DU40" s="17">
        <f t="shared" ca="1" si="62"/>
        <v>0</v>
      </c>
      <c r="DV40" s="18">
        <f t="shared" ca="1" si="62"/>
        <v>0</v>
      </c>
    </row>
    <row r="41" spans="1:126" hidden="1" outlineLevel="3">
      <c r="A41" s="187"/>
      <c r="B41" s="376" t="s">
        <v>169</v>
      </c>
      <c r="C41" s="375" t="s">
        <v>172</v>
      </c>
      <c r="D41" s="373" t="s">
        <v>145</v>
      </c>
      <c r="E41" s="374">
        <v>16</v>
      </c>
      <c r="F41" s="55">
        <f t="shared" ref="F41:F64" si="63">IFERROR(E41/$E$39,"0%")</f>
        <v>4.3360433604336043E-2</v>
      </c>
      <c r="G41" s="99">
        <f t="shared" ca="1" si="39"/>
        <v>0</v>
      </c>
      <c r="H41" s="55">
        <f t="shared" ca="1" si="40"/>
        <v>0</v>
      </c>
      <c r="I41" s="53" t="s">
        <v>70</v>
      </c>
      <c r="J41" s="44">
        <v>44540</v>
      </c>
      <c r="K41" s="383">
        <v>44543</v>
      </c>
      <c r="L41" s="383"/>
      <c r="M41" s="384"/>
      <c r="N41" s="44">
        <v>44540</v>
      </c>
      <c r="O41" s="383">
        <v>44543</v>
      </c>
      <c r="P41" s="383"/>
      <c r="Q41" s="384"/>
      <c r="R41" s="404"/>
      <c r="S41" s="36"/>
      <c r="T41" s="381"/>
      <c r="U41" s="36"/>
      <c r="V41" s="68"/>
      <c r="W41" s="25"/>
      <c r="X41" s="65">
        <f t="shared" ca="1" si="54"/>
        <v>0</v>
      </c>
      <c r="Y41" s="66">
        <f t="shared" ca="1" si="54"/>
        <v>0</v>
      </c>
      <c r="Z41" s="66">
        <f t="shared" ca="1" si="54"/>
        <v>0</v>
      </c>
      <c r="AA41" s="66">
        <f t="shared" ca="1" si="54"/>
        <v>0</v>
      </c>
      <c r="AB41" s="66">
        <f t="shared" ca="1" si="54"/>
        <v>0</v>
      </c>
      <c r="AC41" s="66">
        <f t="shared" ca="1" si="54"/>
        <v>0</v>
      </c>
      <c r="AD41" s="66">
        <f t="shared" ca="1" si="54"/>
        <v>0</v>
      </c>
      <c r="AE41" s="66">
        <f t="shared" ca="1" si="54"/>
        <v>0</v>
      </c>
      <c r="AF41" s="66">
        <f t="shared" ca="1" si="54"/>
        <v>0.3</v>
      </c>
      <c r="AG41" s="66">
        <f t="shared" ca="1" si="54"/>
        <v>1</v>
      </c>
      <c r="AH41" s="66">
        <f t="shared" ca="1" si="55"/>
        <v>1</v>
      </c>
      <c r="AI41" s="66">
        <f t="shared" ca="1" si="55"/>
        <v>1</v>
      </c>
      <c r="AJ41" s="66">
        <f t="shared" ca="1" si="55"/>
        <v>1</v>
      </c>
      <c r="AK41" s="66">
        <f t="shared" ca="1" si="55"/>
        <v>1</v>
      </c>
      <c r="AL41" s="66">
        <f t="shared" ca="1" si="55"/>
        <v>1</v>
      </c>
      <c r="AM41" s="66">
        <f t="shared" ca="1" si="55"/>
        <v>1</v>
      </c>
      <c r="AN41" s="66">
        <f t="shared" ca="1" si="55"/>
        <v>1</v>
      </c>
      <c r="AO41" s="66">
        <f t="shared" ca="1" si="55"/>
        <v>1</v>
      </c>
      <c r="AP41" s="66">
        <f t="shared" ca="1" si="55"/>
        <v>1</v>
      </c>
      <c r="AQ41" s="66">
        <f t="shared" ca="1" si="55"/>
        <v>1</v>
      </c>
      <c r="AR41" s="66">
        <f t="shared" ca="1" si="56"/>
        <v>1</v>
      </c>
      <c r="AS41" s="66">
        <f t="shared" ca="1" si="56"/>
        <v>1</v>
      </c>
      <c r="AT41" s="66">
        <f t="shared" ca="1" si="56"/>
        <v>1</v>
      </c>
      <c r="AU41" s="66">
        <f t="shared" ca="1" si="56"/>
        <v>1</v>
      </c>
      <c r="AV41" s="66">
        <f t="shared" ca="1" si="56"/>
        <v>1</v>
      </c>
      <c r="AW41" s="66">
        <f t="shared" ca="1" si="56"/>
        <v>1</v>
      </c>
      <c r="AX41" s="66">
        <f t="shared" ca="1" si="56"/>
        <v>1</v>
      </c>
      <c r="AY41" s="66">
        <f t="shared" ca="1" si="56"/>
        <v>1</v>
      </c>
      <c r="AZ41" s="66">
        <f t="shared" ca="1" si="56"/>
        <v>1</v>
      </c>
      <c r="BA41" s="66">
        <f t="shared" ca="1" si="56"/>
        <v>1</v>
      </c>
      <c r="BB41" s="66">
        <f t="shared" ca="1" si="56"/>
        <v>1</v>
      </c>
      <c r="BC41" s="66">
        <f t="shared" ca="1" si="56"/>
        <v>1</v>
      </c>
      <c r="BD41" s="67">
        <f t="shared" ca="1" si="56"/>
        <v>1</v>
      </c>
      <c r="BE41" s="27"/>
      <c r="BF41" s="30"/>
      <c r="BG41" s="16">
        <f t="shared" ca="1" si="57"/>
        <v>0</v>
      </c>
      <c r="BH41" s="17">
        <f t="shared" ca="1" si="57"/>
        <v>0</v>
      </c>
      <c r="BI41" s="17">
        <f t="shared" ca="1" si="57"/>
        <v>0</v>
      </c>
      <c r="BJ41" s="17">
        <f t="shared" ca="1" si="57"/>
        <v>0</v>
      </c>
      <c r="BK41" s="17">
        <f t="shared" ca="1" si="57"/>
        <v>0</v>
      </c>
      <c r="BL41" s="17">
        <f t="shared" ca="1" si="57"/>
        <v>0</v>
      </c>
      <c r="BM41" s="17">
        <f t="shared" ca="1" si="57"/>
        <v>0</v>
      </c>
      <c r="BN41" s="17">
        <f t="shared" ca="1" si="57"/>
        <v>0</v>
      </c>
      <c r="BO41" s="17">
        <f t="shared" ca="1" si="57"/>
        <v>0.3</v>
      </c>
      <c r="BP41" s="18">
        <f t="shared" ca="1" si="57"/>
        <v>1</v>
      </c>
      <c r="BQ41" s="17">
        <f t="shared" ca="1" si="58"/>
        <v>1</v>
      </c>
      <c r="BR41" s="17">
        <f t="shared" ca="1" si="58"/>
        <v>1</v>
      </c>
      <c r="BS41" s="17">
        <f t="shared" ca="1" si="58"/>
        <v>1</v>
      </c>
      <c r="BT41" s="17">
        <f t="shared" ca="1" si="58"/>
        <v>1</v>
      </c>
      <c r="BU41" s="17">
        <f t="shared" ca="1" si="58"/>
        <v>1</v>
      </c>
      <c r="BV41" s="17">
        <f t="shared" ca="1" si="58"/>
        <v>1</v>
      </c>
      <c r="BW41" s="17">
        <f t="shared" ca="1" si="58"/>
        <v>1</v>
      </c>
      <c r="BX41" s="17">
        <f t="shared" ca="1" si="58"/>
        <v>1</v>
      </c>
      <c r="BY41" s="17">
        <f t="shared" ca="1" si="58"/>
        <v>1</v>
      </c>
      <c r="BZ41" s="17">
        <f t="shared" ca="1" si="58"/>
        <v>1</v>
      </c>
      <c r="CA41" s="17">
        <f t="shared" ca="1" si="59"/>
        <v>1</v>
      </c>
      <c r="CB41" s="17">
        <f t="shared" ca="1" si="59"/>
        <v>1</v>
      </c>
      <c r="CC41" s="17">
        <f t="shared" ca="1" si="59"/>
        <v>1</v>
      </c>
      <c r="CD41" s="17">
        <f t="shared" ca="1" si="59"/>
        <v>1</v>
      </c>
      <c r="CE41" s="17">
        <f t="shared" ca="1" si="59"/>
        <v>1</v>
      </c>
      <c r="CF41" s="17">
        <f t="shared" ca="1" si="59"/>
        <v>1</v>
      </c>
      <c r="CG41" s="17">
        <f t="shared" ca="1" si="59"/>
        <v>1</v>
      </c>
      <c r="CH41" s="17">
        <f t="shared" ca="1" si="59"/>
        <v>1</v>
      </c>
      <c r="CI41" s="17">
        <f t="shared" ca="1" si="59"/>
        <v>1</v>
      </c>
      <c r="CJ41" s="17">
        <f t="shared" ca="1" si="59"/>
        <v>1</v>
      </c>
      <c r="CK41" s="17">
        <f t="shared" ca="1" si="59"/>
        <v>1</v>
      </c>
      <c r="CL41" s="17">
        <f t="shared" ca="1" si="59"/>
        <v>1</v>
      </c>
      <c r="CM41" s="18">
        <f t="shared" ca="1" si="59"/>
        <v>1</v>
      </c>
      <c r="CO41" s="30"/>
      <c r="CP41" s="16">
        <f t="shared" ca="1" si="60"/>
        <v>0</v>
      </c>
      <c r="CQ41" s="17">
        <f t="shared" ca="1" si="60"/>
        <v>0</v>
      </c>
      <c r="CR41" s="17">
        <f t="shared" ca="1" si="60"/>
        <v>0</v>
      </c>
      <c r="CS41" s="17">
        <f t="shared" ca="1" si="60"/>
        <v>0</v>
      </c>
      <c r="CT41" s="17">
        <f t="shared" ca="1" si="60"/>
        <v>0</v>
      </c>
      <c r="CU41" s="17">
        <f t="shared" ca="1" si="60"/>
        <v>0</v>
      </c>
      <c r="CV41" s="17">
        <f t="shared" ca="1" si="60"/>
        <v>0</v>
      </c>
      <c r="CW41" s="17">
        <f t="shared" ca="1" si="60"/>
        <v>0</v>
      </c>
      <c r="CX41" s="17">
        <f t="shared" ca="1" si="60"/>
        <v>0</v>
      </c>
      <c r="CY41" s="18">
        <f t="shared" ca="1" si="60"/>
        <v>0</v>
      </c>
      <c r="CZ41" s="17">
        <f t="shared" ca="1" si="61"/>
        <v>0</v>
      </c>
      <c r="DA41" s="17">
        <f t="shared" ca="1" si="61"/>
        <v>0</v>
      </c>
      <c r="DB41" s="17">
        <f t="shared" ca="1" si="61"/>
        <v>0</v>
      </c>
      <c r="DC41" s="17">
        <f t="shared" ca="1" si="61"/>
        <v>0</v>
      </c>
      <c r="DD41" s="17">
        <f t="shared" ca="1" si="61"/>
        <v>0</v>
      </c>
      <c r="DE41" s="17">
        <f t="shared" ca="1" si="61"/>
        <v>0</v>
      </c>
      <c r="DF41" s="17">
        <f t="shared" ca="1" si="61"/>
        <v>0</v>
      </c>
      <c r="DG41" s="17">
        <f t="shared" ca="1" si="61"/>
        <v>0</v>
      </c>
      <c r="DH41" s="17">
        <f t="shared" ca="1" si="61"/>
        <v>0</v>
      </c>
      <c r="DI41" s="17">
        <f t="shared" ca="1" si="61"/>
        <v>0</v>
      </c>
      <c r="DJ41" s="17">
        <f t="shared" ca="1" si="62"/>
        <v>0</v>
      </c>
      <c r="DK41" s="17">
        <f t="shared" ca="1" si="62"/>
        <v>0</v>
      </c>
      <c r="DL41" s="17">
        <f t="shared" ca="1" si="62"/>
        <v>0</v>
      </c>
      <c r="DM41" s="17">
        <f t="shared" ca="1" si="62"/>
        <v>0</v>
      </c>
      <c r="DN41" s="17">
        <f t="shared" ca="1" si="62"/>
        <v>0</v>
      </c>
      <c r="DO41" s="17">
        <f t="shared" ca="1" si="62"/>
        <v>0</v>
      </c>
      <c r="DP41" s="17">
        <f t="shared" ca="1" si="62"/>
        <v>0</v>
      </c>
      <c r="DQ41" s="17">
        <f t="shared" ca="1" si="62"/>
        <v>0</v>
      </c>
      <c r="DR41" s="17">
        <f t="shared" ca="1" si="62"/>
        <v>0</v>
      </c>
      <c r="DS41" s="17">
        <f t="shared" ca="1" si="62"/>
        <v>0</v>
      </c>
      <c r="DT41" s="17">
        <f t="shared" ca="1" si="62"/>
        <v>0</v>
      </c>
      <c r="DU41" s="17">
        <f t="shared" ca="1" si="62"/>
        <v>0</v>
      </c>
      <c r="DV41" s="18">
        <f t="shared" ca="1" si="62"/>
        <v>0</v>
      </c>
    </row>
    <row r="42" spans="1:126" hidden="1" outlineLevel="3">
      <c r="A42" s="187"/>
      <c r="B42" s="376" t="s">
        <v>169</v>
      </c>
      <c r="C42" s="375" t="s">
        <v>173</v>
      </c>
      <c r="D42" s="373" t="s">
        <v>155</v>
      </c>
      <c r="E42" s="374">
        <v>16</v>
      </c>
      <c r="F42" s="55">
        <f t="shared" si="63"/>
        <v>4.3360433604336043E-2</v>
      </c>
      <c r="G42" s="99">
        <f t="shared" ca="1" si="39"/>
        <v>0</v>
      </c>
      <c r="H42" s="55">
        <f t="shared" ca="1" si="40"/>
        <v>0</v>
      </c>
      <c r="I42" s="53" t="s">
        <v>70</v>
      </c>
      <c r="J42" s="44">
        <v>44544</v>
      </c>
      <c r="K42" s="383">
        <v>44545</v>
      </c>
      <c r="L42" s="383"/>
      <c r="M42" s="384"/>
      <c r="N42" s="44">
        <v>44544</v>
      </c>
      <c r="O42" s="383">
        <v>44545</v>
      </c>
      <c r="P42" s="383"/>
      <c r="Q42" s="384"/>
      <c r="R42" s="404"/>
      <c r="S42" s="36"/>
      <c r="T42" s="381"/>
      <c r="U42" s="36"/>
      <c r="V42" s="68"/>
      <c r="W42" s="25"/>
      <c r="X42" s="65">
        <f t="shared" ca="1" si="54"/>
        <v>0</v>
      </c>
      <c r="Y42" s="66">
        <f t="shared" ca="1" si="54"/>
        <v>0</v>
      </c>
      <c r="Z42" s="66">
        <f t="shared" ca="1" si="54"/>
        <v>0</v>
      </c>
      <c r="AA42" s="66">
        <f t="shared" ca="1" si="54"/>
        <v>0</v>
      </c>
      <c r="AB42" s="66">
        <f t="shared" ca="1" si="54"/>
        <v>0</v>
      </c>
      <c r="AC42" s="66">
        <f t="shared" ca="1" si="54"/>
        <v>0</v>
      </c>
      <c r="AD42" s="66">
        <f t="shared" ca="1" si="54"/>
        <v>0</v>
      </c>
      <c r="AE42" s="66">
        <f t="shared" ca="1" si="54"/>
        <v>0</v>
      </c>
      <c r="AF42" s="66">
        <f t="shared" ca="1" si="54"/>
        <v>0</v>
      </c>
      <c r="AG42" s="66">
        <f t="shared" ca="1" si="54"/>
        <v>1</v>
      </c>
      <c r="AH42" s="66">
        <f t="shared" ca="1" si="55"/>
        <v>1</v>
      </c>
      <c r="AI42" s="66">
        <f t="shared" ca="1" si="55"/>
        <v>1</v>
      </c>
      <c r="AJ42" s="66">
        <f t="shared" ca="1" si="55"/>
        <v>1</v>
      </c>
      <c r="AK42" s="66">
        <f t="shared" ca="1" si="55"/>
        <v>1</v>
      </c>
      <c r="AL42" s="66">
        <f t="shared" ca="1" si="55"/>
        <v>1</v>
      </c>
      <c r="AM42" s="66">
        <f t="shared" ca="1" si="55"/>
        <v>1</v>
      </c>
      <c r="AN42" s="66">
        <f t="shared" ca="1" si="55"/>
        <v>1</v>
      </c>
      <c r="AO42" s="66">
        <f t="shared" ca="1" si="55"/>
        <v>1</v>
      </c>
      <c r="AP42" s="66">
        <f t="shared" ca="1" si="55"/>
        <v>1</v>
      </c>
      <c r="AQ42" s="66">
        <f t="shared" ca="1" si="55"/>
        <v>1</v>
      </c>
      <c r="AR42" s="66">
        <f t="shared" ca="1" si="56"/>
        <v>1</v>
      </c>
      <c r="AS42" s="66">
        <f t="shared" ca="1" si="56"/>
        <v>1</v>
      </c>
      <c r="AT42" s="66">
        <f t="shared" ca="1" si="56"/>
        <v>1</v>
      </c>
      <c r="AU42" s="66">
        <f t="shared" ca="1" si="56"/>
        <v>1</v>
      </c>
      <c r="AV42" s="66">
        <f t="shared" ca="1" si="56"/>
        <v>1</v>
      </c>
      <c r="AW42" s="66">
        <f t="shared" ca="1" si="56"/>
        <v>1</v>
      </c>
      <c r="AX42" s="66">
        <f t="shared" ca="1" si="56"/>
        <v>1</v>
      </c>
      <c r="AY42" s="66">
        <f t="shared" ca="1" si="56"/>
        <v>1</v>
      </c>
      <c r="AZ42" s="66">
        <f t="shared" ca="1" si="56"/>
        <v>1</v>
      </c>
      <c r="BA42" s="66">
        <f t="shared" ca="1" si="56"/>
        <v>1</v>
      </c>
      <c r="BB42" s="66">
        <f t="shared" ca="1" si="56"/>
        <v>1</v>
      </c>
      <c r="BC42" s="66">
        <f t="shared" ca="1" si="56"/>
        <v>1</v>
      </c>
      <c r="BD42" s="67">
        <f t="shared" ca="1" si="56"/>
        <v>1</v>
      </c>
      <c r="BE42" s="27"/>
      <c r="BF42" s="30"/>
      <c r="BG42" s="16">
        <f t="shared" ca="1" si="57"/>
        <v>0</v>
      </c>
      <c r="BH42" s="17">
        <f t="shared" ca="1" si="57"/>
        <v>0</v>
      </c>
      <c r="BI42" s="17">
        <f t="shared" ca="1" si="57"/>
        <v>0</v>
      </c>
      <c r="BJ42" s="17">
        <f t="shared" ca="1" si="57"/>
        <v>0</v>
      </c>
      <c r="BK42" s="17">
        <f t="shared" ca="1" si="57"/>
        <v>0</v>
      </c>
      <c r="BL42" s="17">
        <f t="shared" ca="1" si="57"/>
        <v>0</v>
      </c>
      <c r="BM42" s="17">
        <f t="shared" ca="1" si="57"/>
        <v>0</v>
      </c>
      <c r="BN42" s="17">
        <f t="shared" ca="1" si="57"/>
        <v>0</v>
      </c>
      <c r="BO42" s="17">
        <f t="shared" ca="1" si="57"/>
        <v>0</v>
      </c>
      <c r="BP42" s="18">
        <f t="shared" ca="1" si="57"/>
        <v>1</v>
      </c>
      <c r="BQ42" s="17">
        <f t="shared" ca="1" si="58"/>
        <v>1</v>
      </c>
      <c r="BR42" s="17">
        <f t="shared" ca="1" si="58"/>
        <v>1</v>
      </c>
      <c r="BS42" s="17">
        <f t="shared" ca="1" si="58"/>
        <v>1</v>
      </c>
      <c r="BT42" s="17">
        <f t="shared" ca="1" si="58"/>
        <v>1</v>
      </c>
      <c r="BU42" s="17">
        <f t="shared" ca="1" si="58"/>
        <v>1</v>
      </c>
      <c r="BV42" s="17">
        <f t="shared" ca="1" si="58"/>
        <v>1</v>
      </c>
      <c r="BW42" s="17">
        <f t="shared" ca="1" si="58"/>
        <v>1</v>
      </c>
      <c r="BX42" s="17">
        <f t="shared" ca="1" si="58"/>
        <v>1</v>
      </c>
      <c r="BY42" s="17">
        <f t="shared" ca="1" si="58"/>
        <v>1</v>
      </c>
      <c r="BZ42" s="17">
        <f t="shared" ca="1" si="58"/>
        <v>1</v>
      </c>
      <c r="CA42" s="17">
        <f t="shared" ca="1" si="59"/>
        <v>1</v>
      </c>
      <c r="CB42" s="17">
        <f t="shared" ca="1" si="59"/>
        <v>1</v>
      </c>
      <c r="CC42" s="17">
        <f t="shared" ca="1" si="59"/>
        <v>1</v>
      </c>
      <c r="CD42" s="17">
        <f t="shared" ca="1" si="59"/>
        <v>1</v>
      </c>
      <c r="CE42" s="17">
        <f t="shared" ca="1" si="59"/>
        <v>1</v>
      </c>
      <c r="CF42" s="17">
        <f t="shared" ca="1" si="59"/>
        <v>1</v>
      </c>
      <c r="CG42" s="17">
        <f t="shared" ca="1" si="59"/>
        <v>1</v>
      </c>
      <c r="CH42" s="17">
        <f t="shared" ca="1" si="59"/>
        <v>1</v>
      </c>
      <c r="CI42" s="17">
        <f t="shared" ca="1" si="59"/>
        <v>1</v>
      </c>
      <c r="CJ42" s="17">
        <f t="shared" ca="1" si="59"/>
        <v>1</v>
      </c>
      <c r="CK42" s="17">
        <f t="shared" ca="1" si="59"/>
        <v>1</v>
      </c>
      <c r="CL42" s="17">
        <f t="shared" ca="1" si="59"/>
        <v>1</v>
      </c>
      <c r="CM42" s="18">
        <f t="shared" ca="1" si="59"/>
        <v>1</v>
      </c>
      <c r="CO42" s="30"/>
      <c r="CP42" s="16">
        <f t="shared" ca="1" si="60"/>
        <v>0</v>
      </c>
      <c r="CQ42" s="17">
        <f t="shared" ca="1" si="60"/>
        <v>0</v>
      </c>
      <c r="CR42" s="17">
        <f t="shared" ca="1" si="60"/>
        <v>0</v>
      </c>
      <c r="CS42" s="17">
        <f t="shared" ca="1" si="60"/>
        <v>0</v>
      </c>
      <c r="CT42" s="17">
        <f t="shared" ca="1" si="60"/>
        <v>0</v>
      </c>
      <c r="CU42" s="17">
        <f t="shared" ca="1" si="60"/>
        <v>0</v>
      </c>
      <c r="CV42" s="17">
        <f t="shared" ca="1" si="60"/>
        <v>0</v>
      </c>
      <c r="CW42" s="17">
        <f t="shared" ca="1" si="60"/>
        <v>0</v>
      </c>
      <c r="CX42" s="17">
        <f t="shared" ca="1" si="60"/>
        <v>0</v>
      </c>
      <c r="CY42" s="18">
        <f t="shared" ca="1" si="60"/>
        <v>0</v>
      </c>
      <c r="CZ42" s="17">
        <f t="shared" ca="1" si="61"/>
        <v>0</v>
      </c>
      <c r="DA42" s="17">
        <f t="shared" ca="1" si="61"/>
        <v>0</v>
      </c>
      <c r="DB42" s="17">
        <f t="shared" ca="1" si="61"/>
        <v>0</v>
      </c>
      <c r="DC42" s="17">
        <f t="shared" ca="1" si="61"/>
        <v>0</v>
      </c>
      <c r="DD42" s="17">
        <f t="shared" ca="1" si="61"/>
        <v>0</v>
      </c>
      <c r="DE42" s="17">
        <f t="shared" ca="1" si="61"/>
        <v>0</v>
      </c>
      <c r="DF42" s="17">
        <f t="shared" ca="1" si="61"/>
        <v>0</v>
      </c>
      <c r="DG42" s="17">
        <f t="shared" ca="1" si="61"/>
        <v>0</v>
      </c>
      <c r="DH42" s="17">
        <f t="shared" ca="1" si="61"/>
        <v>0</v>
      </c>
      <c r="DI42" s="17">
        <f t="shared" ca="1" si="61"/>
        <v>0</v>
      </c>
      <c r="DJ42" s="17">
        <f t="shared" ca="1" si="62"/>
        <v>0</v>
      </c>
      <c r="DK42" s="17">
        <f t="shared" ca="1" si="62"/>
        <v>0</v>
      </c>
      <c r="DL42" s="17">
        <f t="shared" ca="1" si="62"/>
        <v>0</v>
      </c>
      <c r="DM42" s="17">
        <f t="shared" ca="1" si="62"/>
        <v>0</v>
      </c>
      <c r="DN42" s="17">
        <f t="shared" ca="1" si="62"/>
        <v>0</v>
      </c>
      <c r="DO42" s="17">
        <f t="shared" ca="1" si="62"/>
        <v>0</v>
      </c>
      <c r="DP42" s="17">
        <f t="shared" ca="1" si="62"/>
        <v>0</v>
      </c>
      <c r="DQ42" s="17">
        <f t="shared" ca="1" si="62"/>
        <v>0</v>
      </c>
      <c r="DR42" s="17">
        <f t="shared" ca="1" si="62"/>
        <v>0</v>
      </c>
      <c r="DS42" s="17">
        <f t="shared" ca="1" si="62"/>
        <v>0</v>
      </c>
      <c r="DT42" s="17">
        <f t="shared" ca="1" si="62"/>
        <v>0</v>
      </c>
      <c r="DU42" s="17">
        <f t="shared" ca="1" si="62"/>
        <v>0</v>
      </c>
      <c r="DV42" s="18">
        <f t="shared" ca="1" si="62"/>
        <v>0</v>
      </c>
    </row>
    <row r="43" spans="1:126" hidden="1" outlineLevel="3">
      <c r="A43" s="187"/>
      <c r="B43" s="376" t="s">
        <v>169</v>
      </c>
      <c r="C43" s="375" t="s">
        <v>174</v>
      </c>
      <c r="D43" s="373" t="s">
        <v>159</v>
      </c>
      <c r="E43" s="374">
        <v>16</v>
      </c>
      <c r="F43" s="55">
        <f t="shared" si="63"/>
        <v>4.3360433604336043E-2</v>
      </c>
      <c r="G43" s="99">
        <f t="shared" ca="1" si="39"/>
        <v>0</v>
      </c>
      <c r="H43" s="55">
        <f t="shared" ca="1" si="40"/>
        <v>0</v>
      </c>
      <c r="I43" s="53" t="s">
        <v>70</v>
      </c>
      <c r="J43" s="44">
        <v>44613</v>
      </c>
      <c r="K43" s="383">
        <v>44616</v>
      </c>
      <c r="L43" s="383"/>
      <c r="M43" s="384"/>
      <c r="N43" s="44">
        <v>44613</v>
      </c>
      <c r="O43" s="383">
        <v>44616</v>
      </c>
      <c r="P43" s="383"/>
      <c r="Q43" s="384"/>
      <c r="R43" s="404"/>
      <c r="S43" s="36"/>
      <c r="T43" s="381"/>
      <c r="U43" s="36"/>
      <c r="V43" s="68"/>
      <c r="W43" s="25"/>
      <c r="X43" s="65">
        <f t="shared" ca="1" si="54"/>
        <v>0</v>
      </c>
      <c r="Y43" s="66">
        <f t="shared" ca="1" si="54"/>
        <v>0</v>
      </c>
      <c r="Z43" s="66">
        <f t="shared" ca="1" si="54"/>
        <v>0</v>
      </c>
      <c r="AA43" s="66">
        <f t="shared" ca="1" si="54"/>
        <v>0</v>
      </c>
      <c r="AB43" s="66">
        <f t="shared" ca="1" si="54"/>
        <v>0</v>
      </c>
      <c r="AC43" s="66">
        <f t="shared" ca="1" si="54"/>
        <v>0</v>
      </c>
      <c r="AD43" s="66">
        <f t="shared" ca="1" si="54"/>
        <v>0</v>
      </c>
      <c r="AE43" s="66">
        <f t="shared" ca="1" si="54"/>
        <v>0</v>
      </c>
      <c r="AF43" s="66">
        <f t="shared" ca="1" si="54"/>
        <v>0</v>
      </c>
      <c r="AG43" s="66">
        <f t="shared" ca="1" si="54"/>
        <v>0</v>
      </c>
      <c r="AH43" s="66">
        <f t="shared" ca="1" si="55"/>
        <v>0</v>
      </c>
      <c r="AI43" s="66">
        <f t="shared" ca="1" si="55"/>
        <v>0</v>
      </c>
      <c r="AJ43" s="66">
        <f t="shared" ca="1" si="55"/>
        <v>0</v>
      </c>
      <c r="AK43" s="66">
        <f t="shared" ca="1" si="55"/>
        <v>0</v>
      </c>
      <c r="AL43" s="66">
        <f t="shared" ca="1" si="55"/>
        <v>0</v>
      </c>
      <c r="AM43" s="66">
        <f t="shared" ca="1" si="55"/>
        <v>0</v>
      </c>
      <c r="AN43" s="66">
        <f t="shared" ca="1" si="55"/>
        <v>0</v>
      </c>
      <c r="AO43" s="66">
        <f t="shared" ca="1" si="55"/>
        <v>0</v>
      </c>
      <c r="AP43" s="66">
        <f t="shared" ca="1" si="55"/>
        <v>0</v>
      </c>
      <c r="AQ43" s="66">
        <f t="shared" ca="1" si="55"/>
        <v>1</v>
      </c>
      <c r="AR43" s="66">
        <f t="shared" ca="1" si="56"/>
        <v>1</v>
      </c>
      <c r="AS43" s="66">
        <f t="shared" ca="1" si="56"/>
        <v>1</v>
      </c>
      <c r="AT43" s="66">
        <f t="shared" ca="1" si="56"/>
        <v>1</v>
      </c>
      <c r="AU43" s="66">
        <f t="shared" ca="1" si="56"/>
        <v>1</v>
      </c>
      <c r="AV43" s="66">
        <f t="shared" ca="1" si="56"/>
        <v>1</v>
      </c>
      <c r="AW43" s="66">
        <f t="shared" ca="1" si="56"/>
        <v>1</v>
      </c>
      <c r="AX43" s="66">
        <f t="shared" ca="1" si="56"/>
        <v>1</v>
      </c>
      <c r="AY43" s="66">
        <f t="shared" ca="1" si="56"/>
        <v>1</v>
      </c>
      <c r="AZ43" s="66">
        <f t="shared" ca="1" si="56"/>
        <v>1</v>
      </c>
      <c r="BA43" s="66">
        <f t="shared" ca="1" si="56"/>
        <v>1</v>
      </c>
      <c r="BB43" s="66">
        <f t="shared" ca="1" si="56"/>
        <v>1</v>
      </c>
      <c r="BC43" s="66">
        <f t="shared" ca="1" si="56"/>
        <v>1</v>
      </c>
      <c r="BD43" s="67">
        <f t="shared" ca="1" si="56"/>
        <v>1</v>
      </c>
      <c r="BE43" s="27"/>
      <c r="BF43" s="30"/>
      <c r="BG43" s="16">
        <f t="shared" ca="1" si="57"/>
        <v>0</v>
      </c>
      <c r="BH43" s="17">
        <f t="shared" ca="1" si="57"/>
        <v>0</v>
      </c>
      <c r="BI43" s="17">
        <f t="shared" ca="1" si="57"/>
        <v>0</v>
      </c>
      <c r="BJ43" s="17">
        <f t="shared" ca="1" si="57"/>
        <v>0</v>
      </c>
      <c r="BK43" s="17">
        <f t="shared" ca="1" si="57"/>
        <v>0</v>
      </c>
      <c r="BL43" s="17">
        <f t="shared" ca="1" si="57"/>
        <v>0</v>
      </c>
      <c r="BM43" s="17">
        <f t="shared" ca="1" si="57"/>
        <v>0</v>
      </c>
      <c r="BN43" s="17">
        <f t="shared" ca="1" si="57"/>
        <v>0</v>
      </c>
      <c r="BO43" s="17">
        <f t="shared" ca="1" si="57"/>
        <v>0</v>
      </c>
      <c r="BP43" s="18">
        <f t="shared" ca="1" si="57"/>
        <v>0</v>
      </c>
      <c r="BQ43" s="17">
        <f t="shared" ca="1" si="58"/>
        <v>0</v>
      </c>
      <c r="BR43" s="17">
        <f t="shared" ca="1" si="58"/>
        <v>0</v>
      </c>
      <c r="BS43" s="17">
        <f t="shared" ca="1" si="58"/>
        <v>0</v>
      </c>
      <c r="BT43" s="17">
        <f t="shared" ca="1" si="58"/>
        <v>0</v>
      </c>
      <c r="BU43" s="17">
        <f t="shared" ca="1" si="58"/>
        <v>0</v>
      </c>
      <c r="BV43" s="17">
        <f t="shared" ca="1" si="58"/>
        <v>0</v>
      </c>
      <c r="BW43" s="17">
        <f t="shared" ca="1" si="58"/>
        <v>0</v>
      </c>
      <c r="BX43" s="17">
        <f t="shared" ca="1" si="58"/>
        <v>0</v>
      </c>
      <c r="BY43" s="17">
        <f t="shared" ca="1" si="58"/>
        <v>0</v>
      </c>
      <c r="BZ43" s="17">
        <f t="shared" ca="1" si="58"/>
        <v>1</v>
      </c>
      <c r="CA43" s="17">
        <f t="shared" ca="1" si="59"/>
        <v>1</v>
      </c>
      <c r="CB43" s="17">
        <f t="shared" ca="1" si="59"/>
        <v>1</v>
      </c>
      <c r="CC43" s="17">
        <f t="shared" ca="1" si="59"/>
        <v>1</v>
      </c>
      <c r="CD43" s="17">
        <f t="shared" ca="1" si="59"/>
        <v>1</v>
      </c>
      <c r="CE43" s="17">
        <f t="shared" ca="1" si="59"/>
        <v>1</v>
      </c>
      <c r="CF43" s="17">
        <f t="shared" ca="1" si="59"/>
        <v>1</v>
      </c>
      <c r="CG43" s="17">
        <f t="shared" ca="1" si="59"/>
        <v>1</v>
      </c>
      <c r="CH43" s="17">
        <f t="shared" ca="1" si="59"/>
        <v>1</v>
      </c>
      <c r="CI43" s="17">
        <f t="shared" ca="1" si="59"/>
        <v>1</v>
      </c>
      <c r="CJ43" s="17">
        <f t="shared" ca="1" si="59"/>
        <v>1</v>
      </c>
      <c r="CK43" s="17">
        <f t="shared" ca="1" si="59"/>
        <v>1</v>
      </c>
      <c r="CL43" s="17">
        <f t="shared" ca="1" si="59"/>
        <v>1</v>
      </c>
      <c r="CM43" s="18">
        <f t="shared" ca="1" si="59"/>
        <v>1</v>
      </c>
      <c r="CO43" s="30"/>
      <c r="CP43" s="16">
        <f t="shared" ca="1" si="60"/>
        <v>0</v>
      </c>
      <c r="CQ43" s="17">
        <f t="shared" ca="1" si="60"/>
        <v>0</v>
      </c>
      <c r="CR43" s="17">
        <f t="shared" ca="1" si="60"/>
        <v>0</v>
      </c>
      <c r="CS43" s="17">
        <f t="shared" ca="1" si="60"/>
        <v>0</v>
      </c>
      <c r="CT43" s="17">
        <f t="shared" ca="1" si="60"/>
        <v>0</v>
      </c>
      <c r="CU43" s="17">
        <f t="shared" ca="1" si="60"/>
        <v>0</v>
      </c>
      <c r="CV43" s="17">
        <f t="shared" ca="1" si="60"/>
        <v>0</v>
      </c>
      <c r="CW43" s="17">
        <f t="shared" ca="1" si="60"/>
        <v>0</v>
      </c>
      <c r="CX43" s="17">
        <f t="shared" ca="1" si="60"/>
        <v>0</v>
      </c>
      <c r="CY43" s="18">
        <f t="shared" ca="1" si="60"/>
        <v>0</v>
      </c>
      <c r="CZ43" s="17">
        <f t="shared" ca="1" si="61"/>
        <v>0</v>
      </c>
      <c r="DA43" s="17">
        <f t="shared" ca="1" si="61"/>
        <v>0</v>
      </c>
      <c r="DB43" s="17">
        <f t="shared" ca="1" si="61"/>
        <v>0</v>
      </c>
      <c r="DC43" s="17">
        <f t="shared" ca="1" si="61"/>
        <v>0</v>
      </c>
      <c r="DD43" s="17">
        <f t="shared" ca="1" si="61"/>
        <v>0</v>
      </c>
      <c r="DE43" s="17">
        <f t="shared" ca="1" si="61"/>
        <v>0</v>
      </c>
      <c r="DF43" s="17">
        <f t="shared" ca="1" si="61"/>
        <v>0</v>
      </c>
      <c r="DG43" s="17">
        <f t="shared" ca="1" si="61"/>
        <v>0</v>
      </c>
      <c r="DH43" s="17">
        <f t="shared" ca="1" si="61"/>
        <v>0</v>
      </c>
      <c r="DI43" s="17">
        <f t="shared" ca="1" si="61"/>
        <v>0</v>
      </c>
      <c r="DJ43" s="17">
        <f t="shared" ca="1" si="62"/>
        <v>0</v>
      </c>
      <c r="DK43" s="17">
        <f t="shared" ca="1" si="62"/>
        <v>0</v>
      </c>
      <c r="DL43" s="17">
        <f t="shared" ca="1" si="62"/>
        <v>0</v>
      </c>
      <c r="DM43" s="17">
        <f t="shared" ca="1" si="62"/>
        <v>0</v>
      </c>
      <c r="DN43" s="17">
        <f t="shared" ca="1" si="62"/>
        <v>0</v>
      </c>
      <c r="DO43" s="17">
        <f t="shared" ca="1" si="62"/>
        <v>0</v>
      </c>
      <c r="DP43" s="17">
        <f t="shared" ca="1" si="62"/>
        <v>0</v>
      </c>
      <c r="DQ43" s="17">
        <f t="shared" ca="1" si="62"/>
        <v>0</v>
      </c>
      <c r="DR43" s="17">
        <f t="shared" ca="1" si="62"/>
        <v>0</v>
      </c>
      <c r="DS43" s="17">
        <f t="shared" ca="1" si="62"/>
        <v>0</v>
      </c>
      <c r="DT43" s="17">
        <f t="shared" ca="1" si="62"/>
        <v>0</v>
      </c>
      <c r="DU43" s="17">
        <f t="shared" ca="1" si="62"/>
        <v>0</v>
      </c>
      <c r="DV43" s="18">
        <f t="shared" ca="1" si="62"/>
        <v>0</v>
      </c>
    </row>
    <row r="44" spans="1:126" hidden="1" outlineLevel="3">
      <c r="A44" s="187"/>
      <c r="B44" s="376" t="s">
        <v>169</v>
      </c>
      <c r="C44" s="375" t="s">
        <v>175</v>
      </c>
      <c r="D44" s="373" t="s">
        <v>158</v>
      </c>
      <c r="E44" s="374">
        <v>14</v>
      </c>
      <c r="F44" s="55">
        <f t="shared" si="63"/>
        <v>3.7940379403794036E-2</v>
      </c>
      <c r="G44" s="99">
        <f t="shared" ca="1" si="39"/>
        <v>0</v>
      </c>
      <c r="H44" s="55">
        <f t="shared" ca="1" si="40"/>
        <v>0</v>
      </c>
      <c r="I44" s="53" t="s">
        <v>70</v>
      </c>
      <c r="J44" s="44">
        <v>44546</v>
      </c>
      <c r="K44" s="383">
        <v>44547</v>
      </c>
      <c r="L44" s="383"/>
      <c r="M44" s="384"/>
      <c r="N44" s="44">
        <v>44546</v>
      </c>
      <c r="O44" s="383">
        <v>44547</v>
      </c>
      <c r="P44" s="383"/>
      <c r="Q44" s="384"/>
      <c r="R44" s="404"/>
      <c r="S44" s="36"/>
      <c r="T44" s="381"/>
      <c r="U44" s="36"/>
      <c r="V44" s="68"/>
      <c r="W44" s="25"/>
      <c r="X44" s="65">
        <f t="shared" ca="1" si="54"/>
        <v>0</v>
      </c>
      <c r="Y44" s="66">
        <f t="shared" ca="1" si="54"/>
        <v>0</v>
      </c>
      <c r="Z44" s="66">
        <f t="shared" ca="1" si="54"/>
        <v>0</v>
      </c>
      <c r="AA44" s="66">
        <f t="shared" ca="1" si="54"/>
        <v>0</v>
      </c>
      <c r="AB44" s="66">
        <f t="shared" ca="1" si="54"/>
        <v>0</v>
      </c>
      <c r="AC44" s="66">
        <f t="shared" ca="1" si="54"/>
        <v>0</v>
      </c>
      <c r="AD44" s="66">
        <f t="shared" ca="1" si="54"/>
        <v>0</v>
      </c>
      <c r="AE44" s="66">
        <f t="shared" ca="1" si="54"/>
        <v>0</v>
      </c>
      <c r="AF44" s="66">
        <f t="shared" ca="1" si="54"/>
        <v>0</v>
      </c>
      <c r="AG44" s="66">
        <f t="shared" ca="1" si="54"/>
        <v>1</v>
      </c>
      <c r="AH44" s="66">
        <f t="shared" ca="1" si="55"/>
        <v>1</v>
      </c>
      <c r="AI44" s="66">
        <f t="shared" ca="1" si="55"/>
        <v>1</v>
      </c>
      <c r="AJ44" s="66">
        <f t="shared" ca="1" si="55"/>
        <v>1</v>
      </c>
      <c r="AK44" s="66">
        <f t="shared" ca="1" si="55"/>
        <v>1</v>
      </c>
      <c r="AL44" s="66">
        <f t="shared" ca="1" si="55"/>
        <v>1</v>
      </c>
      <c r="AM44" s="66">
        <f t="shared" ca="1" si="55"/>
        <v>1</v>
      </c>
      <c r="AN44" s="66">
        <f t="shared" ca="1" si="55"/>
        <v>1</v>
      </c>
      <c r="AO44" s="66">
        <f t="shared" ca="1" si="55"/>
        <v>1</v>
      </c>
      <c r="AP44" s="66">
        <f t="shared" ca="1" si="55"/>
        <v>1</v>
      </c>
      <c r="AQ44" s="66">
        <f t="shared" ca="1" si="55"/>
        <v>1</v>
      </c>
      <c r="AR44" s="66">
        <f t="shared" ca="1" si="56"/>
        <v>1</v>
      </c>
      <c r="AS44" s="66">
        <f t="shared" ca="1" si="56"/>
        <v>1</v>
      </c>
      <c r="AT44" s="66">
        <f t="shared" ca="1" si="56"/>
        <v>1</v>
      </c>
      <c r="AU44" s="66">
        <f t="shared" ca="1" si="56"/>
        <v>1</v>
      </c>
      <c r="AV44" s="66">
        <f t="shared" ca="1" si="56"/>
        <v>1</v>
      </c>
      <c r="AW44" s="66">
        <f t="shared" ca="1" si="56"/>
        <v>1</v>
      </c>
      <c r="AX44" s="66">
        <f t="shared" ca="1" si="56"/>
        <v>1</v>
      </c>
      <c r="AY44" s="66">
        <f t="shared" ca="1" si="56"/>
        <v>1</v>
      </c>
      <c r="AZ44" s="66">
        <f t="shared" ca="1" si="56"/>
        <v>1</v>
      </c>
      <c r="BA44" s="66">
        <f t="shared" ca="1" si="56"/>
        <v>1</v>
      </c>
      <c r="BB44" s="66">
        <f t="shared" ca="1" si="56"/>
        <v>1</v>
      </c>
      <c r="BC44" s="66">
        <f t="shared" ca="1" si="56"/>
        <v>1</v>
      </c>
      <c r="BD44" s="67">
        <f t="shared" ca="1" si="56"/>
        <v>1</v>
      </c>
      <c r="BE44" s="27"/>
      <c r="BF44" s="30"/>
      <c r="BG44" s="16">
        <f t="shared" ca="1" si="57"/>
        <v>0</v>
      </c>
      <c r="BH44" s="17">
        <f t="shared" ca="1" si="57"/>
        <v>0</v>
      </c>
      <c r="BI44" s="17">
        <f t="shared" ca="1" si="57"/>
        <v>0</v>
      </c>
      <c r="BJ44" s="17">
        <f t="shared" ca="1" si="57"/>
        <v>0</v>
      </c>
      <c r="BK44" s="17">
        <f t="shared" ca="1" si="57"/>
        <v>0</v>
      </c>
      <c r="BL44" s="17">
        <f t="shared" ca="1" si="57"/>
        <v>0</v>
      </c>
      <c r="BM44" s="17">
        <f t="shared" ca="1" si="57"/>
        <v>0</v>
      </c>
      <c r="BN44" s="17">
        <f t="shared" ca="1" si="57"/>
        <v>0</v>
      </c>
      <c r="BO44" s="17">
        <f t="shared" ca="1" si="57"/>
        <v>0</v>
      </c>
      <c r="BP44" s="18">
        <f t="shared" ca="1" si="57"/>
        <v>1</v>
      </c>
      <c r="BQ44" s="17">
        <f t="shared" ca="1" si="58"/>
        <v>1</v>
      </c>
      <c r="BR44" s="17">
        <f t="shared" ca="1" si="58"/>
        <v>1</v>
      </c>
      <c r="BS44" s="17">
        <f t="shared" ca="1" si="58"/>
        <v>1</v>
      </c>
      <c r="BT44" s="17">
        <f t="shared" ca="1" si="58"/>
        <v>1</v>
      </c>
      <c r="BU44" s="17">
        <f t="shared" ca="1" si="58"/>
        <v>1</v>
      </c>
      <c r="BV44" s="17">
        <f t="shared" ca="1" si="58"/>
        <v>1</v>
      </c>
      <c r="BW44" s="17">
        <f t="shared" ca="1" si="58"/>
        <v>1</v>
      </c>
      <c r="BX44" s="17">
        <f t="shared" ca="1" si="58"/>
        <v>1</v>
      </c>
      <c r="BY44" s="17">
        <f t="shared" ca="1" si="58"/>
        <v>1</v>
      </c>
      <c r="BZ44" s="17">
        <f t="shared" ca="1" si="58"/>
        <v>1</v>
      </c>
      <c r="CA44" s="17">
        <f t="shared" ca="1" si="59"/>
        <v>1</v>
      </c>
      <c r="CB44" s="17">
        <f t="shared" ca="1" si="59"/>
        <v>1</v>
      </c>
      <c r="CC44" s="17">
        <f t="shared" ca="1" si="59"/>
        <v>1</v>
      </c>
      <c r="CD44" s="17">
        <f t="shared" ca="1" si="59"/>
        <v>1</v>
      </c>
      <c r="CE44" s="17">
        <f t="shared" ca="1" si="59"/>
        <v>1</v>
      </c>
      <c r="CF44" s="17">
        <f t="shared" ca="1" si="59"/>
        <v>1</v>
      </c>
      <c r="CG44" s="17">
        <f t="shared" ca="1" si="59"/>
        <v>1</v>
      </c>
      <c r="CH44" s="17">
        <f t="shared" ca="1" si="59"/>
        <v>1</v>
      </c>
      <c r="CI44" s="17">
        <f t="shared" ca="1" si="59"/>
        <v>1</v>
      </c>
      <c r="CJ44" s="17">
        <f t="shared" ca="1" si="59"/>
        <v>1</v>
      </c>
      <c r="CK44" s="17">
        <f t="shared" ca="1" si="59"/>
        <v>1</v>
      </c>
      <c r="CL44" s="17">
        <f t="shared" ca="1" si="59"/>
        <v>1</v>
      </c>
      <c r="CM44" s="18">
        <f t="shared" ca="1" si="59"/>
        <v>1</v>
      </c>
      <c r="CO44" s="30"/>
      <c r="CP44" s="16">
        <f t="shared" ca="1" si="60"/>
        <v>0</v>
      </c>
      <c r="CQ44" s="17">
        <f t="shared" ca="1" si="60"/>
        <v>0</v>
      </c>
      <c r="CR44" s="17">
        <f t="shared" ca="1" si="60"/>
        <v>0</v>
      </c>
      <c r="CS44" s="17">
        <f t="shared" ca="1" si="60"/>
        <v>0</v>
      </c>
      <c r="CT44" s="17">
        <f t="shared" ca="1" si="60"/>
        <v>0</v>
      </c>
      <c r="CU44" s="17">
        <f t="shared" ca="1" si="60"/>
        <v>0</v>
      </c>
      <c r="CV44" s="17">
        <f t="shared" ca="1" si="60"/>
        <v>0</v>
      </c>
      <c r="CW44" s="17">
        <f t="shared" ca="1" si="60"/>
        <v>0</v>
      </c>
      <c r="CX44" s="17">
        <f t="shared" ca="1" si="60"/>
        <v>0</v>
      </c>
      <c r="CY44" s="18">
        <f t="shared" ca="1" si="60"/>
        <v>0</v>
      </c>
      <c r="CZ44" s="17">
        <f t="shared" ca="1" si="61"/>
        <v>0</v>
      </c>
      <c r="DA44" s="17">
        <f t="shared" ca="1" si="61"/>
        <v>0</v>
      </c>
      <c r="DB44" s="17">
        <f t="shared" ca="1" si="61"/>
        <v>0</v>
      </c>
      <c r="DC44" s="17">
        <f t="shared" ca="1" si="61"/>
        <v>0</v>
      </c>
      <c r="DD44" s="17">
        <f t="shared" ca="1" si="61"/>
        <v>0</v>
      </c>
      <c r="DE44" s="17">
        <f t="shared" ca="1" si="61"/>
        <v>0</v>
      </c>
      <c r="DF44" s="17">
        <f t="shared" ca="1" si="61"/>
        <v>0</v>
      </c>
      <c r="DG44" s="17">
        <f t="shared" ca="1" si="61"/>
        <v>0</v>
      </c>
      <c r="DH44" s="17">
        <f t="shared" ca="1" si="61"/>
        <v>0</v>
      </c>
      <c r="DI44" s="17">
        <f t="shared" ca="1" si="61"/>
        <v>0</v>
      </c>
      <c r="DJ44" s="17">
        <f t="shared" ca="1" si="62"/>
        <v>0</v>
      </c>
      <c r="DK44" s="17">
        <f t="shared" ca="1" si="62"/>
        <v>0</v>
      </c>
      <c r="DL44" s="17">
        <f t="shared" ca="1" si="62"/>
        <v>0</v>
      </c>
      <c r="DM44" s="17">
        <f t="shared" ca="1" si="62"/>
        <v>0</v>
      </c>
      <c r="DN44" s="17">
        <f t="shared" ca="1" si="62"/>
        <v>0</v>
      </c>
      <c r="DO44" s="17">
        <f t="shared" ca="1" si="62"/>
        <v>0</v>
      </c>
      <c r="DP44" s="17">
        <f t="shared" ca="1" si="62"/>
        <v>0</v>
      </c>
      <c r="DQ44" s="17">
        <f t="shared" ca="1" si="62"/>
        <v>0</v>
      </c>
      <c r="DR44" s="17">
        <f t="shared" ca="1" si="62"/>
        <v>0</v>
      </c>
      <c r="DS44" s="17">
        <f t="shared" ca="1" si="62"/>
        <v>0</v>
      </c>
      <c r="DT44" s="17">
        <f t="shared" ca="1" si="62"/>
        <v>0</v>
      </c>
      <c r="DU44" s="17">
        <f t="shared" ca="1" si="62"/>
        <v>0</v>
      </c>
      <c r="DV44" s="18">
        <f t="shared" ca="1" si="62"/>
        <v>0</v>
      </c>
    </row>
    <row r="45" spans="1:126" hidden="1" outlineLevel="3">
      <c r="A45" s="187"/>
      <c r="B45" s="376" t="s">
        <v>169</v>
      </c>
      <c r="C45" s="375" t="s">
        <v>176</v>
      </c>
      <c r="D45" s="373" t="s">
        <v>152</v>
      </c>
      <c r="E45" s="374">
        <v>16</v>
      </c>
      <c r="F45" s="55">
        <f t="shared" si="63"/>
        <v>4.3360433604336043E-2</v>
      </c>
      <c r="G45" s="99">
        <f t="shared" ca="1" si="39"/>
        <v>0</v>
      </c>
      <c r="H45" s="55">
        <f t="shared" ca="1" si="40"/>
        <v>0</v>
      </c>
      <c r="I45" s="53" t="s">
        <v>70</v>
      </c>
      <c r="J45" s="44">
        <v>44615</v>
      </c>
      <c r="K45" s="383">
        <v>44616</v>
      </c>
      <c r="L45" s="383"/>
      <c r="M45" s="384"/>
      <c r="N45" s="44">
        <v>44615</v>
      </c>
      <c r="O45" s="383">
        <v>44616</v>
      </c>
      <c r="P45" s="383"/>
      <c r="Q45" s="384"/>
      <c r="R45" s="404"/>
      <c r="S45" s="36"/>
      <c r="T45" s="381"/>
      <c r="U45" s="36"/>
      <c r="V45" s="68"/>
      <c r="W45" s="25"/>
      <c r="X45" s="65">
        <f t="shared" ca="1" si="54"/>
        <v>0</v>
      </c>
      <c r="Y45" s="66">
        <f t="shared" ca="1" si="54"/>
        <v>0</v>
      </c>
      <c r="Z45" s="66">
        <f t="shared" ca="1" si="54"/>
        <v>0</v>
      </c>
      <c r="AA45" s="66">
        <f t="shared" ca="1" si="54"/>
        <v>0</v>
      </c>
      <c r="AB45" s="66">
        <f t="shared" ca="1" si="54"/>
        <v>0</v>
      </c>
      <c r="AC45" s="66">
        <f t="shared" ca="1" si="54"/>
        <v>0</v>
      </c>
      <c r="AD45" s="66">
        <f t="shared" ca="1" si="54"/>
        <v>0</v>
      </c>
      <c r="AE45" s="66">
        <f t="shared" ca="1" si="54"/>
        <v>0</v>
      </c>
      <c r="AF45" s="66">
        <f t="shared" ca="1" si="54"/>
        <v>0</v>
      </c>
      <c r="AG45" s="66">
        <f t="shared" ca="1" si="54"/>
        <v>0</v>
      </c>
      <c r="AH45" s="66">
        <f t="shared" ca="1" si="55"/>
        <v>0</v>
      </c>
      <c r="AI45" s="66">
        <f t="shared" ca="1" si="55"/>
        <v>0</v>
      </c>
      <c r="AJ45" s="66">
        <f t="shared" ca="1" si="55"/>
        <v>0</v>
      </c>
      <c r="AK45" s="66">
        <f t="shared" ca="1" si="55"/>
        <v>0</v>
      </c>
      <c r="AL45" s="66">
        <f t="shared" ca="1" si="55"/>
        <v>0</v>
      </c>
      <c r="AM45" s="66">
        <f t="shared" ca="1" si="55"/>
        <v>0</v>
      </c>
      <c r="AN45" s="66">
        <f t="shared" ca="1" si="55"/>
        <v>0</v>
      </c>
      <c r="AO45" s="66">
        <f t="shared" ca="1" si="55"/>
        <v>0</v>
      </c>
      <c r="AP45" s="66">
        <f t="shared" ca="1" si="55"/>
        <v>0</v>
      </c>
      <c r="AQ45" s="66">
        <f t="shared" ca="1" si="55"/>
        <v>1</v>
      </c>
      <c r="AR45" s="66">
        <f t="shared" ca="1" si="56"/>
        <v>1</v>
      </c>
      <c r="AS45" s="66">
        <f t="shared" ca="1" si="56"/>
        <v>1</v>
      </c>
      <c r="AT45" s="66">
        <f t="shared" ca="1" si="56"/>
        <v>1</v>
      </c>
      <c r="AU45" s="66">
        <f t="shared" ca="1" si="56"/>
        <v>1</v>
      </c>
      <c r="AV45" s="66">
        <f t="shared" ca="1" si="56"/>
        <v>1</v>
      </c>
      <c r="AW45" s="66">
        <f t="shared" ca="1" si="56"/>
        <v>1</v>
      </c>
      <c r="AX45" s="66">
        <f t="shared" ca="1" si="56"/>
        <v>1</v>
      </c>
      <c r="AY45" s="66">
        <f t="shared" ca="1" si="56"/>
        <v>1</v>
      </c>
      <c r="AZ45" s="66">
        <f t="shared" ca="1" si="56"/>
        <v>1</v>
      </c>
      <c r="BA45" s="66">
        <f t="shared" ca="1" si="56"/>
        <v>1</v>
      </c>
      <c r="BB45" s="66">
        <f t="shared" ca="1" si="56"/>
        <v>1</v>
      </c>
      <c r="BC45" s="66">
        <f t="shared" ca="1" si="56"/>
        <v>1</v>
      </c>
      <c r="BD45" s="67">
        <f t="shared" ca="1" si="56"/>
        <v>1</v>
      </c>
      <c r="BE45" s="27"/>
      <c r="BF45" s="30"/>
      <c r="BG45" s="16">
        <f t="shared" ca="1" si="57"/>
        <v>0</v>
      </c>
      <c r="BH45" s="17">
        <f t="shared" ca="1" si="57"/>
        <v>0</v>
      </c>
      <c r="BI45" s="17">
        <f t="shared" ca="1" si="57"/>
        <v>0</v>
      </c>
      <c r="BJ45" s="17">
        <f t="shared" ca="1" si="57"/>
        <v>0</v>
      </c>
      <c r="BK45" s="17">
        <f t="shared" ca="1" si="57"/>
        <v>0</v>
      </c>
      <c r="BL45" s="17">
        <f t="shared" ca="1" si="57"/>
        <v>0</v>
      </c>
      <c r="BM45" s="17">
        <f t="shared" ca="1" si="57"/>
        <v>0</v>
      </c>
      <c r="BN45" s="17">
        <f t="shared" ca="1" si="57"/>
        <v>0</v>
      </c>
      <c r="BO45" s="17">
        <f t="shared" ca="1" si="57"/>
        <v>0</v>
      </c>
      <c r="BP45" s="18">
        <f t="shared" ca="1" si="57"/>
        <v>0</v>
      </c>
      <c r="BQ45" s="17">
        <f t="shared" ca="1" si="58"/>
        <v>0</v>
      </c>
      <c r="BR45" s="17">
        <f t="shared" ca="1" si="58"/>
        <v>0</v>
      </c>
      <c r="BS45" s="17">
        <f t="shared" ca="1" si="58"/>
        <v>0</v>
      </c>
      <c r="BT45" s="17">
        <f t="shared" ca="1" si="58"/>
        <v>0</v>
      </c>
      <c r="BU45" s="17">
        <f t="shared" ca="1" si="58"/>
        <v>0</v>
      </c>
      <c r="BV45" s="17">
        <f t="shared" ca="1" si="58"/>
        <v>0</v>
      </c>
      <c r="BW45" s="17">
        <f t="shared" ca="1" si="58"/>
        <v>0</v>
      </c>
      <c r="BX45" s="17">
        <f t="shared" ca="1" si="58"/>
        <v>0</v>
      </c>
      <c r="BY45" s="17">
        <f t="shared" ca="1" si="58"/>
        <v>0</v>
      </c>
      <c r="BZ45" s="17">
        <f t="shared" ca="1" si="58"/>
        <v>1</v>
      </c>
      <c r="CA45" s="17">
        <f t="shared" ca="1" si="59"/>
        <v>1</v>
      </c>
      <c r="CB45" s="17">
        <f t="shared" ca="1" si="59"/>
        <v>1</v>
      </c>
      <c r="CC45" s="17">
        <f t="shared" ca="1" si="59"/>
        <v>1</v>
      </c>
      <c r="CD45" s="17">
        <f t="shared" ca="1" si="59"/>
        <v>1</v>
      </c>
      <c r="CE45" s="17">
        <f t="shared" ca="1" si="59"/>
        <v>1</v>
      </c>
      <c r="CF45" s="17">
        <f t="shared" ca="1" si="59"/>
        <v>1</v>
      </c>
      <c r="CG45" s="17">
        <f t="shared" ca="1" si="59"/>
        <v>1</v>
      </c>
      <c r="CH45" s="17">
        <f t="shared" ca="1" si="59"/>
        <v>1</v>
      </c>
      <c r="CI45" s="17">
        <f t="shared" ca="1" si="59"/>
        <v>1</v>
      </c>
      <c r="CJ45" s="17">
        <f t="shared" ca="1" si="59"/>
        <v>1</v>
      </c>
      <c r="CK45" s="17">
        <f t="shared" ca="1" si="59"/>
        <v>1</v>
      </c>
      <c r="CL45" s="17">
        <f t="shared" ca="1" si="59"/>
        <v>1</v>
      </c>
      <c r="CM45" s="18">
        <f t="shared" ca="1" si="59"/>
        <v>1</v>
      </c>
      <c r="CO45" s="30"/>
      <c r="CP45" s="16">
        <f t="shared" ca="1" si="60"/>
        <v>0</v>
      </c>
      <c r="CQ45" s="17">
        <f t="shared" ca="1" si="60"/>
        <v>0</v>
      </c>
      <c r="CR45" s="17">
        <f t="shared" ca="1" si="60"/>
        <v>0</v>
      </c>
      <c r="CS45" s="17">
        <f t="shared" ca="1" si="60"/>
        <v>0</v>
      </c>
      <c r="CT45" s="17">
        <f t="shared" ca="1" si="60"/>
        <v>0</v>
      </c>
      <c r="CU45" s="17">
        <f t="shared" ca="1" si="60"/>
        <v>0</v>
      </c>
      <c r="CV45" s="17">
        <f t="shared" ca="1" si="60"/>
        <v>0</v>
      </c>
      <c r="CW45" s="17">
        <f t="shared" ca="1" si="60"/>
        <v>0</v>
      </c>
      <c r="CX45" s="17">
        <f t="shared" ca="1" si="60"/>
        <v>0</v>
      </c>
      <c r="CY45" s="18">
        <f t="shared" ca="1" si="60"/>
        <v>0</v>
      </c>
      <c r="CZ45" s="17">
        <f t="shared" ca="1" si="61"/>
        <v>0</v>
      </c>
      <c r="DA45" s="17">
        <f t="shared" ca="1" si="61"/>
        <v>0</v>
      </c>
      <c r="DB45" s="17">
        <f t="shared" ca="1" si="61"/>
        <v>0</v>
      </c>
      <c r="DC45" s="17">
        <f t="shared" ca="1" si="61"/>
        <v>0</v>
      </c>
      <c r="DD45" s="17">
        <f t="shared" ca="1" si="61"/>
        <v>0</v>
      </c>
      <c r="DE45" s="17">
        <f t="shared" ca="1" si="61"/>
        <v>0</v>
      </c>
      <c r="DF45" s="17">
        <f t="shared" ca="1" si="61"/>
        <v>0</v>
      </c>
      <c r="DG45" s="17">
        <f t="shared" ca="1" si="61"/>
        <v>0</v>
      </c>
      <c r="DH45" s="17">
        <f t="shared" ca="1" si="61"/>
        <v>0</v>
      </c>
      <c r="DI45" s="17">
        <f t="shared" ca="1" si="61"/>
        <v>0</v>
      </c>
      <c r="DJ45" s="17">
        <f t="shared" ca="1" si="62"/>
        <v>0</v>
      </c>
      <c r="DK45" s="17">
        <f t="shared" ca="1" si="62"/>
        <v>0</v>
      </c>
      <c r="DL45" s="17">
        <f t="shared" ca="1" si="62"/>
        <v>0</v>
      </c>
      <c r="DM45" s="17">
        <f t="shared" ca="1" si="62"/>
        <v>0</v>
      </c>
      <c r="DN45" s="17">
        <f t="shared" ca="1" si="62"/>
        <v>0</v>
      </c>
      <c r="DO45" s="17">
        <f t="shared" ca="1" si="62"/>
        <v>0</v>
      </c>
      <c r="DP45" s="17">
        <f t="shared" ca="1" si="62"/>
        <v>0</v>
      </c>
      <c r="DQ45" s="17">
        <f t="shared" ca="1" si="62"/>
        <v>0</v>
      </c>
      <c r="DR45" s="17">
        <f t="shared" ca="1" si="62"/>
        <v>0</v>
      </c>
      <c r="DS45" s="17">
        <f t="shared" ca="1" si="62"/>
        <v>0</v>
      </c>
      <c r="DT45" s="17">
        <f t="shared" ca="1" si="62"/>
        <v>0</v>
      </c>
      <c r="DU45" s="17">
        <f t="shared" ca="1" si="62"/>
        <v>0</v>
      </c>
      <c r="DV45" s="18">
        <f t="shared" ca="1" si="62"/>
        <v>0</v>
      </c>
    </row>
    <row r="46" spans="1:126" hidden="1" outlineLevel="3">
      <c r="A46" s="187"/>
      <c r="B46" s="376" t="s">
        <v>169</v>
      </c>
      <c r="C46" s="375" t="s">
        <v>177</v>
      </c>
      <c r="D46" s="373" t="s">
        <v>153</v>
      </c>
      <c r="E46" s="374">
        <v>16</v>
      </c>
      <c r="F46" s="57">
        <f t="shared" si="63"/>
        <v>4.3360433604336043E-2</v>
      </c>
      <c r="G46" s="100">
        <f t="shared" ca="1" si="39"/>
        <v>0</v>
      </c>
      <c r="H46" s="57">
        <f t="shared" ca="1" si="40"/>
        <v>0</v>
      </c>
      <c r="I46" s="53" t="s">
        <v>70</v>
      </c>
      <c r="J46" s="44">
        <v>44616</v>
      </c>
      <c r="K46" s="383">
        <v>44631</v>
      </c>
      <c r="L46" s="383"/>
      <c r="M46" s="384"/>
      <c r="N46" s="44">
        <v>44616</v>
      </c>
      <c r="O46" s="383">
        <v>44631</v>
      </c>
      <c r="P46" s="383"/>
      <c r="Q46" s="384"/>
      <c r="R46" s="404"/>
      <c r="S46" s="36"/>
      <c r="T46" s="382"/>
      <c r="U46" s="36"/>
      <c r="V46" s="68"/>
      <c r="W46" s="25"/>
      <c r="X46" s="65">
        <f t="shared" ca="1" si="54"/>
        <v>0</v>
      </c>
      <c r="Y46" s="66">
        <f t="shared" ca="1" si="54"/>
        <v>0</v>
      </c>
      <c r="Z46" s="66">
        <f t="shared" ca="1" si="54"/>
        <v>0</v>
      </c>
      <c r="AA46" s="66">
        <f t="shared" ca="1" si="54"/>
        <v>0</v>
      </c>
      <c r="AB46" s="66">
        <f t="shared" ca="1" si="54"/>
        <v>0</v>
      </c>
      <c r="AC46" s="66">
        <f t="shared" ca="1" si="54"/>
        <v>0</v>
      </c>
      <c r="AD46" s="66">
        <f t="shared" ca="1" si="54"/>
        <v>0</v>
      </c>
      <c r="AE46" s="66">
        <f t="shared" ca="1" si="54"/>
        <v>0</v>
      </c>
      <c r="AF46" s="66">
        <f t="shared" ca="1" si="54"/>
        <v>0</v>
      </c>
      <c r="AG46" s="66">
        <f t="shared" ca="1" si="54"/>
        <v>0</v>
      </c>
      <c r="AH46" s="66">
        <f t="shared" ca="1" si="55"/>
        <v>0</v>
      </c>
      <c r="AI46" s="66">
        <f t="shared" ca="1" si="55"/>
        <v>0</v>
      </c>
      <c r="AJ46" s="66">
        <f t="shared" ca="1" si="55"/>
        <v>0</v>
      </c>
      <c r="AK46" s="66">
        <f t="shared" ca="1" si="55"/>
        <v>0</v>
      </c>
      <c r="AL46" s="66">
        <f t="shared" ca="1" si="55"/>
        <v>0</v>
      </c>
      <c r="AM46" s="66">
        <f t="shared" ca="1" si="55"/>
        <v>0</v>
      </c>
      <c r="AN46" s="66">
        <f t="shared" ca="1" si="55"/>
        <v>0</v>
      </c>
      <c r="AO46" s="66">
        <f t="shared" ca="1" si="55"/>
        <v>0</v>
      </c>
      <c r="AP46" s="66">
        <f t="shared" ca="1" si="55"/>
        <v>0</v>
      </c>
      <c r="AQ46" s="66">
        <f t="shared" ca="1" si="55"/>
        <v>0.3</v>
      </c>
      <c r="AR46" s="66">
        <f t="shared" ca="1" si="56"/>
        <v>0.3</v>
      </c>
      <c r="AS46" s="66">
        <f t="shared" ca="1" si="56"/>
        <v>1</v>
      </c>
      <c r="AT46" s="66">
        <f t="shared" ca="1" si="56"/>
        <v>1</v>
      </c>
      <c r="AU46" s="66">
        <f t="shared" ca="1" si="56"/>
        <v>1</v>
      </c>
      <c r="AV46" s="66">
        <f t="shared" ca="1" si="56"/>
        <v>1</v>
      </c>
      <c r="AW46" s="66">
        <f t="shared" ca="1" si="56"/>
        <v>1</v>
      </c>
      <c r="AX46" s="66">
        <f t="shared" ca="1" si="56"/>
        <v>1</v>
      </c>
      <c r="AY46" s="66">
        <f t="shared" ca="1" si="56"/>
        <v>1</v>
      </c>
      <c r="AZ46" s="66">
        <f t="shared" ca="1" si="56"/>
        <v>1</v>
      </c>
      <c r="BA46" s="66">
        <f t="shared" ca="1" si="56"/>
        <v>1</v>
      </c>
      <c r="BB46" s="66">
        <f t="shared" ca="1" si="56"/>
        <v>1</v>
      </c>
      <c r="BC46" s="66">
        <f t="shared" ca="1" si="56"/>
        <v>1</v>
      </c>
      <c r="BD46" s="67">
        <f t="shared" ca="1" si="56"/>
        <v>1</v>
      </c>
      <c r="BE46" s="27"/>
      <c r="BF46" s="30"/>
      <c r="BG46" s="16">
        <f t="shared" ca="1" si="57"/>
        <v>0</v>
      </c>
      <c r="BH46" s="17">
        <f t="shared" ca="1" si="57"/>
        <v>0</v>
      </c>
      <c r="BI46" s="17">
        <f t="shared" ca="1" si="57"/>
        <v>0</v>
      </c>
      <c r="BJ46" s="17">
        <f t="shared" ca="1" si="57"/>
        <v>0</v>
      </c>
      <c r="BK46" s="17">
        <f t="shared" ca="1" si="57"/>
        <v>0</v>
      </c>
      <c r="BL46" s="17">
        <f t="shared" ca="1" si="57"/>
        <v>0</v>
      </c>
      <c r="BM46" s="17">
        <f t="shared" ca="1" si="57"/>
        <v>0</v>
      </c>
      <c r="BN46" s="17">
        <f t="shared" ca="1" si="57"/>
        <v>0</v>
      </c>
      <c r="BO46" s="17">
        <f t="shared" ca="1" si="57"/>
        <v>0</v>
      </c>
      <c r="BP46" s="18">
        <f t="shared" ca="1" si="57"/>
        <v>0</v>
      </c>
      <c r="BQ46" s="17">
        <f t="shared" ca="1" si="58"/>
        <v>0</v>
      </c>
      <c r="BR46" s="17">
        <f t="shared" ca="1" si="58"/>
        <v>0</v>
      </c>
      <c r="BS46" s="17">
        <f t="shared" ca="1" si="58"/>
        <v>0</v>
      </c>
      <c r="BT46" s="17">
        <f t="shared" ca="1" si="58"/>
        <v>0</v>
      </c>
      <c r="BU46" s="17">
        <f t="shared" ca="1" si="58"/>
        <v>0</v>
      </c>
      <c r="BV46" s="17">
        <f t="shared" ca="1" si="58"/>
        <v>0</v>
      </c>
      <c r="BW46" s="17">
        <f t="shared" ca="1" si="58"/>
        <v>0</v>
      </c>
      <c r="BX46" s="17">
        <f t="shared" ca="1" si="58"/>
        <v>0</v>
      </c>
      <c r="BY46" s="17">
        <f t="shared" ca="1" si="58"/>
        <v>0</v>
      </c>
      <c r="BZ46" s="17">
        <f t="shared" ca="1" si="58"/>
        <v>0.3</v>
      </c>
      <c r="CA46" s="17">
        <f t="shared" ca="1" si="59"/>
        <v>0.3</v>
      </c>
      <c r="CB46" s="17">
        <f t="shared" ca="1" si="59"/>
        <v>1</v>
      </c>
      <c r="CC46" s="17">
        <f t="shared" ca="1" si="59"/>
        <v>1</v>
      </c>
      <c r="CD46" s="17">
        <f t="shared" ca="1" si="59"/>
        <v>1</v>
      </c>
      <c r="CE46" s="17">
        <f t="shared" ca="1" si="59"/>
        <v>1</v>
      </c>
      <c r="CF46" s="17">
        <f t="shared" ca="1" si="59"/>
        <v>1</v>
      </c>
      <c r="CG46" s="17">
        <f t="shared" ca="1" si="59"/>
        <v>1</v>
      </c>
      <c r="CH46" s="17">
        <f t="shared" ca="1" si="59"/>
        <v>1</v>
      </c>
      <c r="CI46" s="17">
        <f t="shared" ca="1" si="59"/>
        <v>1</v>
      </c>
      <c r="CJ46" s="17">
        <f t="shared" ca="1" si="59"/>
        <v>1</v>
      </c>
      <c r="CK46" s="17">
        <f t="shared" ca="1" si="59"/>
        <v>1</v>
      </c>
      <c r="CL46" s="17">
        <f t="shared" ca="1" si="59"/>
        <v>1</v>
      </c>
      <c r="CM46" s="18">
        <f t="shared" ca="1" si="59"/>
        <v>1</v>
      </c>
      <c r="CO46" s="30"/>
      <c r="CP46" s="16">
        <f t="shared" ca="1" si="60"/>
        <v>0</v>
      </c>
      <c r="CQ46" s="17">
        <f t="shared" ca="1" si="60"/>
        <v>0</v>
      </c>
      <c r="CR46" s="17">
        <f t="shared" ca="1" si="60"/>
        <v>0</v>
      </c>
      <c r="CS46" s="17">
        <f t="shared" ca="1" si="60"/>
        <v>0</v>
      </c>
      <c r="CT46" s="17">
        <f t="shared" ca="1" si="60"/>
        <v>0</v>
      </c>
      <c r="CU46" s="17">
        <f t="shared" ca="1" si="60"/>
        <v>0</v>
      </c>
      <c r="CV46" s="17">
        <f t="shared" ca="1" si="60"/>
        <v>0</v>
      </c>
      <c r="CW46" s="17">
        <f t="shared" ca="1" si="60"/>
        <v>0</v>
      </c>
      <c r="CX46" s="17">
        <f t="shared" ca="1" si="60"/>
        <v>0</v>
      </c>
      <c r="CY46" s="18">
        <f t="shared" ca="1" si="60"/>
        <v>0</v>
      </c>
      <c r="CZ46" s="17">
        <f t="shared" ca="1" si="61"/>
        <v>0</v>
      </c>
      <c r="DA46" s="17">
        <f t="shared" ca="1" si="61"/>
        <v>0</v>
      </c>
      <c r="DB46" s="17">
        <f t="shared" ca="1" si="61"/>
        <v>0</v>
      </c>
      <c r="DC46" s="17">
        <f t="shared" ca="1" si="61"/>
        <v>0</v>
      </c>
      <c r="DD46" s="17">
        <f t="shared" ca="1" si="61"/>
        <v>0</v>
      </c>
      <c r="DE46" s="17">
        <f t="shared" ca="1" si="61"/>
        <v>0</v>
      </c>
      <c r="DF46" s="17">
        <f t="shared" ca="1" si="61"/>
        <v>0</v>
      </c>
      <c r="DG46" s="17">
        <f t="shared" ca="1" si="61"/>
        <v>0</v>
      </c>
      <c r="DH46" s="17">
        <f t="shared" ca="1" si="61"/>
        <v>0</v>
      </c>
      <c r="DI46" s="17">
        <f t="shared" ca="1" si="61"/>
        <v>0</v>
      </c>
      <c r="DJ46" s="17">
        <f t="shared" ca="1" si="62"/>
        <v>0</v>
      </c>
      <c r="DK46" s="17">
        <f t="shared" ca="1" si="62"/>
        <v>0</v>
      </c>
      <c r="DL46" s="17">
        <f t="shared" ca="1" si="62"/>
        <v>0</v>
      </c>
      <c r="DM46" s="17">
        <f t="shared" ca="1" si="62"/>
        <v>0</v>
      </c>
      <c r="DN46" s="17">
        <f t="shared" ca="1" si="62"/>
        <v>0</v>
      </c>
      <c r="DO46" s="17">
        <f t="shared" ca="1" si="62"/>
        <v>0</v>
      </c>
      <c r="DP46" s="17">
        <f t="shared" ca="1" si="62"/>
        <v>0</v>
      </c>
      <c r="DQ46" s="17">
        <f t="shared" ca="1" si="62"/>
        <v>0</v>
      </c>
      <c r="DR46" s="17">
        <f t="shared" ca="1" si="62"/>
        <v>0</v>
      </c>
      <c r="DS46" s="17">
        <f t="shared" ca="1" si="62"/>
        <v>0</v>
      </c>
      <c r="DT46" s="17">
        <f t="shared" ca="1" si="62"/>
        <v>0</v>
      </c>
      <c r="DU46" s="17">
        <f t="shared" ca="1" si="62"/>
        <v>0</v>
      </c>
      <c r="DV46" s="18">
        <f t="shared" ca="1" si="62"/>
        <v>0</v>
      </c>
    </row>
    <row r="47" spans="1:126" hidden="1" outlineLevel="3">
      <c r="A47" s="187"/>
      <c r="B47" s="376" t="s">
        <v>169</v>
      </c>
      <c r="C47" s="375" t="s">
        <v>178</v>
      </c>
      <c r="D47" s="373" t="s">
        <v>154</v>
      </c>
      <c r="E47" s="374">
        <v>16</v>
      </c>
      <c r="F47" s="55">
        <f t="shared" ref="F47:F63" si="64">IFERROR(E47/$E$39,"0%")</f>
        <v>4.3360433604336043E-2</v>
      </c>
      <c r="G47" s="99">
        <f t="shared" ca="1" si="39"/>
        <v>0</v>
      </c>
      <c r="H47" s="55">
        <f t="shared" ca="1" si="40"/>
        <v>0</v>
      </c>
      <c r="I47" s="53" t="s">
        <v>70</v>
      </c>
      <c r="J47" s="44">
        <v>44550</v>
      </c>
      <c r="K47" s="383">
        <v>44551</v>
      </c>
      <c r="L47" s="383"/>
      <c r="M47" s="384"/>
      <c r="N47" s="44">
        <v>44550</v>
      </c>
      <c r="O47" s="383">
        <v>44551</v>
      </c>
      <c r="P47" s="383"/>
      <c r="Q47" s="384"/>
      <c r="R47" s="404"/>
      <c r="S47" s="36"/>
      <c r="T47" s="381"/>
      <c r="U47" s="36"/>
      <c r="V47" s="68"/>
      <c r="W47" s="25"/>
      <c r="X47" s="65">
        <f t="shared" ca="1" si="54"/>
        <v>0</v>
      </c>
      <c r="Y47" s="66">
        <f t="shared" ca="1" si="54"/>
        <v>0</v>
      </c>
      <c r="Z47" s="66">
        <f t="shared" ca="1" si="54"/>
        <v>0</v>
      </c>
      <c r="AA47" s="66">
        <f t="shared" ca="1" si="54"/>
        <v>0</v>
      </c>
      <c r="AB47" s="66">
        <f t="shared" ca="1" si="54"/>
        <v>0</v>
      </c>
      <c r="AC47" s="66">
        <f t="shared" ca="1" si="54"/>
        <v>0</v>
      </c>
      <c r="AD47" s="66">
        <f t="shared" ca="1" si="54"/>
        <v>0</v>
      </c>
      <c r="AE47" s="66">
        <f t="shared" ca="1" si="54"/>
        <v>0</v>
      </c>
      <c r="AF47" s="66">
        <f t="shared" ca="1" si="54"/>
        <v>0</v>
      </c>
      <c r="AG47" s="66">
        <f t="shared" ca="1" si="54"/>
        <v>0</v>
      </c>
      <c r="AH47" s="66">
        <f t="shared" ca="1" si="55"/>
        <v>1</v>
      </c>
      <c r="AI47" s="66">
        <f t="shared" ca="1" si="55"/>
        <v>1</v>
      </c>
      <c r="AJ47" s="66">
        <f t="shared" ca="1" si="55"/>
        <v>1</v>
      </c>
      <c r="AK47" s="66">
        <f t="shared" ca="1" si="55"/>
        <v>1</v>
      </c>
      <c r="AL47" s="66">
        <f t="shared" ca="1" si="55"/>
        <v>1</v>
      </c>
      <c r="AM47" s="66">
        <f t="shared" ca="1" si="55"/>
        <v>1</v>
      </c>
      <c r="AN47" s="66">
        <f t="shared" ca="1" si="55"/>
        <v>1</v>
      </c>
      <c r="AO47" s="66">
        <f t="shared" ca="1" si="55"/>
        <v>1</v>
      </c>
      <c r="AP47" s="66">
        <f t="shared" ca="1" si="55"/>
        <v>1</v>
      </c>
      <c r="AQ47" s="66">
        <f t="shared" ca="1" si="55"/>
        <v>1</v>
      </c>
      <c r="AR47" s="66">
        <f t="shared" ca="1" si="56"/>
        <v>1</v>
      </c>
      <c r="AS47" s="66">
        <f t="shared" ca="1" si="56"/>
        <v>1</v>
      </c>
      <c r="AT47" s="66">
        <f t="shared" ca="1" si="56"/>
        <v>1</v>
      </c>
      <c r="AU47" s="66">
        <f t="shared" ca="1" si="56"/>
        <v>1</v>
      </c>
      <c r="AV47" s="66">
        <f t="shared" ca="1" si="56"/>
        <v>1</v>
      </c>
      <c r="AW47" s="66">
        <f t="shared" ca="1" si="56"/>
        <v>1</v>
      </c>
      <c r="AX47" s="66">
        <f t="shared" ca="1" si="56"/>
        <v>1</v>
      </c>
      <c r="AY47" s="66">
        <f t="shared" ca="1" si="56"/>
        <v>1</v>
      </c>
      <c r="AZ47" s="66">
        <f t="shared" ca="1" si="56"/>
        <v>1</v>
      </c>
      <c r="BA47" s="66">
        <f t="shared" ca="1" si="56"/>
        <v>1</v>
      </c>
      <c r="BB47" s="66">
        <f t="shared" ca="1" si="56"/>
        <v>1</v>
      </c>
      <c r="BC47" s="66">
        <f t="shared" ca="1" si="56"/>
        <v>1</v>
      </c>
      <c r="BD47" s="67">
        <f t="shared" ca="1" si="56"/>
        <v>1</v>
      </c>
      <c r="BE47" s="27"/>
      <c r="BF47" s="30"/>
      <c r="BG47" s="16">
        <f t="shared" ca="1" si="57"/>
        <v>0</v>
      </c>
      <c r="BH47" s="17">
        <f t="shared" ca="1" si="57"/>
        <v>0</v>
      </c>
      <c r="BI47" s="17">
        <f t="shared" ca="1" si="57"/>
        <v>0</v>
      </c>
      <c r="BJ47" s="17">
        <f t="shared" ca="1" si="57"/>
        <v>0</v>
      </c>
      <c r="BK47" s="17">
        <f t="shared" ca="1" si="57"/>
        <v>0</v>
      </c>
      <c r="BL47" s="17">
        <f t="shared" ca="1" si="57"/>
        <v>0</v>
      </c>
      <c r="BM47" s="17">
        <f t="shared" ca="1" si="57"/>
        <v>0</v>
      </c>
      <c r="BN47" s="17">
        <f t="shared" ca="1" si="57"/>
        <v>0</v>
      </c>
      <c r="BO47" s="17">
        <f t="shared" ca="1" si="57"/>
        <v>0</v>
      </c>
      <c r="BP47" s="18">
        <f t="shared" ca="1" si="57"/>
        <v>0</v>
      </c>
      <c r="BQ47" s="17">
        <f t="shared" ca="1" si="58"/>
        <v>1</v>
      </c>
      <c r="BR47" s="17">
        <f t="shared" ca="1" si="58"/>
        <v>1</v>
      </c>
      <c r="BS47" s="17">
        <f t="shared" ca="1" si="58"/>
        <v>1</v>
      </c>
      <c r="BT47" s="17">
        <f t="shared" ca="1" si="58"/>
        <v>1</v>
      </c>
      <c r="BU47" s="17">
        <f t="shared" ca="1" si="58"/>
        <v>1</v>
      </c>
      <c r="BV47" s="17">
        <f t="shared" ca="1" si="58"/>
        <v>1</v>
      </c>
      <c r="BW47" s="17">
        <f t="shared" ca="1" si="58"/>
        <v>1</v>
      </c>
      <c r="BX47" s="17">
        <f t="shared" ca="1" si="58"/>
        <v>1</v>
      </c>
      <c r="BY47" s="17">
        <f t="shared" ca="1" si="58"/>
        <v>1</v>
      </c>
      <c r="BZ47" s="17">
        <f t="shared" ca="1" si="58"/>
        <v>1</v>
      </c>
      <c r="CA47" s="17">
        <f t="shared" ca="1" si="59"/>
        <v>1</v>
      </c>
      <c r="CB47" s="17">
        <f t="shared" ca="1" si="59"/>
        <v>1</v>
      </c>
      <c r="CC47" s="17">
        <f t="shared" ca="1" si="59"/>
        <v>1</v>
      </c>
      <c r="CD47" s="17">
        <f t="shared" ca="1" si="59"/>
        <v>1</v>
      </c>
      <c r="CE47" s="17">
        <f t="shared" ca="1" si="59"/>
        <v>1</v>
      </c>
      <c r="CF47" s="17">
        <f t="shared" ca="1" si="59"/>
        <v>1</v>
      </c>
      <c r="CG47" s="17">
        <f t="shared" ca="1" si="59"/>
        <v>1</v>
      </c>
      <c r="CH47" s="17">
        <f t="shared" ca="1" si="59"/>
        <v>1</v>
      </c>
      <c r="CI47" s="17">
        <f t="shared" ca="1" si="59"/>
        <v>1</v>
      </c>
      <c r="CJ47" s="17">
        <f t="shared" ca="1" si="59"/>
        <v>1</v>
      </c>
      <c r="CK47" s="17">
        <f t="shared" ca="1" si="59"/>
        <v>1</v>
      </c>
      <c r="CL47" s="17">
        <f t="shared" ca="1" si="59"/>
        <v>1</v>
      </c>
      <c r="CM47" s="18">
        <f t="shared" ca="1" si="59"/>
        <v>1</v>
      </c>
      <c r="CO47" s="30"/>
      <c r="CP47" s="16">
        <f t="shared" ca="1" si="60"/>
        <v>0</v>
      </c>
      <c r="CQ47" s="17">
        <f t="shared" ca="1" si="60"/>
        <v>0</v>
      </c>
      <c r="CR47" s="17">
        <f t="shared" ca="1" si="60"/>
        <v>0</v>
      </c>
      <c r="CS47" s="17">
        <f t="shared" ca="1" si="60"/>
        <v>0</v>
      </c>
      <c r="CT47" s="17">
        <f t="shared" ca="1" si="60"/>
        <v>0</v>
      </c>
      <c r="CU47" s="17">
        <f t="shared" ca="1" si="60"/>
        <v>0</v>
      </c>
      <c r="CV47" s="17">
        <f t="shared" ca="1" si="60"/>
        <v>0</v>
      </c>
      <c r="CW47" s="17">
        <f t="shared" ca="1" si="60"/>
        <v>0</v>
      </c>
      <c r="CX47" s="17">
        <f t="shared" ca="1" si="60"/>
        <v>0</v>
      </c>
      <c r="CY47" s="18">
        <f t="shared" ca="1" si="60"/>
        <v>0</v>
      </c>
      <c r="CZ47" s="17">
        <f t="shared" ca="1" si="61"/>
        <v>0</v>
      </c>
      <c r="DA47" s="17">
        <f t="shared" ca="1" si="61"/>
        <v>0</v>
      </c>
      <c r="DB47" s="17">
        <f t="shared" ca="1" si="61"/>
        <v>0</v>
      </c>
      <c r="DC47" s="17">
        <f t="shared" ca="1" si="61"/>
        <v>0</v>
      </c>
      <c r="DD47" s="17">
        <f t="shared" ca="1" si="61"/>
        <v>0</v>
      </c>
      <c r="DE47" s="17">
        <f t="shared" ca="1" si="61"/>
        <v>0</v>
      </c>
      <c r="DF47" s="17">
        <f t="shared" ca="1" si="61"/>
        <v>0</v>
      </c>
      <c r="DG47" s="17">
        <f t="shared" ca="1" si="61"/>
        <v>0</v>
      </c>
      <c r="DH47" s="17">
        <f t="shared" ca="1" si="61"/>
        <v>0</v>
      </c>
      <c r="DI47" s="17">
        <f t="shared" ca="1" si="61"/>
        <v>0</v>
      </c>
      <c r="DJ47" s="17">
        <f t="shared" ca="1" si="62"/>
        <v>0</v>
      </c>
      <c r="DK47" s="17">
        <f t="shared" ca="1" si="62"/>
        <v>0</v>
      </c>
      <c r="DL47" s="17">
        <f t="shared" ca="1" si="62"/>
        <v>0</v>
      </c>
      <c r="DM47" s="17">
        <f t="shared" ca="1" si="62"/>
        <v>0</v>
      </c>
      <c r="DN47" s="17">
        <f t="shared" ca="1" si="62"/>
        <v>0</v>
      </c>
      <c r="DO47" s="17">
        <f t="shared" ca="1" si="62"/>
        <v>0</v>
      </c>
      <c r="DP47" s="17">
        <f t="shared" ca="1" si="62"/>
        <v>0</v>
      </c>
      <c r="DQ47" s="17">
        <f t="shared" ca="1" si="62"/>
        <v>0</v>
      </c>
      <c r="DR47" s="17">
        <f t="shared" ca="1" si="62"/>
        <v>0</v>
      </c>
      <c r="DS47" s="17">
        <f t="shared" ca="1" si="62"/>
        <v>0</v>
      </c>
      <c r="DT47" s="17">
        <f t="shared" ca="1" si="62"/>
        <v>0</v>
      </c>
      <c r="DU47" s="17">
        <f t="shared" ca="1" si="62"/>
        <v>0</v>
      </c>
      <c r="DV47" s="18">
        <f t="shared" ca="1" si="62"/>
        <v>0</v>
      </c>
    </row>
    <row r="48" spans="1:126" hidden="1" outlineLevel="3">
      <c r="A48" s="187"/>
      <c r="B48" s="376" t="s">
        <v>169</v>
      </c>
      <c r="C48" s="375" t="s">
        <v>179</v>
      </c>
      <c r="D48" s="373" t="s">
        <v>163</v>
      </c>
      <c r="E48" s="374">
        <v>16</v>
      </c>
      <c r="F48" s="55">
        <f t="shared" si="64"/>
        <v>4.3360433604336043E-2</v>
      </c>
      <c r="G48" s="99">
        <f t="shared" ca="1" si="39"/>
        <v>0</v>
      </c>
      <c r="H48" s="55">
        <f t="shared" ca="1" si="40"/>
        <v>0</v>
      </c>
      <c r="I48" s="53" t="s">
        <v>70</v>
      </c>
      <c r="J48" s="44">
        <v>44620</v>
      </c>
      <c r="K48" s="383">
        <v>44621</v>
      </c>
      <c r="L48" s="383"/>
      <c r="M48" s="384"/>
      <c r="N48" s="44">
        <v>44620</v>
      </c>
      <c r="O48" s="383">
        <v>44621</v>
      </c>
      <c r="P48" s="383"/>
      <c r="Q48" s="384"/>
      <c r="R48" s="404"/>
      <c r="S48" s="36"/>
      <c r="T48" s="381"/>
      <c r="U48" s="36"/>
      <c r="V48" s="68"/>
      <c r="W48" s="25"/>
      <c r="X48" s="65">
        <f t="shared" ca="1" si="54"/>
        <v>0</v>
      </c>
      <c r="Y48" s="66">
        <f t="shared" ca="1" si="54"/>
        <v>0</v>
      </c>
      <c r="Z48" s="66">
        <f t="shared" ca="1" si="54"/>
        <v>0</v>
      </c>
      <c r="AA48" s="66">
        <f t="shared" ca="1" si="54"/>
        <v>0</v>
      </c>
      <c r="AB48" s="66">
        <f t="shared" ca="1" si="54"/>
        <v>0</v>
      </c>
      <c r="AC48" s="66">
        <f t="shared" ca="1" si="54"/>
        <v>0</v>
      </c>
      <c r="AD48" s="66">
        <f t="shared" ca="1" si="54"/>
        <v>0</v>
      </c>
      <c r="AE48" s="66">
        <f t="shared" ca="1" si="54"/>
        <v>0</v>
      </c>
      <c r="AF48" s="66">
        <f t="shared" ca="1" si="54"/>
        <v>0</v>
      </c>
      <c r="AG48" s="66">
        <f t="shared" ca="1" si="54"/>
        <v>0</v>
      </c>
      <c r="AH48" s="66">
        <f t="shared" ca="1" si="55"/>
        <v>0</v>
      </c>
      <c r="AI48" s="66">
        <f t="shared" ca="1" si="55"/>
        <v>0</v>
      </c>
      <c r="AJ48" s="66">
        <f t="shared" ca="1" si="55"/>
        <v>0</v>
      </c>
      <c r="AK48" s="66">
        <f t="shared" ca="1" si="55"/>
        <v>0</v>
      </c>
      <c r="AL48" s="66">
        <f t="shared" ca="1" si="55"/>
        <v>0</v>
      </c>
      <c r="AM48" s="66">
        <f t="shared" ca="1" si="55"/>
        <v>0</v>
      </c>
      <c r="AN48" s="66">
        <f t="shared" ca="1" si="55"/>
        <v>0</v>
      </c>
      <c r="AO48" s="66">
        <f t="shared" ca="1" si="55"/>
        <v>0</v>
      </c>
      <c r="AP48" s="66">
        <f t="shared" ca="1" si="55"/>
        <v>0</v>
      </c>
      <c r="AQ48" s="66">
        <f t="shared" ca="1" si="55"/>
        <v>0</v>
      </c>
      <c r="AR48" s="66">
        <f t="shared" ca="1" si="56"/>
        <v>1</v>
      </c>
      <c r="AS48" s="66">
        <f t="shared" ca="1" si="56"/>
        <v>1</v>
      </c>
      <c r="AT48" s="66">
        <f t="shared" ca="1" si="56"/>
        <v>1</v>
      </c>
      <c r="AU48" s="66">
        <f t="shared" ca="1" si="56"/>
        <v>1</v>
      </c>
      <c r="AV48" s="66">
        <f t="shared" ca="1" si="56"/>
        <v>1</v>
      </c>
      <c r="AW48" s="66">
        <f t="shared" ca="1" si="56"/>
        <v>1</v>
      </c>
      <c r="AX48" s="66">
        <f t="shared" ca="1" si="56"/>
        <v>1</v>
      </c>
      <c r="AY48" s="66">
        <f t="shared" ca="1" si="56"/>
        <v>1</v>
      </c>
      <c r="AZ48" s="66">
        <f t="shared" ca="1" si="56"/>
        <v>1</v>
      </c>
      <c r="BA48" s="66">
        <f t="shared" ca="1" si="56"/>
        <v>1</v>
      </c>
      <c r="BB48" s="66">
        <f t="shared" ca="1" si="56"/>
        <v>1</v>
      </c>
      <c r="BC48" s="66">
        <f t="shared" ca="1" si="56"/>
        <v>1</v>
      </c>
      <c r="BD48" s="67">
        <f t="shared" ca="1" si="56"/>
        <v>1</v>
      </c>
      <c r="BE48" s="27"/>
      <c r="BF48" s="30"/>
      <c r="BG48" s="16">
        <f t="shared" ca="1" si="57"/>
        <v>0</v>
      </c>
      <c r="BH48" s="17">
        <f t="shared" ca="1" si="57"/>
        <v>0</v>
      </c>
      <c r="BI48" s="17">
        <f t="shared" ca="1" si="57"/>
        <v>0</v>
      </c>
      <c r="BJ48" s="17">
        <f t="shared" ca="1" si="57"/>
        <v>0</v>
      </c>
      <c r="BK48" s="17">
        <f t="shared" ca="1" si="57"/>
        <v>0</v>
      </c>
      <c r="BL48" s="17">
        <f t="shared" ca="1" si="57"/>
        <v>0</v>
      </c>
      <c r="BM48" s="17">
        <f t="shared" ca="1" si="57"/>
        <v>0</v>
      </c>
      <c r="BN48" s="17">
        <f t="shared" ca="1" si="57"/>
        <v>0</v>
      </c>
      <c r="BO48" s="17">
        <f t="shared" ca="1" si="57"/>
        <v>0</v>
      </c>
      <c r="BP48" s="18">
        <f t="shared" ca="1" si="57"/>
        <v>0</v>
      </c>
      <c r="BQ48" s="17">
        <f t="shared" ca="1" si="58"/>
        <v>0</v>
      </c>
      <c r="BR48" s="17">
        <f t="shared" ca="1" si="58"/>
        <v>0</v>
      </c>
      <c r="BS48" s="17">
        <f t="shared" ca="1" si="58"/>
        <v>0</v>
      </c>
      <c r="BT48" s="17">
        <f t="shared" ca="1" si="58"/>
        <v>0</v>
      </c>
      <c r="BU48" s="17">
        <f t="shared" ca="1" si="58"/>
        <v>0</v>
      </c>
      <c r="BV48" s="17">
        <f t="shared" ca="1" si="58"/>
        <v>0</v>
      </c>
      <c r="BW48" s="17">
        <f t="shared" ca="1" si="58"/>
        <v>0</v>
      </c>
      <c r="BX48" s="17">
        <f t="shared" ca="1" si="58"/>
        <v>0</v>
      </c>
      <c r="BY48" s="17">
        <f t="shared" ca="1" si="58"/>
        <v>0</v>
      </c>
      <c r="BZ48" s="17">
        <f t="shared" ca="1" si="58"/>
        <v>0</v>
      </c>
      <c r="CA48" s="17">
        <f t="shared" ca="1" si="59"/>
        <v>1</v>
      </c>
      <c r="CB48" s="17">
        <f t="shared" ca="1" si="59"/>
        <v>1</v>
      </c>
      <c r="CC48" s="17">
        <f t="shared" ca="1" si="59"/>
        <v>1</v>
      </c>
      <c r="CD48" s="17">
        <f t="shared" ca="1" si="59"/>
        <v>1</v>
      </c>
      <c r="CE48" s="17">
        <f t="shared" ca="1" si="59"/>
        <v>1</v>
      </c>
      <c r="CF48" s="17">
        <f t="shared" ca="1" si="59"/>
        <v>1</v>
      </c>
      <c r="CG48" s="17">
        <f t="shared" ca="1" si="59"/>
        <v>1</v>
      </c>
      <c r="CH48" s="17">
        <f t="shared" ca="1" si="59"/>
        <v>1</v>
      </c>
      <c r="CI48" s="17">
        <f t="shared" ca="1" si="59"/>
        <v>1</v>
      </c>
      <c r="CJ48" s="17">
        <f t="shared" ca="1" si="59"/>
        <v>1</v>
      </c>
      <c r="CK48" s="17">
        <f t="shared" ca="1" si="59"/>
        <v>1</v>
      </c>
      <c r="CL48" s="17">
        <f t="shared" ca="1" si="59"/>
        <v>1</v>
      </c>
      <c r="CM48" s="18">
        <f t="shared" ca="1" si="59"/>
        <v>1</v>
      </c>
      <c r="CO48" s="30"/>
      <c r="CP48" s="16">
        <f t="shared" ca="1" si="60"/>
        <v>0</v>
      </c>
      <c r="CQ48" s="17">
        <f t="shared" ca="1" si="60"/>
        <v>0</v>
      </c>
      <c r="CR48" s="17">
        <f t="shared" ca="1" si="60"/>
        <v>0</v>
      </c>
      <c r="CS48" s="17">
        <f t="shared" ca="1" si="60"/>
        <v>0</v>
      </c>
      <c r="CT48" s="17">
        <f t="shared" ca="1" si="60"/>
        <v>0</v>
      </c>
      <c r="CU48" s="17">
        <f t="shared" ca="1" si="60"/>
        <v>0</v>
      </c>
      <c r="CV48" s="17">
        <f t="shared" ca="1" si="60"/>
        <v>0</v>
      </c>
      <c r="CW48" s="17">
        <f t="shared" ca="1" si="60"/>
        <v>0</v>
      </c>
      <c r="CX48" s="17">
        <f t="shared" ca="1" si="60"/>
        <v>0</v>
      </c>
      <c r="CY48" s="18">
        <f t="shared" ca="1" si="60"/>
        <v>0</v>
      </c>
      <c r="CZ48" s="17">
        <f t="shared" ca="1" si="61"/>
        <v>0</v>
      </c>
      <c r="DA48" s="17">
        <f t="shared" ca="1" si="61"/>
        <v>0</v>
      </c>
      <c r="DB48" s="17">
        <f t="shared" ca="1" si="61"/>
        <v>0</v>
      </c>
      <c r="DC48" s="17">
        <f t="shared" ca="1" si="61"/>
        <v>0</v>
      </c>
      <c r="DD48" s="17">
        <f t="shared" ca="1" si="61"/>
        <v>0</v>
      </c>
      <c r="DE48" s="17">
        <f t="shared" ca="1" si="61"/>
        <v>0</v>
      </c>
      <c r="DF48" s="17">
        <f t="shared" ca="1" si="61"/>
        <v>0</v>
      </c>
      <c r="DG48" s="17">
        <f t="shared" ca="1" si="61"/>
        <v>0</v>
      </c>
      <c r="DH48" s="17">
        <f t="shared" ca="1" si="61"/>
        <v>0</v>
      </c>
      <c r="DI48" s="17">
        <f t="shared" ca="1" si="61"/>
        <v>0</v>
      </c>
      <c r="DJ48" s="17">
        <f t="shared" ca="1" si="62"/>
        <v>0</v>
      </c>
      <c r="DK48" s="17">
        <f t="shared" ca="1" si="62"/>
        <v>0</v>
      </c>
      <c r="DL48" s="17">
        <f t="shared" ca="1" si="62"/>
        <v>0</v>
      </c>
      <c r="DM48" s="17">
        <f t="shared" ca="1" si="62"/>
        <v>0</v>
      </c>
      <c r="DN48" s="17">
        <f t="shared" ca="1" si="62"/>
        <v>0</v>
      </c>
      <c r="DO48" s="17">
        <f t="shared" ca="1" si="62"/>
        <v>0</v>
      </c>
      <c r="DP48" s="17">
        <f t="shared" ca="1" si="62"/>
        <v>0</v>
      </c>
      <c r="DQ48" s="17">
        <f t="shared" ca="1" si="62"/>
        <v>0</v>
      </c>
      <c r="DR48" s="17">
        <f t="shared" ca="1" si="62"/>
        <v>0</v>
      </c>
      <c r="DS48" s="17">
        <f t="shared" ca="1" si="62"/>
        <v>0</v>
      </c>
      <c r="DT48" s="17">
        <f t="shared" ca="1" si="62"/>
        <v>0</v>
      </c>
      <c r="DU48" s="17">
        <f t="shared" ca="1" si="62"/>
        <v>0</v>
      </c>
      <c r="DV48" s="18">
        <f t="shared" ca="1" si="62"/>
        <v>0</v>
      </c>
    </row>
    <row r="49" spans="1:126" hidden="1" outlineLevel="3">
      <c r="A49" s="187"/>
      <c r="B49" s="376" t="s">
        <v>169</v>
      </c>
      <c r="C49" s="375" t="s">
        <v>180</v>
      </c>
      <c r="D49" s="373" t="s">
        <v>148</v>
      </c>
      <c r="E49" s="374">
        <v>16</v>
      </c>
      <c r="F49" s="55">
        <f t="shared" si="64"/>
        <v>4.3360433604336043E-2</v>
      </c>
      <c r="G49" s="99">
        <f t="shared" ca="1" si="39"/>
        <v>0</v>
      </c>
      <c r="H49" s="55">
        <f t="shared" ca="1" si="40"/>
        <v>0</v>
      </c>
      <c r="I49" s="53" t="s">
        <v>70</v>
      </c>
      <c r="J49" s="44">
        <v>44635</v>
      </c>
      <c r="K49" s="383">
        <v>44636</v>
      </c>
      <c r="L49" s="383"/>
      <c r="M49" s="384"/>
      <c r="N49" s="44">
        <v>44635</v>
      </c>
      <c r="O49" s="383">
        <v>44636</v>
      </c>
      <c r="P49" s="383"/>
      <c r="Q49" s="384"/>
      <c r="R49" s="404"/>
      <c r="S49" s="36"/>
      <c r="T49" s="381"/>
      <c r="U49" s="36"/>
      <c r="V49" s="68"/>
      <c r="W49" s="25"/>
      <c r="X49" s="65">
        <f t="shared" ca="1" si="54"/>
        <v>0</v>
      </c>
      <c r="Y49" s="66">
        <f t="shared" ca="1" si="54"/>
        <v>0</v>
      </c>
      <c r="Z49" s="66">
        <f t="shared" ca="1" si="54"/>
        <v>0</v>
      </c>
      <c r="AA49" s="66">
        <f t="shared" ca="1" si="54"/>
        <v>0</v>
      </c>
      <c r="AB49" s="66">
        <f t="shared" ca="1" si="54"/>
        <v>0</v>
      </c>
      <c r="AC49" s="66">
        <f t="shared" ca="1" si="54"/>
        <v>0</v>
      </c>
      <c r="AD49" s="66">
        <f t="shared" ca="1" si="54"/>
        <v>0</v>
      </c>
      <c r="AE49" s="66">
        <f t="shared" ca="1" si="54"/>
        <v>0</v>
      </c>
      <c r="AF49" s="66">
        <f t="shared" ca="1" si="54"/>
        <v>0</v>
      </c>
      <c r="AG49" s="66">
        <f t="shared" ca="1" si="54"/>
        <v>0</v>
      </c>
      <c r="AH49" s="66">
        <f t="shared" ca="1" si="55"/>
        <v>0</v>
      </c>
      <c r="AI49" s="66">
        <f t="shared" ca="1" si="55"/>
        <v>0</v>
      </c>
      <c r="AJ49" s="66">
        <f t="shared" ca="1" si="55"/>
        <v>0</v>
      </c>
      <c r="AK49" s="66">
        <f t="shared" ca="1" si="55"/>
        <v>0</v>
      </c>
      <c r="AL49" s="66">
        <f t="shared" ca="1" si="55"/>
        <v>0</v>
      </c>
      <c r="AM49" s="66">
        <f t="shared" ca="1" si="55"/>
        <v>0</v>
      </c>
      <c r="AN49" s="66">
        <f t="shared" ca="1" si="55"/>
        <v>0</v>
      </c>
      <c r="AO49" s="66">
        <f t="shared" ca="1" si="55"/>
        <v>0</v>
      </c>
      <c r="AP49" s="66">
        <f t="shared" ca="1" si="55"/>
        <v>0</v>
      </c>
      <c r="AQ49" s="66">
        <f t="shared" ca="1" si="55"/>
        <v>0</v>
      </c>
      <c r="AR49" s="66">
        <f t="shared" ca="1" si="56"/>
        <v>0</v>
      </c>
      <c r="AS49" s="66">
        <f t="shared" ca="1" si="56"/>
        <v>0</v>
      </c>
      <c r="AT49" s="66">
        <f t="shared" ca="1" si="56"/>
        <v>1</v>
      </c>
      <c r="AU49" s="66">
        <f t="shared" ca="1" si="56"/>
        <v>1</v>
      </c>
      <c r="AV49" s="66">
        <f t="shared" ca="1" si="56"/>
        <v>1</v>
      </c>
      <c r="AW49" s="66">
        <f t="shared" ca="1" si="56"/>
        <v>1</v>
      </c>
      <c r="AX49" s="66">
        <f t="shared" ca="1" si="56"/>
        <v>1</v>
      </c>
      <c r="AY49" s="66">
        <f t="shared" ca="1" si="56"/>
        <v>1</v>
      </c>
      <c r="AZ49" s="66">
        <f t="shared" ca="1" si="56"/>
        <v>1</v>
      </c>
      <c r="BA49" s="66">
        <f t="shared" ca="1" si="56"/>
        <v>1</v>
      </c>
      <c r="BB49" s="66">
        <f t="shared" ca="1" si="56"/>
        <v>1</v>
      </c>
      <c r="BC49" s="66">
        <f t="shared" ca="1" si="56"/>
        <v>1</v>
      </c>
      <c r="BD49" s="67">
        <f t="shared" ca="1" si="56"/>
        <v>1</v>
      </c>
      <c r="BE49" s="27"/>
      <c r="BF49" s="30"/>
      <c r="BG49" s="16">
        <f t="shared" ca="1" si="57"/>
        <v>0</v>
      </c>
      <c r="BH49" s="17">
        <f t="shared" ca="1" si="57"/>
        <v>0</v>
      </c>
      <c r="BI49" s="17">
        <f t="shared" ca="1" si="57"/>
        <v>0</v>
      </c>
      <c r="BJ49" s="17">
        <f t="shared" ca="1" si="57"/>
        <v>0</v>
      </c>
      <c r="BK49" s="17">
        <f t="shared" ca="1" si="57"/>
        <v>0</v>
      </c>
      <c r="BL49" s="17">
        <f t="shared" ca="1" si="57"/>
        <v>0</v>
      </c>
      <c r="BM49" s="17">
        <f t="shared" ca="1" si="57"/>
        <v>0</v>
      </c>
      <c r="BN49" s="17">
        <f t="shared" ca="1" si="57"/>
        <v>0</v>
      </c>
      <c r="BO49" s="17">
        <f t="shared" ca="1" si="57"/>
        <v>0</v>
      </c>
      <c r="BP49" s="18">
        <f t="shared" ca="1" si="57"/>
        <v>0</v>
      </c>
      <c r="BQ49" s="17">
        <f t="shared" ca="1" si="58"/>
        <v>0</v>
      </c>
      <c r="BR49" s="17">
        <f t="shared" ca="1" si="58"/>
        <v>0</v>
      </c>
      <c r="BS49" s="17">
        <f t="shared" ca="1" si="58"/>
        <v>0</v>
      </c>
      <c r="BT49" s="17">
        <f t="shared" ca="1" si="58"/>
        <v>0</v>
      </c>
      <c r="BU49" s="17">
        <f t="shared" ca="1" si="58"/>
        <v>0</v>
      </c>
      <c r="BV49" s="17">
        <f t="shared" ca="1" si="58"/>
        <v>0</v>
      </c>
      <c r="BW49" s="17">
        <f t="shared" ca="1" si="58"/>
        <v>0</v>
      </c>
      <c r="BX49" s="17">
        <f t="shared" ca="1" si="58"/>
        <v>0</v>
      </c>
      <c r="BY49" s="17">
        <f t="shared" ca="1" si="58"/>
        <v>0</v>
      </c>
      <c r="BZ49" s="17">
        <f t="shared" ca="1" si="58"/>
        <v>0</v>
      </c>
      <c r="CA49" s="17">
        <f t="shared" ca="1" si="59"/>
        <v>0</v>
      </c>
      <c r="CB49" s="17">
        <f t="shared" ca="1" si="59"/>
        <v>0</v>
      </c>
      <c r="CC49" s="17">
        <f t="shared" ca="1" si="59"/>
        <v>1</v>
      </c>
      <c r="CD49" s="17">
        <f t="shared" ca="1" si="59"/>
        <v>1</v>
      </c>
      <c r="CE49" s="17">
        <f t="shared" ca="1" si="59"/>
        <v>1</v>
      </c>
      <c r="CF49" s="17">
        <f t="shared" ca="1" si="59"/>
        <v>1</v>
      </c>
      <c r="CG49" s="17">
        <f t="shared" ca="1" si="59"/>
        <v>1</v>
      </c>
      <c r="CH49" s="17">
        <f t="shared" ca="1" si="59"/>
        <v>1</v>
      </c>
      <c r="CI49" s="17">
        <f t="shared" ca="1" si="59"/>
        <v>1</v>
      </c>
      <c r="CJ49" s="17">
        <f t="shared" ca="1" si="59"/>
        <v>1</v>
      </c>
      <c r="CK49" s="17">
        <f t="shared" ca="1" si="59"/>
        <v>1</v>
      </c>
      <c r="CL49" s="17">
        <f t="shared" ca="1" si="59"/>
        <v>1</v>
      </c>
      <c r="CM49" s="18">
        <f t="shared" ca="1" si="59"/>
        <v>1</v>
      </c>
      <c r="CO49" s="30"/>
      <c r="CP49" s="16">
        <f t="shared" ca="1" si="60"/>
        <v>0</v>
      </c>
      <c r="CQ49" s="17">
        <f t="shared" ca="1" si="60"/>
        <v>0</v>
      </c>
      <c r="CR49" s="17">
        <f t="shared" ca="1" si="60"/>
        <v>0</v>
      </c>
      <c r="CS49" s="17">
        <f t="shared" ca="1" si="60"/>
        <v>0</v>
      </c>
      <c r="CT49" s="17">
        <f t="shared" ca="1" si="60"/>
        <v>0</v>
      </c>
      <c r="CU49" s="17">
        <f t="shared" ca="1" si="60"/>
        <v>0</v>
      </c>
      <c r="CV49" s="17">
        <f t="shared" ca="1" si="60"/>
        <v>0</v>
      </c>
      <c r="CW49" s="17">
        <f t="shared" ca="1" si="60"/>
        <v>0</v>
      </c>
      <c r="CX49" s="17">
        <f t="shared" ca="1" si="60"/>
        <v>0</v>
      </c>
      <c r="CY49" s="18">
        <f t="shared" ca="1" si="60"/>
        <v>0</v>
      </c>
      <c r="CZ49" s="17">
        <f t="shared" ca="1" si="61"/>
        <v>0</v>
      </c>
      <c r="DA49" s="17">
        <f t="shared" ca="1" si="61"/>
        <v>0</v>
      </c>
      <c r="DB49" s="17">
        <f t="shared" ca="1" si="61"/>
        <v>0</v>
      </c>
      <c r="DC49" s="17">
        <f t="shared" ca="1" si="61"/>
        <v>0</v>
      </c>
      <c r="DD49" s="17">
        <f t="shared" ca="1" si="61"/>
        <v>0</v>
      </c>
      <c r="DE49" s="17">
        <f t="shared" ca="1" si="61"/>
        <v>0</v>
      </c>
      <c r="DF49" s="17">
        <f t="shared" ca="1" si="61"/>
        <v>0</v>
      </c>
      <c r="DG49" s="17">
        <f t="shared" ca="1" si="61"/>
        <v>0</v>
      </c>
      <c r="DH49" s="17">
        <f t="shared" ca="1" si="61"/>
        <v>0</v>
      </c>
      <c r="DI49" s="17">
        <f t="shared" ca="1" si="61"/>
        <v>0</v>
      </c>
      <c r="DJ49" s="17">
        <f t="shared" ca="1" si="62"/>
        <v>0</v>
      </c>
      <c r="DK49" s="17">
        <f t="shared" ca="1" si="62"/>
        <v>0</v>
      </c>
      <c r="DL49" s="17">
        <f t="shared" ca="1" si="62"/>
        <v>0</v>
      </c>
      <c r="DM49" s="17">
        <f t="shared" ca="1" si="62"/>
        <v>0</v>
      </c>
      <c r="DN49" s="17">
        <f t="shared" ca="1" si="62"/>
        <v>0</v>
      </c>
      <c r="DO49" s="17">
        <f t="shared" ca="1" si="62"/>
        <v>0</v>
      </c>
      <c r="DP49" s="17">
        <f t="shared" ca="1" si="62"/>
        <v>0</v>
      </c>
      <c r="DQ49" s="17">
        <f t="shared" ca="1" si="62"/>
        <v>0</v>
      </c>
      <c r="DR49" s="17">
        <f t="shared" ca="1" si="62"/>
        <v>0</v>
      </c>
      <c r="DS49" s="17">
        <f t="shared" ca="1" si="62"/>
        <v>0</v>
      </c>
      <c r="DT49" s="17">
        <f t="shared" ca="1" si="62"/>
        <v>0</v>
      </c>
      <c r="DU49" s="17">
        <f t="shared" ca="1" si="62"/>
        <v>0</v>
      </c>
      <c r="DV49" s="18">
        <f t="shared" ca="1" si="62"/>
        <v>0</v>
      </c>
    </row>
    <row r="50" spans="1:126" hidden="1" outlineLevel="3">
      <c r="A50" s="187"/>
      <c r="B50" s="376" t="s">
        <v>169</v>
      </c>
      <c r="C50" s="375" t="s">
        <v>181</v>
      </c>
      <c r="D50" s="373" t="s">
        <v>142</v>
      </c>
      <c r="E50" s="374">
        <v>12</v>
      </c>
      <c r="F50" s="55">
        <f t="shared" si="64"/>
        <v>3.2520325203252036E-2</v>
      </c>
      <c r="G50" s="99">
        <f t="shared" ca="1" si="39"/>
        <v>0</v>
      </c>
      <c r="H50" s="55">
        <f t="shared" ca="1" si="40"/>
        <v>0</v>
      </c>
      <c r="I50" s="53" t="s">
        <v>70</v>
      </c>
      <c r="J50" s="44">
        <v>44622</v>
      </c>
      <c r="K50" s="383">
        <v>44623</v>
      </c>
      <c r="L50" s="383"/>
      <c r="M50" s="384"/>
      <c r="N50" s="44">
        <v>44622</v>
      </c>
      <c r="O50" s="383">
        <v>44623</v>
      </c>
      <c r="P50" s="383"/>
      <c r="Q50" s="384"/>
      <c r="R50" s="404"/>
      <c r="S50" s="36"/>
      <c r="T50" s="381"/>
      <c r="U50" s="36"/>
      <c r="V50" s="68"/>
      <c r="W50" s="25"/>
      <c r="X50" s="65">
        <f t="shared" ca="1" si="54"/>
        <v>0</v>
      </c>
      <c r="Y50" s="66">
        <f t="shared" ca="1" si="54"/>
        <v>0</v>
      </c>
      <c r="Z50" s="66">
        <f t="shared" ca="1" si="54"/>
        <v>0</v>
      </c>
      <c r="AA50" s="66">
        <f t="shared" ca="1" si="54"/>
        <v>0</v>
      </c>
      <c r="AB50" s="66">
        <f t="shared" ca="1" si="54"/>
        <v>0</v>
      </c>
      <c r="AC50" s="66">
        <f t="shared" ca="1" si="54"/>
        <v>0</v>
      </c>
      <c r="AD50" s="66">
        <f t="shared" ca="1" si="54"/>
        <v>0</v>
      </c>
      <c r="AE50" s="66">
        <f t="shared" ca="1" si="54"/>
        <v>0</v>
      </c>
      <c r="AF50" s="66">
        <f t="shared" ca="1" si="54"/>
        <v>0</v>
      </c>
      <c r="AG50" s="66">
        <f t="shared" ca="1" si="54"/>
        <v>0</v>
      </c>
      <c r="AH50" s="66">
        <f t="shared" ca="1" si="55"/>
        <v>0</v>
      </c>
      <c r="AI50" s="66">
        <f t="shared" ca="1" si="55"/>
        <v>0</v>
      </c>
      <c r="AJ50" s="66">
        <f t="shared" ca="1" si="55"/>
        <v>0</v>
      </c>
      <c r="AK50" s="66">
        <f t="shared" ca="1" si="55"/>
        <v>0</v>
      </c>
      <c r="AL50" s="66">
        <f t="shared" ca="1" si="55"/>
        <v>0</v>
      </c>
      <c r="AM50" s="66">
        <f t="shared" ca="1" si="55"/>
        <v>0</v>
      </c>
      <c r="AN50" s="66">
        <f t="shared" ca="1" si="55"/>
        <v>0</v>
      </c>
      <c r="AO50" s="66">
        <f t="shared" ca="1" si="55"/>
        <v>0</v>
      </c>
      <c r="AP50" s="66">
        <f t="shared" ca="1" si="55"/>
        <v>0</v>
      </c>
      <c r="AQ50" s="66">
        <f t="shared" ca="1" si="55"/>
        <v>0</v>
      </c>
      <c r="AR50" s="66">
        <f t="shared" ca="1" si="56"/>
        <v>1</v>
      </c>
      <c r="AS50" s="66">
        <f t="shared" ca="1" si="56"/>
        <v>1</v>
      </c>
      <c r="AT50" s="66">
        <f t="shared" ca="1" si="56"/>
        <v>1</v>
      </c>
      <c r="AU50" s="66">
        <f t="shared" ca="1" si="56"/>
        <v>1</v>
      </c>
      <c r="AV50" s="66">
        <f t="shared" ca="1" si="56"/>
        <v>1</v>
      </c>
      <c r="AW50" s="66">
        <f t="shared" ca="1" si="56"/>
        <v>1</v>
      </c>
      <c r="AX50" s="66">
        <f t="shared" ca="1" si="56"/>
        <v>1</v>
      </c>
      <c r="AY50" s="66">
        <f t="shared" ca="1" si="56"/>
        <v>1</v>
      </c>
      <c r="AZ50" s="66">
        <f t="shared" ca="1" si="56"/>
        <v>1</v>
      </c>
      <c r="BA50" s="66">
        <f t="shared" ca="1" si="56"/>
        <v>1</v>
      </c>
      <c r="BB50" s="66">
        <f t="shared" ca="1" si="56"/>
        <v>1</v>
      </c>
      <c r="BC50" s="66">
        <f t="shared" ca="1" si="56"/>
        <v>1</v>
      </c>
      <c r="BD50" s="67">
        <f t="shared" ca="1" si="56"/>
        <v>1</v>
      </c>
      <c r="BE50" s="27"/>
      <c r="BF50" s="30"/>
      <c r="BG50" s="16">
        <f t="shared" ca="1" si="57"/>
        <v>0</v>
      </c>
      <c r="BH50" s="17">
        <f t="shared" ca="1" si="57"/>
        <v>0</v>
      </c>
      <c r="BI50" s="17">
        <f t="shared" ca="1" si="57"/>
        <v>0</v>
      </c>
      <c r="BJ50" s="17">
        <f t="shared" ca="1" si="57"/>
        <v>0</v>
      </c>
      <c r="BK50" s="17">
        <f t="shared" ca="1" si="57"/>
        <v>0</v>
      </c>
      <c r="BL50" s="17">
        <f t="shared" ca="1" si="57"/>
        <v>0</v>
      </c>
      <c r="BM50" s="17">
        <f t="shared" ca="1" si="57"/>
        <v>0</v>
      </c>
      <c r="BN50" s="17">
        <f t="shared" ca="1" si="57"/>
        <v>0</v>
      </c>
      <c r="BO50" s="17">
        <f t="shared" ca="1" si="57"/>
        <v>0</v>
      </c>
      <c r="BP50" s="18">
        <f t="shared" ca="1" si="57"/>
        <v>0</v>
      </c>
      <c r="BQ50" s="17">
        <f t="shared" ca="1" si="58"/>
        <v>0</v>
      </c>
      <c r="BR50" s="17">
        <f t="shared" ca="1" si="58"/>
        <v>0</v>
      </c>
      <c r="BS50" s="17">
        <f t="shared" ca="1" si="58"/>
        <v>0</v>
      </c>
      <c r="BT50" s="17">
        <f t="shared" ca="1" si="58"/>
        <v>0</v>
      </c>
      <c r="BU50" s="17">
        <f t="shared" ca="1" si="58"/>
        <v>0</v>
      </c>
      <c r="BV50" s="17">
        <f t="shared" ca="1" si="58"/>
        <v>0</v>
      </c>
      <c r="BW50" s="17">
        <f t="shared" ca="1" si="58"/>
        <v>0</v>
      </c>
      <c r="BX50" s="17">
        <f t="shared" ca="1" si="58"/>
        <v>0</v>
      </c>
      <c r="BY50" s="17">
        <f t="shared" ca="1" si="58"/>
        <v>0</v>
      </c>
      <c r="BZ50" s="17">
        <f t="shared" ca="1" si="58"/>
        <v>0</v>
      </c>
      <c r="CA50" s="17">
        <f t="shared" ca="1" si="59"/>
        <v>1</v>
      </c>
      <c r="CB50" s="17">
        <f t="shared" ca="1" si="59"/>
        <v>1</v>
      </c>
      <c r="CC50" s="17">
        <f t="shared" ca="1" si="59"/>
        <v>1</v>
      </c>
      <c r="CD50" s="17">
        <f t="shared" ca="1" si="59"/>
        <v>1</v>
      </c>
      <c r="CE50" s="17">
        <f t="shared" ca="1" si="59"/>
        <v>1</v>
      </c>
      <c r="CF50" s="17">
        <f t="shared" ca="1" si="59"/>
        <v>1</v>
      </c>
      <c r="CG50" s="17">
        <f t="shared" ca="1" si="59"/>
        <v>1</v>
      </c>
      <c r="CH50" s="17">
        <f t="shared" ca="1" si="59"/>
        <v>1</v>
      </c>
      <c r="CI50" s="17">
        <f t="shared" ca="1" si="59"/>
        <v>1</v>
      </c>
      <c r="CJ50" s="17">
        <f t="shared" ca="1" si="59"/>
        <v>1</v>
      </c>
      <c r="CK50" s="17">
        <f t="shared" ca="1" si="59"/>
        <v>1</v>
      </c>
      <c r="CL50" s="17">
        <f t="shared" ca="1" si="59"/>
        <v>1</v>
      </c>
      <c r="CM50" s="18">
        <f t="shared" ca="1" si="59"/>
        <v>1</v>
      </c>
      <c r="CO50" s="30"/>
      <c r="CP50" s="16">
        <f t="shared" ca="1" si="60"/>
        <v>0</v>
      </c>
      <c r="CQ50" s="17">
        <f t="shared" ca="1" si="60"/>
        <v>0</v>
      </c>
      <c r="CR50" s="17">
        <f t="shared" ca="1" si="60"/>
        <v>0</v>
      </c>
      <c r="CS50" s="17">
        <f t="shared" ca="1" si="60"/>
        <v>0</v>
      </c>
      <c r="CT50" s="17">
        <f t="shared" ca="1" si="60"/>
        <v>0</v>
      </c>
      <c r="CU50" s="17">
        <f t="shared" ca="1" si="60"/>
        <v>0</v>
      </c>
      <c r="CV50" s="17">
        <f t="shared" ca="1" si="60"/>
        <v>0</v>
      </c>
      <c r="CW50" s="17">
        <f t="shared" ca="1" si="60"/>
        <v>0</v>
      </c>
      <c r="CX50" s="17">
        <f t="shared" ca="1" si="60"/>
        <v>0</v>
      </c>
      <c r="CY50" s="18">
        <f t="shared" ca="1" si="60"/>
        <v>0</v>
      </c>
      <c r="CZ50" s="17">
        <f t="shared" ca="1" si="61"/>
        <v>0</v>
      </c>
      <c r="DA50" s="17">
        <f t="shared" ca="1" si="61"/>
        <v>0</v>
      </c>
      <c r="DB50" s="17">
        <f t="shared" ca="1" si="61"/>
        <v>0</v>
      </c>
      <c r="DC50" s="17">
        <f t="shared" ca="1" si="61"/>
        <v>0</v>
      </c>
      <c r="DD50" s="17">
        <f t="shared" ca="1" si="61"/>
        <v>0</v>
      </c>
      <c r="DE50" s="17">
        <f t="shared" ca="1" si="61"/>
        <v>0</v>
      </c>
      <c r="DF50" s="17">
        <f t="shared" ca="1" si="61"/>
        <v>0</v>
      </c>
      <c r="DG50" s="17">
        <f t="shared" ca="1" si="61"/>
        <v>0</v>
      </c>
      <c r="DH50" s="17">
        <f t="shared" ca="1" si="61"/>
        <v>0</v>
      </c>
      <c r="DI50" s="17">
        <f t="shared" ca="1" si="61"/>
        <v>0</v>
      </c>
      <c r="DJ50" s="17">
        <f t="shared" ca="1" si="62"/>
        <v>0</v>
      </c>
      <c r="DK50" s="17">
        <f t="shared" ca="1" si="62"/>
        <v>0</v>
      </c>
      <c r="DL50" s="17">
        <f t="shared" ca="1" si="62"/>
        <v>0</v>
      </c>
      <c r="DM50" s="17">
        <f t="shared" ca="1" si="62"/>
        <v>0</v>
      </c>
      <c r="DN50" s="17">
        <f t="shared" ca="1" si="62"/>
        <v>0</v>
      </c>
      <c r="DO50" s="17">
        <f t="shared" ca="1" si="62"/>
        <v>0</v>
      </c>
      <c r="DP50" s="17">
        <f t="shared" ca="1" si="62"/>
        <v>0</v>
      </c>
      <c r="DQ50" s="17">
        <f t="shared" ca="1" si="62"/>
        <v>0</v>
      </c>
      <c r="DR50" s="17">
        <f t="shared" ca="1" si="62"/>
        <v>0</v>
      </c>
      <c r="DS50" s="17">
        <f t="shared" ca="1" si="62"/>
        <v>0</v>
      </c>
      <c r="DT50" s="17">
        <f t="shared" ca="1" si="62"/>
        <v>0</v>
      </c>
      <c r="DU50" s="17">
        <f t="shared" ca="1" si="62"/>
        <v>0</v>
      </c>
      <c r="DV50" s="18">
        <f t="shared" ca="1" si="62"/>
        <v>0</v>
      </c>
    </row>
    <row r="51" spans="1:126" hidden="1" outlineLevel="3">
      <c r="A51" s="187"/>
      <c r="B51" s="376" t="s">
        <v>169</v>
      </c>
      <c r="C51" s="375" t="s">
        <v>182</v>
      </c>
      <c r="D51" s="373" t="s">
        <v>143</v>
      </c>
      <c r="E51" s="374">
        <v>12</v>
      </c>
      <c r="F51" s="55">
        <f t="shared" si="64"/>
        <v>3.2520325203252036E-2</v>
      </c>
      <c r="G51" s="99">
        <f t="shared" ca="1" si="39"/>
        <v>0</v>
      </c>
      <c r="H51" s="55">
        <f t="shared" ca="1" si="40"/>
        <v>0</v>
      </c>
      <c r="I51" s="53" t="s">
        <v>70</v>
      </c>
      <c r="J51" s="44">
        <v>44552</v>
      </c>
      <c r="K51" s="383">
        <v>44553</v>
      </c>
      <c r="L51" s="383"/>
      <c r="M51" s="384"/>
      <c r="N51" s="44">
        <v>44552</v>
      </c>
      <c r="O51" s="383">
        <v>44553</v>
      </c>
      <c r="P51" s="383"/>
      <c r="Q51" s="384"/>
      <c r="R51" s="404"/>
      <c r="S51" s="36"/>
      <c r="T51" s="381"/>
      <c r="U51" s="36"/>
      <c r="V51" s="68"/>
      <c r="W51" s="25"/>
      <c r="X51" s="65">
        <f t="shared" ca="1" si="54"/>
        <v>0</v>
      </c>
      <c r="Y51" s="66">
        <f t="shared" ca="1" si="54"/>
        <v>0</v>
      </c>
      <c r="Z51" s="66">
        <f t="shared" ca="1" si="54"/>
        <v>0</v>
      </c>
      <c r="AA51" s="66">
        <f t="shared" ca="1" si="54"/>
        <v>0</v>
      </c>
      <c r="AB51" s="66">
        <f t="shared" ca="1" si="54"/>
        <v>0</v>
      </c>
      <c r="AC51" s="66">
        <f t="shared" ca="1" si="54"/>
        <v>0</v>
      </c>
      <c r="AD51" s="66">
        <f t="shared" ca="1" si="54"/>
        <v>0</v>
      </c>
      <c r="AE51" s="66">
        <f t="shared" ca="1" si="54"/>
        <v>0</v>
      </c>
      <c r="AF51" s="66">
        <f t="shared" ca="1" si="54"/>
        <v>0</v>
      </c>
      <c r="AG51" s="66">
        <f t="shared" ca="1" si="54"/>
        <v>0</v>
      </c>
      <c r="AH51" s="66">
        <f t="shared" ca="1" si="55"/>
        <v>1</v>
      </c>
      <c r="AI51" s="66">
        <f t="shared" ca="1" si="55"/>
        <v>1</v>
      </c>
      <c r="AJ51" s="66">
        <f t="shared" ca="1" si="55"/>
        <v>1</v>
      </c>
      <c r="AK51" s="66">
        <f t="shared" ca="1" si="55"/>
        <v>1</v>
      </c>
      <c r="AL51" s="66">
        <f t="shared" ca="1" si="55"/>
        <v>1</v>
      </c>
      <c r="AM51" s="66">
        <f t="shared" ca="1" si="55"/>
        <v>1</v>
      </c>
      <c r="AN51" s="66">
        <f t="shared" ca="1" si="55"/>
        <v>1</v>
      </c>
      <c r="AO51" s="66">
        <f t="shared" ca="1" si="55"/>
        <v>1</v>
      </c>
      <c r="AP51" s="66">
        <f t="shared" ca="1" si="55"/>
        <v>1</v>
      </c>
      <c r="AQ51" s="66">
        <f t="shared" ca="1" si="55"/>
        <v>1</v>
      </c>
      <c r="AR51" s="66">
        <f t="shared" ca="1" si="56"/>
        <v>1</v>
      </c>
      <c r="AS51" s="66">
        <f t="shared" ca="1" si="56"/>
        <v>1</v>
      </c>
      <c r="AT51" s="66">
        <f t="shared" ca="1" si="56"/>
        <v>1</v>
      </c>
      <c r="AU51" s="66">
        <f t="shared" ca="1" si="56"/>
        <v>1</v>
      </c>
      <c r="AV51" s="66">
        <f t="shared" ca="1" si="56"/>
        <v>1</v>
      </c>
      <c r="AW51" s="66">
        <f t="shared" ca="1" si="56"/>
        <v>1</v>
      </c>
      <c r="AX51" s="66">
        <f t="shared" ca="1" si="56"/>
        <v>1</v>
      </c>
      <c r="AY51" s="66">
        <f t="shared" ca="1" si="56"/>
        <v>1</v>
      </c>
      <c r="AZ51" s="66">
        <f t="shared" ca="1" si="56"/>
        <v>1</v>
      </c>
      <c r="BA51" s="66">
        <f t="shared" ca="1" si="56"/>
        <v>1</v>
      </c>
      <c r="BB51" s="66">
        <f t="shared" ca="1" si="56"/>
        <v>1</v>
      </c>
      <c r="BC51" s="66">
        <f t="shared" ca="1" si="56"/>
        <v>1</v>
      </c>
      <c r="BD51" s="67">
        <f t="shared" ca="1" si="56"/>
        <v>1</v>
      </c>
      <c r="BE51" s="27"/>
      <c r="BF51" s="30"/>
      <c r="BG51" s="16">
        <f t="shared" ca="1" si="57"/>
        <v>0</v>
      </c>
      <c r="BH51" s="17">
        <f t="shared" ca="1" si="57"/>
        <v>0</v>
      </c>
      <c r="BI51" s="17">
        <f t="shared" ca="1" si="57"/>
        <v>0</v>
      </c>
      <c r="BJ51" s="17">
        <f t="shared" ca="1" si="57"/>
        <v>0</v>
      </c>
      <c r="BK51" s="17">
        <f t="shared" ca="1" si="57"/>
        <v>0</v>
      </c>
      <c r="BL51" s="17">
        <f t="shared" ca="1" si="57"/>
        <v>0</v>
      </c>
      <c r="BM51" s="17">
        <f t="shared" ca="1" si="57"/>
        <v>0</v>
      </c>
      <c r="BN51" s="17">
        <f t="shared" ca="1" si="57"/>
        <v>0</v>
      </c>
      <c r="BO51" s="17">
        <f t="shared" ca="1" si="57"/>
        <v>0</v>
      </c>
      <c r="BP51" s="18">
        <f t="shared" ca="1" si="57"/>
        <v>0</v>
      </c>
      <c r="BQ51" s="17">
        <f t="shared" ca="1" si="58"/>
        <v>1</v>
      </c>
      <c r="BR51" s="17">
        <f t="shared" ca="1" si="58"/>
        <v>1</v>
      </c>
      <c r="BS51" s="17">
        <f t="shared" ca="1" si="58"/>
        <v>1</v>
      </c>
      <c r="BT51" s="17">
        <f t="shared" ca="1" si="58"/>
        <v>1</v>
      </c>
      <c r="BU51" s="17">
        <f t="shared" ca="1" si="58"/>
        <v>1</v>
      </c>
      <c r="BV51" s="17">
        <f t="shared" ca="1" si="58"/>
        <v>1</v>
      </c>
      <c r="BW51" s="17">
        <f t="shared" ca="1" si="58"/>
        <v>1</v>
      </c>
      <c r="BX51" s="17">
        <f t="shared" ca="1" si="58"/>
        <v>1</v>
      </c>
      <c r="BY51" s="17">
        <f t="shared" ca="1" si="58"/>
        <v>1</v>
      </c>
      <c r="BZ51" s="17">
        <f t="shared" ca="1" si="58"/>
        <v>1</v>
      </c>
      <c r="CA51" s="17">
        <f t="shared" ca="1" si="59"/>
        <v>1</v>
      </c>
      <c r="CB51" s="17">
        <f t="shared" ca="1" si="59"/>
        <v>1</v>
      </c>
      <c r="CC51" s="17">
        <f t="shared" ca="1" si="59"/>
        <v>1</v>
      </c>
      <c r="CD51" s="17">
        <f t="shared" ca="1" si="59"/>
        <v>1</v>
      </c>
      <c r="CE51" s="17">
        <f t="shared" ca="1" si="59"/>
        <v>1</v>
      </c>
      <c r="CF51" s="17">
        <f t="shared" ca="1" si="59"/>
        <v>1</v>
      </c>
      <c r="CG51" s="17">
        <f t="shared" ca="1" si="59"/>
        <v>1</v>
      </c>
      <c r="CH51" s="17">
        <f t="shared" ca="1" si="59"/>
        <v>1</v>
      </c>
      <c r="CI51" s="17">
        <f t="shared" ca="1" si="59"/>
        <v>1</v>
      </c>
      <c r="CJ51" s="17">
        <f t="shared" ca="1" si="59"/>
        <v>1</v>
      </c>
      <c r="CK51" s="17">
        <f t="shared" ca="1" si="59"/>
        <v>1</v>
      </c>
      <c r="CL51" s="17">
        <f t="shared" ca="1" si="59"/>
        <v>1</v>
      </c>
      <c r="CM51" s="18">
        <f t="shared" ca="1" si="59"/>
        <v>1</v>
      </c>
      <c r="CO51" s="30"/>
      <c r="CP51" s="16">
        <f t="shared" ca="1" si="60"/>
        <v>0</v>
      </c>
      <c r="CQ51" s="17">
        <f t="shared" ca="1" si="60"/>
        <v>0</v>
      </c>
      <c r="CR51" s="17">
        <f t="shared" ca="1" si="60"/>
        <v>0</v>
      </c>
      <c r="CS51" s="17">
        <f t="shared" ca="1" si="60"/>
        <v>0</v>
      </c>
      <c r="CT51" s="17">
        <f t="shared" ca="1" si="60"/>
        <v>0</v>
      </c>
      <c r="CU51" s="17">
        <f t="shared" ca="1" si="60"/>
        <v>0</v>
      </c>
      <c r="CV51" s="17">
        <f t="shared" ca="1" si="60"/>
        <v>0</v>
      </c>
      <c r="CW51" s="17">
        <f t="shared" ca="1" si="60"/>
        <v>0</v>
      </c>
      <c r="CX51" s="17">
        <f t="shared" ca="1" si="60"/>
        <v>0</v>
      </c>
      <c r="CY51" s="18">
        <f t="shared" ca="1" si="60"/>
        <v>0</v>
      </c>
      <c r="CZ51" s="17">
        <f t="shared" ca="1" si="61"/>
        <v>0</v>
      </c>
      <c r="DA51" s="17">
        <f t="shared" ca="1" si="61"/>
        <v>0</v>
      </c>
      <c r="DB51" s="17">
        <f t="shared" ca="1" si="61"/>
        <v>0</v>
      </c>
      <c r="DC51" s="17">
        <f t="shared" ca="1" si="61"/>
        <v>0</v>
      </c>
      <c r="DD51" s="17">
        <f t="shared" ca="1" si="61"/>
        <v>0</v>
      </c>
      <c r="DE51" s="17">
        <f t="shared" ca="1" si="61"/>
        <v>0</v>
      </c>
      <c r="DF51" s="17">
        <f t="shared" ca="1" si="61"/>
        <v>0</v>
      </c>
      <c r="DG51" s="17">
        <f t="shared" ca="1" si="61"/>
        <v>0</v>
      </c>
      <c r="DH51" s="17">
        <f t="shared" ca="1" si="61"/>
        <v>0</v>
      </c>
      <c r="DI51" s="17">
        <f t="shared" ca="1" si="61"/>
        <v>0</v>
      </c>
      <c r="DJ51" s="17">
        <f t="shared" ca="1" si="62"/>
        <v>0</v>
      </c>
      <c r="DK51" s="17">
        <f t="shared" ca="1" si="62"/>
        <v>0</v>
      </c>
      <c r="DL51" s="17">
        <f t="shared" ca="1" si="62"/>
        <v>0</v>
      </c>
      <c r="DM51" s="17">
        <f t="shared" ca="1" si="62"/>
        <v>0</v>
      </c>
      <c r="DN51" s="17">
        <f t="shared" ca="1" si="62"/>
        <v>0</v>
      </c>
      <c r="DO51" s="17">
        <f t="shared" ca="1" si="62"/>
        <v>0</v>
      </c>
      <c r="DP51" s="17">
        <f t="shared" ca="1" si="62"/>
        <v>0</v>
      </c>
      <c r="DQ51" s="17">
        <f t="shared" ca="1" si="62"/>
        <v>0</v>
      </c>
      <c r="DR51" s="17">
        <f t="shared" ca="1" si="62"/>
        <v>0</v>
      </c>
      <c r="DS51" s="17">
        <f t="shared" ca="1" si="62"/>
        <v>0</v>
      </c>
      <c r="DT51" s="17">
        <f t="shared" ca="1" si="62"/>
        <v>0</v>
      </c>
      <c r="DU51" s="17">
        <f t="shared" ca="1" si="62"/>
        <v>0</v>
      </c>
      <c r="DV51" s="18">
        <f t="shared" ca="1" si="62"/>
        <v>0</v>
      </c>
    </row>
    <row r="52" spans="1:126" hidden="1" outlineLevel="3">
      <c r="A52" s="187"/>
      <c r="B52" s="376" t="s">
        <v>169</v>
      </c>
      <c r="C52" s="375" t="s">
        <v>183</v>
      </c>
      <c r="D52" s="373" t="s">
        <v>157</v>
      </c>
      <c r="E52" s="374">
        <v>12</v>
      </c>
      <c r="F52" s="55">
        <f t="shared" si="64"/>
        <v>3.2520325203252036E-2</v>
      </c>
      <c r="G52" s="99">
        <f t="shared" ca="1" si="39"/>
        <v>0</v>
      </c>
      <c r="H52" s="55">
        <f t="shared" ca="1" si="40"/>
        <v>0</v>
      </c>
      <c r="I52" s="53" t="s">
        <v>70</v>
      </c>
      <c r="J52" s="44">
        <v>44564</v>
      </c>
      <c r="K52" s="383">
        <v>44565</v>
      </c>
      <c r="L52" s="383"/>
      <c r="M52" s="384"/>
      <c r="N52" s="44">
        <v>44564</v>
      </c>
      <c r="O52" s="383">
        <v>44565</v>
      </c>
      <c r="P52" s="383"/>
      <c r="Q52" s="384"/>
      <c r="R52" s="404"/>
      <c r="S52" s="36"/>
      <c r="T52" s="381"/>
      <c r="U52" s="36"/>
      <c r="V52" s="68"/>
      <c r="W52" s="25"/>
      <c r="X52" s="65">
        <f t="shared" ca="1" si="54"/>
        <v>0</v>
      </c>
      <c r="Y52" s="66">
        <f t="shared" ca="1" si="54"/>
        <v>0</v>
      </c>
      <c r="Z52" s="66">
        <f t="shared" ca="1" si="54"/>
        <v>0</v>
      </c>
      <c r="AA52" s="66">
        <f t="shared" ca="1" si="54"/>
        <v>0</v>
      </c>
      <c r="AB52" s="66">
        <f t="shared" ca="1" si="54"/>
        <v>0</v>
      </c>
      <c r="AC52" s="66">
        <f t="shared" ca="1" si="54"/>
        <v>0</v>
      </c>
      <c r="AD52" s="66">
        <f t="shared" ca="1" si="54"/>
        <v>0</v>
      </c>
      <c r="AE52" s="66">
        <f t="shared" ca="1" si="54"/>
        <v>0</v>
      </c>
      <c r="AF52" s="66">
        <f t="shared" ca="1" si="54"/>
        <v>0</v>
      </c>
      <c r="AG52" s="66">
        <f t="shared" ca="1" si="54"/>
        <v>0</v>
      </c>
      <c r="AH52" s="66">
        <f t="shared" ca="1" si="55"/>
        <v>0</v>
      </c>
      <c r="AI52" s="66">
        <f t="shared" ca="1" si="55"/>
        <v>0</v>
      </c>
      <c r="AJ52" s="66">
        <f t="shared" ca="1" si="55"/>
        <v>1</v>
      </c>
      <c r="AK52" s="66">
        <f t="shared" ca="1" si="55"/>
        <v>1</v>
      </c>
      <c r="AL52" s="66">
        <f t="shared" ca="1" si="55"/>
        <v>1</v>
      </c>
      <c r="AM52" s="66">
        <f t="shared" ca="1" si="55"/>
        <v>1</v>
      </c>
      <c r="AN52" s="66">
        <f t="shared" ca="1" si="55"/>
        <v>1</v>
      </c>
      <c r="AO52" s="66">
        <f t="shared" ca="1" si="55"/>
        <v>1</v>
      </c>
      <c r="AP52" s="66">
        <f t="shared" ca="1" si="55"/>
        <v>1</v>
      </c>
      <c r="AQ52" s="66">
        <f t="shared" ca="1" si="55"/>
        <v>1</v>
      </c>
      <c r="AR52" s="66">
        <f t="shared" ca="1" si="56"/>
        <v>1</v>
      </c>
      <c r="AS52" s="66">
        <f t="shared" ca="1" si="56"/>
        <v>1</v>
      </c>
      <c r="AT52" s="66">
        <f t="shared" ca="1" si="56"/>
        <v>1</v>
      </c>
      <c r="AU52" s="66">
        <f t="shared" ca="1" si="56"/>
        <v>1</v>
      </c>
      <c r="AV52" s="66">
        <f t="shared" ca="1" si="56"/>
        <v>1</v>
      </c>
      <c r="AW52" s="66">
        <f t="shared" ca="1" si="56"/>
        <v>1</v>
      </c>
      <c r="AX52" s="66">
        <f t="shared" ca="1" si="56"/>
        <v>1</v>
      </c>
      <c r="AY52" s="66">
        <f t="shared" ca="1" si="56"/>
        <v>1</v>
      </c>
      <c r="AZ52" s="66">
        <f t="shared" ca="1" si="56"/>
        <v>1</v>
      </c>
      <c r="BA52" s="66">
        <f t="shared" ca="1" si="56"/>
        <v>1</v>
      </c>
      <c r="BB52" s="66">
        <f t="shared" ca="1" si="56"/>
        <v>1</v>
      </c>
      <c r="BC52" s="66">
        <f t="shared" ca="1" si="56"/>
        <v>1</v>
      </c>
      <c r="BD52" s="67">
        <f t="shared" ca="1" si="56"/>
        <v>1</v>
      </c>
      <c r="BE52" s="27"/>
      <c r="BF52" s="30"/>
      <c r="BG52" s="16">
        <f t="shared" ca="1" si="57"/>
        <v>0</v>
      </c>
      <c r="BH52" s="17">
        <f t="shared" ca="1" si="57"/>
        <v>0</v>
      </c>
      <c r="BI52" s="17">
        <f t="shared" ca="1" si="57"/>
        <v>0</v>
      </c>
      <c r="BJ52" s="17">
        <f t="shared" ca="1" si="57"/>
        <v>0</v>
      </c>
      <c r="BK52" s="17">
        <f t="shared" ca="1" si="57"/>
        <v>0</v>
      </c>
      <c r="BL52" s="17">
        <f t="shared" ca="1" si="57"/>
        <v>0</v>
      </c>
      <c r="BM52" s="17">
        <f t="shared" ca="1" si="57"/>
        <v>0</v>
      </c>
      <c r="BN52" s="17">
        <f t="shared" ca="1" si="57"/>
        <v>0</v>
      </c>
      <c r="BO52" s="17">
        <f t="shared" ca="1" si="57"/>
        <v>0</v>
      </c>
      <c r="BP52" s="18">
        <f t="shared" ca="1" si="57"/>
        <v>0</v>
      </c>
      <c r="BQ52" s="17">
        <f t="shared" ca="1" si="58"/>
        <v>0</v>
      </c>
      <c r="BR52" s="17">
        <f t="shared" ca="1" si="58"/>
        <v>0</v>
      </c>
      <c r="BS52" s="17">
        <f t="shared" ca="1" si="58"/>
        <v>1</v>
      </c>
      <c r="BT52" s="17">
        <f t="shared" ca="1" si="58"/>
        <v>1</v>
      </c>
      <c r="BU52" s="17">
        <f t="shared" ca="1" si="58"/>
        <v>1</v>
      </c>
      <c r="BV52" s="17">
        <f t="shared" ca="1" si="58"/>
        <v>1</v>
      </c>
      <c r="BW52" s="17">
        <f t="shared" ca="1" si="58"/>
        <v>1</v>
      </c>
      <c r="BX52" s="17">
        <f t="shared" ca="1" si="58"/>
        <v>1</v>
      </c>
      <c r="BY52" s="17">
        <f t="shared" ca="1" si="58"/>
        <v>1</v>
      </c>
      <c r="BZ52" s="17">
        <f t="shared" ca="1" si="58"/>
        <v>1</v>
      </c>
      <c r="CA52" s="17">
        <f t="shared" ca="1" si="59"/>
        <v>1</v>
      </c>
      <c r="CB52" s="17">
        <f t="shared" ca="1" si="59"/>
        <v>1</v>
      </c>
      <c r="CC52" s="17">
        <f t="shared" ca="1" si="59"/>
        <v>1</v>
      </c>
      <c r="CD52" s="17">
        <f t="shared" ca="1" si="59"/>
        <v>1</v>
      </c>
      <c r="CE52" s="17">
        <f t="shared" ca="1" si="59"/>
        <v>1</v>
      </c>
      <c r="CF52" s="17">
        <f t="shared" ca="1" si="59"/>
        <v>1</v>
      </c>
      <c r="CG52" s="17">
        <f t="shared" ca="1" si="59"/>
        <v>1</v>
      </c>
      <c r="CH52" s="17">
        <f t="shared" ca="1" si="59"/>
        <v>1</v>
      </c>
      <c r="CI52" s="17">
        <f t="shared" ca="1" si="59"/>
        <v>1</v>
      </c>
      <c r="CJ52" s="17">
        <f t="shared" ca="1" si="59"/>
        <v>1</v>
      </c>
      <c r="CK52" s="17">
        <f t="shared" ca="1" si="59"/>
        <v>1</v>
      </c>
      <c r="CL52" s="17">
        <f t="shared" ca="1" si="59"/>
        <v>1</v>
      </c>
      <c r="CM52" s="18">
        <f t="shared" ca="1" si="59"/>
        <v>1</v>
      </c>
      <c r="CO52" s="30"/>
      <c r="CP52" s="16">
        <f t="shared" ca="1" si="60"/>
        <v>0</v>
      </c>
      <c r="CQ52" s="17">
        <f t="shared" ca="1" si="60"/>
        <v>0</v>
      </c>
      <c r="CR52" s="17">
        <f t="shared" ca="1" si="60"/>
        <v>0</v>
      </c>
      <c r="CS52" s="17">
        <f t="shared" ca="1" si="60"/>
        <v>0</v>
      </c>
      <c r="CT52" s="17">
        <f t="shared" ca="1" si="60"/>
        <v>0</v>
      </c>
      <c r="CU52" s="17">
        <f t="shared" ca="1" si="60"/>
        <v>0</v>
      </c>
      <c r="CV52" s="17">
        <f t="shared" ca="1" si="60"/>
        <v>0</v>
      </c>
      <c r="CW52" s="17">
        <f t="shared" ca="1" si="60"/>
        <v>0</v>
      </c>
      <c r="CX52" s="17">
        <f t="shared" ca="1" si="60"/>
        <v>0</v>
      </c>
      <c r="CY52" s="18">
        <f t="shared" ca="1" si="60"/>
        <v>0</v>
      </c>
      <c r="CZ52" s="17">
        <f t="shared" ca="1" si="61"/>
        <v>0</v>
      </c>
      <c r="DA52" s="17">
        <f t="shared" ca="1" si="61"/>
        <v>0</v>
      </c>
      <c r="DB52" s="17">
        <f t="shared" ca="1" si="61"/>
        <v>0</v>
      </c>
      <c r="DC52" s="17">
        <f t="shared" ca="1" si="61"/>
        <v>0</v>
      </c>
      <c r="DD52" s="17">
        <f t="shared" ca="1" si="61"/>
        <v>0</v>
      </c>
      <c r="DE52" s="17">
        <f t="shared" ca="1" si="61"/>
        <v>0</v>
      </c>
      <c r="DF52" s="17">
        <f t="shared" ca="1" si="61"/>
        <v>0</v>
      </c>
      <c r="DG52" s="17">
        <f t="shared" ca="1" si="61"/>
        <v>0</v>
      </c>
      <c r="DH52" s="17">
        <f t="shared" ca="1" si="61"/>
        <v>0</v>
      </c>
      <c r="DI52" s="17">
        <f t="shared" ca="1" si="61"/>
        <v>0</v>
      </c>
      <c r="DJ52" s="17">
        <f t="shared" ca="1" si="62"/>
        <v>0</v>
      </c>
      <c r="DK52" s="17">
        <f t="shared" ca="1" si="62"/>
        <v>0</v>
      </c>
      <c r="DL52" s="17">
        <f t="shared" ca="1" si="62"/>
        <v>0</v>
      </c>
      <c r="DM52" s="17">
        <f t="shared" ca="1" si="62"/>
        <v>0</v>
      </c>
      <c r="DN52" s="17">
        <f t="shared" ca="1" si="62"/>
        <v>0</v>
      </c>
      <c r="DO52" s="17">
        <f t="shared" ca="1" si="62"/>
        <v>0</v>
      </c>
      <c r="DP52" s="17">
        <f t="shared" ca="1" si="62"/>
        <v>0</v>
      </c>
      <c r="DQ52" s="17">
        <f t="shared" ca="1" si="62"/>
        <v>0</v>
      </c>
      <c r="DR52" s="17">
        <f t="shared" ca="1" si="62"/>
        <v>0</v>
      </c>
      <c r="DS52" s="17">
        <f t="shared" ca="1" si="62"/>
        <v>0</v>
      </c>
      <c r="DT52" s="17">
        <f t="shared" ca="1" si="62"/>
        <v>0</v>
      </c>
      <c r="DU52" s="17">
        <f t="shared" ca="1" si="62"/>
        <v>0</v>
      </c>
      <c r="DV52" s="18">
        <f t="shared" ca="1" si="62"/>
        <v>0</v>
      </c>
    </row>
    <row r="53" spans="1:126" hidden="1" outlineLevel="3">
      <c r="A53" s="187"/>
      <c r="B53" s="376" t="s">
        <v>169</v>
      </c>
      <c r="C53" s="375" t="s">
        <v>184</v>
      </c>
      <c r="D53" s="373" t="s">
        <v>156</v>
      </c>
      <c r="E53" s="374">
        <v>12</v>
      </c>
      <c r="F53" s="55">
        <f t="shared" si="64"/>
        <v>3.2520325203252036E-2</v>
      </c>
      <c r="G53" s="99">
        <f t="shared" ca="1" si="39"/>
        <v>0</v>
      </c>
      <c r="H53" s="55">
        <f t="shared" ca="1" si="40"/>
        <v>0</v>
      </c>
      <c r="I53" s="53" t="s">
        <v>70</v>
      </c>
      <c r="J53" s="44">
        <v>44566</v>
      </c>
      <c r="K53" s="383">
        <v>44567</v>
      </c>
      <c r="L53" s="383"/>
      <c r="M53" s="384"/>
      <c r="N53" s="44">
        <v>44566</v>
      </c>
      <c r="O53" s="383">
        <v>44567</v>
      </c>
      <c r="P53" s="383"/>
      <c r="Q53" s="384"/>
      <c r="R53" s="404"/>
      <c r="S53" s="36"/>
      <c r="T53" s="381"/>
      <c r="U53" s="36"/>
      <c r="V53" s="68"/>
      <c r="W53" s="25"/>
      <c r="X53" s="65">
        <f t="shared" ca="1" si="54"/>
        <v>0</v>
      </c>
      <c r="Y53" s="66">
        <f t="shared" ca="1" si="54"/>
        <v>0</v>
      </c>
      <c r="Z53" s="66">
        <f t="shared" ca="1" si="54"/>
        <v>0</v>
      </c>
      <c r="AA53" s="66">
        <f t="shared" ca="1" si="54"/>
        <v>0</v>
      </c>
      <c r="AB53" s="66">
        <f t="shared" ca="1" si="54"/>
        <v>0</v>
      </c>
      <c r="AC53" s="66">
        <f t="shared" ca="1" si="54"/>
        <v>0</v>
      </c>
      <c r="AD53" s="66">
        <f t="shared" ca="1" si="54"/>
        <v>0</v>
      </c>
      <c r="AE53" s="66">
        <f t="shared" ca="1" si="54"/>
        <v>0</v>
      </c>
      <c r="AF53" s="66">
        <f t="shared" ca="1" si="54"/>
        <v>0</v>
      </c>
      <c r="AG53" s="66">
        <f t="shared" ca="1" si="54"/>
        <v>0</v>
      </c>
      <c r="AH53" s="66">
        <f t="shared" ca="1" si="55"/>
        <v>0</v>
      </c>
      <c r="AI53" s="66">
        <f t="shared" ca="1" si="55"/>
        <v>0</v>
      </c>
      <c r="AJ53" s="66">
        <f t="shared" ca="1" si="55"/>
        <v>1</v>
      </c>
      <c r="AK53" s="66">
        <f t="shared" ca="1" si="55"/>
        <v>1</v>
      </c>
      <c r="AL53" s="66">
        <f t="shared" ca="1" si="55"/>
        <v>1</v>
      </c>
      <c r="AM53" s="66">
        <f t="shared" ca="1" si="55"/>
        <v>1</v>
      </c>
      <c r="AN53" s="66">
        <f t="shared" ca="1" si="55"/>
        <v>1</v>
      </c>
      <c r="AO53" s="66">
        <f t="shared" ca="1" si="55"/>
        <v>1</v>
      </c>
      <c r="AP53" s="66">
        <f t="shared" ca="1" si="55"/>
        <v>1</v>
      </c>
      <c r="AQ53" s="66">
        <f t="shared" ca="1" si="55"/>
        <v>1</v>
      </c>
      <c r="AR53" s="66">
        <f t="shared" ca="1" si="56"/>
        <v>1</v>
      </c>
      <c r="AS53" s="66">
        <f t="shared" ca="1" si="56"/>
        <v>1</v>
      </c>
      <c r="AT53" s="66">
        <f t="shared" ca="1" si="56"/>
        <v>1</v>
      </c>
      <c r="AU53" s="66">
        <f t="shared" ca="1" si="56"/>
        <v>1</v>
      </c>
      <c r="AV53" s="66">
        <f t="shared" ca="1" si="56"/>
        <v>1</v>
      </c>
      <c r="AW53" s="66">
        <f t="shared" ca="1" si="56"/>
        <v>1</v>
      </c>
      <c r="AX53" s="66">
        <f t="shared" ca="1" si="56"/>
        <v>1</v>
      </c>
      <c r="AY53" s="66">
        <f t="shared" ca="1" si="56"/>
        <v>1</v>
      </c>
      <c r="AZ53" s="66">
        <f t="shared" ca="1" si="56"/>
        <v>1</v>
      </c>
      <c r="BA53" s="66">
        <f t="shared" ca="1" si="56"/>
        <v>1</v>
      </c>
      <c r="BB53" s="66">
        <f t="shared" ca="1" si="56"/>
        <v>1</v>
      </c>
      <c r="BC53" s="66">
        <f t="shared" ca="1" si="56"/>
        <v>1</v>
      </c>
      <c r="BD53" s="67">
        <f t="shared" ca="1" si="56"/>
        <v>1</v>
      </c>
      <c r="BE53" s="27"/>
      <c r="BF53" s="30"/>
      <c r="BG53" s="16">
        <f t="shared" ca="1" si="57"/>
        <v>0</v>
      </c>
      <c r="BH53" s="17">
        <f t="shared" ca="1" si="57"/>
        <v>0</v>
      </c>
      <c r="BI53" s="17">
        <f t="shared" ca="1" si="57"/>
        <v>0</v>
      </c>
      <c r="BJ53" s="17">
        <f t="shared" ca="1" si="57"/>
        <v>0</v>
      </c>
      <c r="BK53" s="17">
        <f t="shared" ca="1" si="57"/>
        <v>0</v>
      </c>
      <c r="BL53" s="17">
        <f t="shared" ca="1" si="57"/>
        <v>0</v>
      </c>
      <c r="BM53" s="17">
        <f t="shared" ca="1" si="57"/>
        <v>0</v>
      </c>
      <c r="BN53" s="17">
        <f t="shared" ca="1" si="57"/>
        <v>0</v>
      </c>
      <c r="BO53" s="17">
        <f t="shared" ca="1" si="57"/>
        <v>0</v>
      </c>
      <c r="BP53" s="18">
        <f t="shared" ca="1" si="57"/>
        <v>0</v>
      </c>
      <c r="BQ53" s="17">
        <f t="shared" ca="1" si="58"/>
        <v>0</v>
      </c>
      <c r="BR53" s="17">
        <f t="shared" ca="1" si="58"/>
        <v>0</v>
      </c>
      <c r="BS53" s="17">
        <f t="shared" ca="1" si="58"/>
        <v>1</v>
      </c>
      <c r="BT53" s="17">
        <f t="shared" ca="1" si="58"/>
        <v>1</v>
      </c>
      <c r="BU53" s="17">
        <f t="shared" ca="1" si="58"/>
        <v>1</v>
      </c>
      <c r="BV53" s="17">
        <f t="shared" ca="1" si="58"/>
        <v>1</v>
      </c>
      <c r="BW53" s="17">
        <f t="shared" ca="1" si="58"/>
        <v>1</v>
      </c>
      <c r="BX53" s="17">
        <f t="shared" ca="1" si="58"/>
        <v>1</v>
      </c>
      <c r="BY53" s="17">
        <f t="shared" ca="1" si="58"/>
        <v>1</v>
      </c>
      <c r="BZ53" s="17">
        <f t="shared" ca="1" si="58"/>
        <v>1</v>
      </c>
      <c r="CA53" s="17">
        <f t="shared" ca="1" si="59"/>
        <v>1</v>
      </c>
      <c r="CB53" s="17">
        <f t="shared" ca="1" si="59"/>
        <v>1</v>
      </c>
      <c r="CC53" s="17">
        <f t="shared" ca="1" si="59"/>
        <v>1</v>
      </c>
      <c r="CD53" s="17">
        <f t="shared" ca="1" si="59"/>
        <v>1</v>
      </c>
      <c r="CE53" s="17">
        <f t="shared" ca="1" si="59"/>
        <v>1</v>
      </c>
      <c r="CF53" s="17">
        <f t="shared" ca="1" si="59"/>
        <v>1</v>
      </c>
      <c r="CG53" s="17">
        <f t="shared" ca="1" si="59"/>
        <v>1</v>
      </c>
      <c r="CH53" s="17">
        <f t="shared" ca="1" si="59"/>
        <v>1</v>
      </c>
      <c r="CI53" s="17">
        <f t="shared" ca="1" si="59"/>
        <v>1</v>
      </c>
      <c r="CJ53" s="17">
        <f t="shared" ca="1" si="59"/>
        <v>1</v>
      </c>
      <c r="CK53" s="17">
        <f t="shared" ca="1" si="59"/>
        <v>1</v>
      </c>
      <c r="CL53" s="17">
        <f t="shared" ca="1" si="59"/>
        <v>1</v>
      </c>
      <c r="CM53" s="18">
        <f t="shared" ca="1" si="59"/>
        <v>1</v>
      </c>
      <c r="CO53" s="30"/>
      <c r="CP53" s="16">
        <f t="shared" ca="1" si="60"/>
        <v>0</v>
      </c>
      <c r="CQ53" s="17">
        <f t="shared" ca="1" si="60"/>
        <v>0</v>
      </c>
      <c r="CR53" s="17">
        <f t="shared" ca="1" si="60"/>
        <v>0</v>
      </c>
      <c r="CS53" s="17">
        <f t="shared" ca="1" si="60"/>
        <v>0</v>
      </c>
      <c r="CT53" s="17">
        <f t="shared" ca="1" si="60"/>
        <v>0</v>
      </c>
      <c r="CU53" s="17">
        <f t="shared" ca="1" si="60"/>
        <v>0</v>
      </c>
      <c r="CV53" s="17">
        <f t="shared" ca="1" si="60"/>
        <v>0</v>
      </c>
      <c r="CW53" s="17">
        <f t="shared" ca="1" si="60"/>
        <v>0</v>
      </c>
      <c r="CX53" s="17">
        <f t="shared" ca="1" si="60"/>
        <v>0</v>
      </c>
      <c r="CY53" s="18">
        <f t="shared" ca="1" si="60"/>
        <v>0</v>
      </c>
      <c r="CZ53" s="17">
        <f t="shared" ca="1" si="61"/>
        <v>0</v>
      </c>
      <c r="DA53" s="17">
        <f t="shared" ca="1" si="61"/>
        <v>0</v>
      </c>
      <c r="DB53" s="17">
        <f t="shared" ca="1" si="61"/>
        <v>0</v>
      </c>
      <c r="DC53" s="17">
        <f t="shared" ca="1" si="61"/>
        <v>0</v>
      </c>
      <c r="DD53" s="17">
        <f t="shared" ca="1" si="61"/>
        <v>0</v>
      </c>
      <c r="DE53" s="17">
        <f t="shared" ca="1" si="61"/>
        <v>0</v>
      </c>
      <c r="DF53" s="17">
        <f t="shared" ca="1" si="61"/>
        <v>0</v>
      </c>
      <c r="DG53" s="17">
        <f t="shared" ca="1" si="61"/>
        <v>0</v>
      </c>
      <c r="DH53" s="17">
        <f t="shared" ca="1" si="61"/>
        <v>0</v>
      </c>
      <c r="DI53" s="17">
        <f t="shared" ca="1" si="61"/>
        <v>0</v>
      </c>
      <c r="DJ53" s="17">
        <f t="shared" ca="1" si="62"/>
        <v>0</v>
      </c>
      <c r="DK53" s="17">
        <f t="shared" ca="1" si="62"/>
        <v>0</v>
      </c>
      <c r="DL53" s="17">
        <f t="shared" ca="1" si="62"/>
        <v>0</v>
      </c>
      <c r="DM53" s="17">
        <f t="shared" ca="1" si="62"/>
        <v>0</v>
      </c>
      <c r="DN53" s="17">
        <f t="shared" ca="1" si="62"/>
        <v>0</v>
      </c>
      <c r="DO53" s="17">
        <f t="shared" ca="1" si="62"/>
        <v>0</v>
      </c>
      <c r="DP53" s="17">
        <f t="shared" ca="1" si="62"/>
        <v>0</v>
      </c>
      <c r="DQ53" s="17">
        <f t="shared" ca="1" si="62"/>
        <v>0</v>
      </c>
      <c r="DR53" s="17">
        <f t="shared" ca="1" si="62"/>
        <v>0</v>
      </c>
      <c r="DS53" s="17">
        <f t="shared" ca="1" si="62"/>
        <v>0</v>
      </c>
      <c r="DT53" s="17">
        <f t="shared" ca="1" si="62"/>
        <v>0</v>
      </c>
      <c r="DU53" s="17">
        <f t="shared" ca="1" si="62"/>
        <v>0</v>
      </c>
      <c r="DV53" s="18">
        <f t="shared" ca="1" si="62"/>
        <v>0</v>
      </c>
    </row>
    <row r="54" spans="1:126" hidden="1" outlineLevel="3">
      <c r="A54" s="187"/>
      <c r="B54" s="376" t="s">
        <v>169</v>
      </c>
      <c r="C54" s="375" t="s">
        <v>185</v>
      </c>
      <c r="D54" s="373" t="s">
        <v>146</v>
      </c>
      <c r="E54" s="374">
        <v>12</v>
      </c>
      <c r="F54" s="55">
        <f t="shared" si="64"/>
        <v>3.2520325203252036E-2</v>
      </c>
      <c r="G54" s="99">
        <f t="shared" ca="1" si="39"/>
        <v>0</v>
      </c>
      <c r="H54" s="55">
        <f t="shared" ca="1" si="40"/>
        <v>0</v>
      </c>
      <c r="I54" s="53" t="s">
        <v>70</v>
      </c>
      <c r="J54" s="44">
        <v>44568</v>
      </c>
      <c r="K54" s="383">
        <v>44571</v>
      </c>
      <c r="L54" s="383"/>
      <c r="M54" s="384"/>
      <c r="N54" s="44">
        <v>44568</v>
      </c>
      <c r="O54" s="383">
        <v>44571</v>
      </c>
      <c r="P54" s="383"/>
      <c r="Q54" s="384"/>
      <c r="R54" s="404"/>
      <c r="S54" s="36"/>
      <c r="T54" s="381"/>
      <c r="U54" s="36"/>
      <c r="V54" s="68"/>
      <c r="W54" s="25"/>
      <c r="X54" s="65">
        <f t="shared" ca="1" si="54"/>
        <v>0</v>
      </c>
      <c r="Y54" s="66">
        <f t="shared" ca="1" si="54"/>
        <v>0</v>
      </c>
      <c r="Z54" s="66">
        <f t="shared" ca="1" si="54"/>
        <v>0</v>
      </c>
      <c r="AA54" s="66">
        <f t="shared" ca="1" si="54"/>
        <v>0</v>
      </c>
      <c r="AB54" s="66">
        <f t="shared" ca="1" si="54"/>
        <v>0</v>
      </c>
      <c r="AC54" s="66">
        <f t="shared" ca="1" si="54"/>
        <v>0</v>
      </c>
      <c r="AD54" s="66">
        <f t="shared" ca="1" si="54"/>
        <v>0</v>
      </c>
      <c r="AE54" s="66">
        <f t="shared" ca="1" si="54"/>
        <v>0</v>
      </c>
      <c r="AF54" s="66">
        <f t="shared" ca="1" si="54"/>
        <v>0</v>
      </c>
      <c r="AG54" s="66">
        <f t="shared" ca="1" si="54"/>
        <v>0</v>
      </c>
      <c r="AH54" s="66">
        <f t="shared" ca="1" si="55"/>
        <v>0</v>
      </c>
      <c r="AI54" s="66">
        <f t="shared" ca="1" si="55"/>
        <v>0</v>
      </c>
      <c r="AJ54" s="66">
        <f t="shared" ca="1" si="55"/>
        <v>0.3</v>
      </c>
      <c r="AK54" s="66">
        <f t="shared" ca="1" si="55"/>
        <v>1</v>
      </c>
      <c r="AL54" s="66">
        <f t="shared" ca="1" si="55"/>
        <v>1</v>
      </c>
      <c r="AM54" s="66">
        <f t="shared" ca="1" si="55"/>
        <v>1</v>
      </c>
      <c r="AN54" s="66">
        <f t="shared" ca="1" si="55"/>
        <v>1</v>
      </c>
      <c r="AO54" s="66">
        <f t="shared" ca="1" si="55"/>
        <v>1</v>
      </c>
      <c r="AP54" s="66">
        <f t="shared" ca="1" si="55"/>
        <v>1</v>
      </c>
      <c r="AQ54" s="66">
        <f t="shared" ca="1" si="55"/>
        <v>1</v>
      </c>
      <c r="AR54" s="66">
        <f t="shared" ca="1" si="56"/>
        <v>1</v>
      </c>
      <c r="AS54" s="66">
        <f t="shared" ca="1" si="56"/>
        <v>1</v>
      </c>
      <c r="AT54" s="66">
        <f t="shared" ca="1" si="56"/>
        <v>1</v>
      </c>
      <c r="AU54" s="66">
        <f t="shared" ca="1" si="56"/>
        <v>1</v>
      </c>
      <c r="AV54" s="66">
        <f t="shared" ca="1" si="56"/>
        <v>1</v>
      </c>
      <c r="AW54" s="66">
        <f t="shared" ca="1" si="56"/>
        <v>1</v>
      </c>
      <c r="AX54" s="66">
        <f t="shared" ca="1" si="56"/>
        <v>1</v>
      </c>
      <c r="AY54" s="66">
        <f t="shared" ca="1" si="56"/>
        <v>1</v>
      </c>
      <c r="AZ54" s="66">
        <f t="shared" ca="1" si="56"/>
        <v>1</v>
      </c>
      <c r="BA54" s="66">
        <f t="shared" ca="1" si="56"/>
        <v>1</v>
      </c>
      <c r="BB54" s="66">
        <f t="shared" ca="1" si="56"/>
        <v>1</v>
      </c>
      <c r="BC54" s="66">
        <f t="shared" ca="1" si="56"/>
        <v>1</v>
      </c>
      <c r="BD54" s="67">
        <f t="shared" ca="1" si="56"/>
        <v>1</v>
      </c>
      <c r="BE54" s="27"/>
      <c r="BF54" s="30"/>
      <c r="BG54" s="16">
        <f t="shared" ca="1" si="57"/>
        <v>0</v>
      </c>
      <c r="BH54" s="17">
        <f t="shared" ca="1" si="57"/>
        <v>0</v>
      </c>
      <c r="BI54" s="17">
        <f t="shared" ca="1" si="57"/>
        <v>0</v>
      </c>
      <c r="BJ54" s="17">
        <f t="shared" ca="1" si="57"/>
        <v>0</v>
      </c>
      <c r="BK54" s="17">
        <f t="shared" ca="1" si="57"/>
        <v>0</v>
      </c>
      <c r="BL54" s="17">
        <f t="shared" ca="1" si="57"/>
        <v>0</v>
      </c>
      <c r="BM54" s="17">
        <f t="shared" ca="1" si="57"/>
        <v>0</v>
      </c>
      <c r="BN54" s="17">
        <f t="shared" ca="1" si="57"/>
        <v>0</v>
      </c>
      <c r="BO54" s="17">
        <f t="shared" ca="1" si="57"/>
        <v>0</v>
      </c>
      <c r="BP54" s="18">
        <f t="shared" ca="1" si="57"/>
        <v>0</v>
      </c>
      <c r="BQ54" s="17">
        <f t="shared" ca="1" si="58"/>
        <v>0</v>
      </c>
      <c r="BR54" s="17">
        <f t="shared" ca="1" si="58"/>
        <v>0</v>
      </c>
      <c r="BS54" s="17">
        <f t="shared" ca="1" si="58"/>
        <v>0.3</v>
      </c>
      <c r="BT54" s="17">
        <f t="shared" ca="1" si="58"/>
        <v>1</v>
      </c>
      <c r="BU54" s="17">
        <f t="shared" ca="1" si="58"/>
        <v>1</v>
      </c>
      <c r="BV54" s="17">
        <f t="shared" ca="1" si="58"/>
        <v>1</v>
      </c>
      <c r="BW54" s="17">
        <f t="shared" ca="1" si="58"/>
        <v>1</v>
      </c>
      <c r="BX54" s="17">
        <f t="shared" ca="1" si="58"/>
        <v>1</v>
      </c>
      <c r="BY54" s="17">
        <f t="shared" ca="1" si="58"/>
        <v>1</v>
      </c>
      <c r="BZ54" s="17">
        <f t="shared" ca="1" si="58"/>
        <v>1</v>
      </c>
      <c r="CA54" s="17">
        <f t="shared" ca="1" si="59"/>
        <v>1</v>
      </c>
      <c r="CB54" s="17">
        <f t="shared" ca="1" si="59"/>
        <v>1</v>
      </c>
      <c r="CC54" s="17">
        <f t="shared" ca="1" si="59"/>
        <v>1</v>
      </c>
      <c r="CD54" s="17">
        <f t="shared" ca="1" si="59"/>
        <v>1</v>
      </c>
      <c r="CE54" s="17">
        <f t="shared" ca="1" si="59"/>
        <v>1</v>
      </c>
      <c r="CF54" s="17">
        <f t="shared" ca="1" si="59"/>
        <v>1</v>
      </c>
      <c r="CG54" s="17">
        <f t="shared" ca="1" si="59"/>
        <v>1</v>
      </c>
      <c r="CH54" s="17">
        <f t="shared" ca="1" si="59"/>
        <v>1</v>
      </c>
      <c r="CI54" s="17">
        <f t="shared" ca="1" si="59"/>
        <v>1</v>
      </c>
      <c r="CJ54" s="17">
        <f t="shared" ca="1" si="59"/>
        <v>1</v>
      </c>
      <c r="CK54" s="17">
        <f t="shared" ca="1" si="59"/>
        <v>1</v>
      </c>
      <c r="CL54" s="17">
        <f t="shared" ca="1" si="59"/>
        <v>1</v>
      </c>
      <c r="CM54" s="18">
        <f t="shared" ca="1" si="59"/>
        <v>1</v>
      </c>
      <c r="CO54" s="30"/>
      <c r="CP54" s="16">
        <f t="shared" ca="1" si="60"/>
        <v>0</v>
      </c>
      <c r="CQ54" s="17">
        <f t="shared" ca="1" si="60"/>
        <v>0</v>
      </c>
      <c r="CR54" s="17">
        <f t="shared" ca="1" si="60"/>
        <v>0</v>
      </c>
      <c r="CS54" s="17">
        <f t="shared" ca="1" si="60"/>
        <v>0</v>
      </c>
      <c r="CT54" s="17">
        <f t="shared" ca="1" si="60"/>
        <v>0</v>
      </c>
      <c r="CU54" s="17">
        <f t="shared" ca="1" si="60"/>
        <v>0</v>
      </c>
      <c r="CV54" s="17">
        <f t="shared" ca="1" si="60"/>
        <v>0</v>
      </c>
      <c r="CW54" s="17">
        <f t="shared" ca="1" si="60"/>
        <v>0</v>
      </c>
      <c r="CX54" s="17">
        <f t="shared" ca="1" si="60"/>
        <v>0</v>
      </c>
      <c r="CY54" s="18">
        <f t="shared" ca="1" si="60"/>
        <v>0</v>
      </c>
      <c r="CZ54" s="17">
        <f t="shared" ca="1" si="61"/>
        <v>0</v>
      </c>
      <c r="DA54" s="17">
        <f t="shared" ca="1" si="61"/>
        <v>0</v>
      </c>
      <c r="DB54" s="17">
        <f t="shared" ca="1" si="61"/>
        <v>0</v>
      </c>
      <c r="DC54" s="17">
        <f t="shared" ca="1" si="61"/>
        <v>0</v>
      </c>
      <c r="DD54" s="17">
        <f t="shared" ca="1" si="61"/>
        <v>0</v>
      </c>
      <c r="DE54" s="17">
        <f t="shared" ca="1" si="61"/>
        <v>0</v>
      </c>
      <c r="DF54" s="17">
        <f t="shared" ca="1" si="61"/>
        <v>0</v>
      </c>
      <c r="DG54" s="17">
        <f t="shared" ca="1" si="61"/>
        <v>0</v>
      </c>
      <c r="DH54" s="17">
        <f t="shared" ca="1" si="61"/>
        <v>0</v>
      </c>
      <c r="DI54" s="17">
        <f t="shared" ca="1" si="61"/>
        <v>0</v>
      </c>
      <c r="DJ54" s="17">
        <f t="shared" ca="1" si="62"/>
        <v>0</v>
      </c>
      <c r="DK54" s="17">
        <f t="shared" ca="1" si="62"/>
        <v>0</v>
      </c>
      <c r="DL54" s="17">
        <f t="shared" ca="1" si="62"/>
        <v>0</v>
      </c>
      <c r="DM54" s="17">
        <f t="shared" ca="1" si="62"/>
        <v>0</v>
      </c>
      <c r="DN54" s="17">
        <f t="shared" ca="1" si="62"/>
        <v>0</v>
      </c>
      <c r="DO54" s="17">
        <f t="shared" ca="1" si="62"/>
        <v>0</v>
      </c>
      <c r="DP54" s="17">
        <f t="shared" ca="1" si="62"/>
        <v>0</v>
      </c>
      <c r="DQ54" s="17">
        <f t="shared" ca="1" si="62"/>
        <v>0</v>
      </c>
      <c r="DR54" s="17">
        <f t="shared" ca="1" si="62"/>
        <v>0</v>
      </c>
      <c r="DS54" s="17">
        <f t="shared" ca="1" si="62"/>
        <v>0</v>
      </c>
      <c r="DT54" s="17">
        <f t="shared" ca="1" si="62"/>
        <v>0</v>
      </c>
      <c r="DU54" s="17">
        <f t="shared" ca="1" si="62"/>
        <v>0</v>
      </c>
      <c r="DV54" s="18">
        <f t="shared" ca="1" si="62"/>
        <v>0</v>
      </c>
    </row>
    <row r="55" spans="1:126" hidden="1" outlineLevel="3">
      <c r="A55" s="187"/>
      <c r="B55" s="376" t="s">
        <v>169</v>
      </c>
      <c r="C55" s="375" t="s">
        <v>186</v>
      </c>
      <c r="D55" s="373" t="s">
        <v>144</v>
      </c>
      <c r="E55" s="374">
        <v>12</v>
      </c>
      <c r="F55" s="55">
        <f t="shared" si="64"/>
        <v>3.2520325203252036E-2</v>
      </c>
      <c r="G55" s="99">
        <f t="shared" ca="1" si="39"/>
        <v>0</v>
      </c>
      <c r="H55" s="55">
        <f t="shared" ca="1" si="40"/>
        <v>0</v>
      </c>
      <c r="I55" s="53" t="s">
        <v>70</v>
      </c>
      <c r="J55" s="44">
        <v>44571</v>
      </c>
      <c r="K55" s="383">
        <v>44572</v>
      </c>
      <c r="L55" s="383"/>
      <c r="M55" s="384"/>
      <c r="N55" s="44">
        <v>44571</v>
      </c>
      <c r="O55" s="383">
        <v>44572</v>
      </c>
      <c r="P55" s="383"/>
      <c r="Q55" s="384"/>
      <c r="R55" s="404"/>
      <c r="S55" s="36"/>
      <c r="T55" s="381"/>
      <c r="U55" s="36"/>
      <c r="V55" s="68"/>
      <c r="W55" s="25"/>
      <c r="X55" s="65">
        <f t="shared" ca="1" si="54"/>
        <v>0</v>
      </c>
      <c r="Y55" s="66">
        <f t="shared" ca="1" si="54"/>
        <v>0</v>
      </c>
      <c r="Z55" s="66">
        <f t="shared" ca="1" si="54"/>
        <v>0</v>
      </c>
      <c r="AA55" s="66">
        <f t="shared" ca="1" si="54"/>
        <v>0</v>
      </c>
      <c r="AB55" s="66">
        <f t="shared" ca="1" si="54"/>
        <v>0</v>
      </c>
      <c r="AC55" s="66">
        <f t="shared" ca="1" si="54"/>
        <v>0</v>
      </c>
      <c r="AD55" s="66">
        <f t="shared" ca="1" si="54"/>
        <v>0</v>
      </c>
      <c r="AE55" s="66">
        <f t="shared" ca="1" si="54"/>
        <v>0</v>
      </c>
      <c r="AF55" s="66">
        <f t="shared" ca="1" si="54"/>
        <v>0</v>
      </c>
      <c r="AG55" s="66">
        <f t="shared" ca="1" si="54"/>
        <v>0</v>
      </c>
      <c r="AH55" s="66">
        <f t="shared" ca="1" si="55"/>
        <v>0</v>
      </c>
      <c r="AI55" s="66">
        <f t="shared" ca="1" si="55"/>
        <v>0</v>
      </c>
      <c r="AJ55" s="66">
        <f t="shared" ca="1" si="55"/>
        <v>0</v>
      </c>
      <c r="AK55" s="66">
        <f t="shared" ca="1" si="55"/>
        <v>1</v>
      </c>
      <c r="AL55" s="66">
        <f t="shared" ca="1" si="55"/>
        <v>1</v>
      </c>
      <c r="AM55" s="66">
        <f t="shared" ca="1" si="55"/>
        <v>1</v>
      </c>
      <c r="AN55" s="66">
        <f t="shared" ca="1" si="55"/>
        <v>1</v>
      </c>
      <c r="AO55" s="66">
        <f t="shared" ca="1" si="55"/>
        <v>1</v>
      </c>
      <c r="AP55" s="66">
        <f t="shared" ca="1" si="55"/>
        <v>1</v>
      </c>
      <c r="AQ55" s="66">
        <f t="shared" ca="1" si="55"/>
        <v>1</v>
      </c>
      <c r="AR55" s="66">
        <f t="shared" ca="1" si="56"/>
        <v>1</v>
      </c>
      <c r="AS55" s="66">
        <f t="shared" ca="1" si="56"/>
        <v>1</v>
      </c>
      <c r="AT55" s="66">
        <f t="shared" ca="1" si="56"/>
        <v>1</v>
      </c>
      <c r="AU55" s="66">
        <f t="shared" ca="1" si="56"/>
        <v>1</v>
      </c>
      <c r="AV55" s="66">
        <f t="shared" ca="1" si="56"/>
        <v>1</v>
      </c>
      <c r="AW55" s="66">
        <f t="shared" ca="1" si="56"/>
        <v>1</v>
      </c>
      <c r="AX55" s="66">
        <f t="shared" ca="1" si="56"/>
        <v>1</v>
      </c>
      <c r="AY55" s="66">
        <f t="shared" ca="1" si="56"/>
        <v>1</v>
      </c>
      <c r="AZ55" s="66">
        <f t="shared" ca="1" si="56"/>
        <v>1</v>
      </c>
      <c r="BA55" s="66">
        <f t="shared" ca="1" si="56"/>
        <v>1</v>
      </c>
      <c r="BB55" s="66">
        <f t="shared" ca="1" si="56"/>
        <v>1</v>
      </c>
      <c r="BC55" s="66">
        <f t="shared" ca="1" si="56"/>
        <v>1</v>
      </c>
      <c r="BD55" s="67">
        <f t="shared" ca="1" si="56"/>
        <v>1</v>
      </c>
      <c r="BE55" s="27"/>
      <c r="BF55" s="30"/>
      <c r="BG55" s="16">
        <f t="shared" ca="1" si="57"/>
        <v>0</v>
      </c>
      <c r="BH55" s="17">
        <f t="shared" ca="1" si="57"/>
        <v>0</v>
      </c>
      <c r="BI55" s="17">
        <f t="shared" ca="1" si="57"/>
        <v>0</v>
      </c>
      <c r="BJ55" s="17">
        <f t="shared" ca="1" si="57"/>
        <v>0</v>
      </c>
      <c r="BK55" s="17">
        <f t="shared" ca="1" si="57"/>
        <v>0</v>
      </c>
      <c r="BL55" s="17">
        <f t="shared" ca="1" si="57"/>
        <v>0</v>
      </c>
      <c r="BM55" s="17">
        <f t="shared" ca="1" si="57"/>
        <v>0</v>
      </c>
      <c r="BN55" s="17">
        <f t="shared" ca="1" si="57"/>
        <v>0</v>
      </c>
      <c r="BO55" s="17">
        <f t="shared" ca="1" si="57"/>
        <v>0</v>
      </c>
      <c r="BP55" s="18">
        <f t="shared" ca="1" si="57"/>
        <v>0</v>
      </c>
      <c r="BQ55" s="17">
        <f t="shared" ca="1" si="58"/>
        <v>0</v>
      </c>
      <c r="BR55" s="17">
        <f t="shared" ca="1" si="58"/>
        <v>0</v>
      </c>
      <c r="BS55" s="17">
        <f t="shared" ca="1" si="58"/>
        <v>0</v>
      </c>
      <c r="BT55" s="17">
        <f t="shared" ca="1" si="58"/>
        <v>1</v>
      </c>
      <c r="BU55" s="17">
        <f t="shared" ca="1" si="58"/>
        <v>1</v>
      </c>
      <c r="BV55" s="17">
        <f t="shared" ca="1" si="58"/>
        <v>1</v>
      </c>
      <c r="BW55" s="17">
        <f t="shared" ca="1" si="58"/>
        <v>1</v>
      </c>
      <c r="BX55" s="17">
        <f t="shared" ca="1" si="58"/>
        <v>1</v>
      </c>
      <c r="BY55" s="17">
        <f t="shared" ca="1" si="58"/>
        <v>1</v>
      </c>
      <c r="BZ55" s="17">
        <f t="shared" ca="1" si="58"/>
        <v>1</v>
      </c>
      <c r="CA55" s="17">
        <f t="shared" ca="1" si="59"/>
        <v>1</v>
      </c>
      <c r="CB55" s="17">
        <f t="shared" ca="1" si="59"/>
        <v>1</v>
      </c>
      <c r="CC55" s="17">
        <f t="shared" ca="1" si="59"/>
        <v>1</v>
      </c>
      <c r="CD55" s="17">
        <f t="shared" ca="1" si="59"/>
        <v>1</v>
      </c>
      <c r="CE55" s="17">
        <f t="shared" ca="1" si="59"/>
        <v>1</v>
      </c>
      <c r="CF55" s="17">
        <f t="shared" ca="1" si="59"/>
        <v>1</v>
      </c>
      <c r="CG55" s="17">
        <f t="shared" ca="1" si="59"/>
        <v>1</v>
      </c>
      <c r="CH55" s="17">
        <f t="shared" ca="1" si="59"/>
        <v>1</v>
      </c>
      <c r="CI55" s="17">
        <f t="shared" ca="1" si="59"/>
        <v>1</v>
      </c>
      <c r="CJ55" s="17">
        <f t="shared" ca="1" si="59"/>
        <v>1</v>
      </c>
      <c r="CK55" s="17">
        <f t="shared" ca="1" si="59"/>
        <v>1</v>
      </c>
      <c r="CL55" s="17">
        <f t="shared" ca="1" si="59"/>
        <v>1</v>
      </c>
      <c r="CM55" s="18">
        <f t="shared" ca="1" si="59"/>
        <v>1</v>
      </c>
      <c r="CO55" s="30"/>
      <c r="CP55" s="16">
        <f t="shared" ca="1" si="60"/>
        <v>0</v>
      </c>
      <c r="CQ55" s="17">
        <f t="shared" ca="1" si="60"/>
        <v>0</v>
      </c>
      <c r="CR55" s="17">
        <f t="shared" ca="1" si="60"/>
        <v>0</v>
      </c>
      <c r="CS55" s="17">
        <f t="shared" ca="1" si="60"/>
        <v>0</v>
      </c>
      <c r="CT55" s="17">
        <f t="shared" ca="1" si="60"/>
        <v>0</v>
      </c>
      <c r="CU55" s="17">
        <f t="shared" ca="1" si="60"/>
        <v>0</v>
      </c>
      <c r="CV55" s="17">
        <f t="shared" ca="1" si="60"/>
        <v>0</v>
      </c>
      <c r="CW55" s="17">
        <f t="shared" ca="1" si="60"/>
        <v>0</v>
      </c>
      <c r="CX55" s="17">
        <f t="shared" ca="1" si="60"/>
        <v>0</v>
      </c>
      <c r="CY55" s="18">
        <f t="shared" ca="1" si="60"/>
        <v>0</v>
      </c>
      <c r="CZ55" s="17">
        <f t="shared" ca="1" si="61"/>
        <v>0</v>
      </c>
      <c r="DA55" s="17">
        <f t="shared" ca="1" si="61"/>
        <v>0</v>
      </c>
      <c r="DB55" s="17">
        <f t="shared" ca="1" si="61"/>
        <v>0</v>
      </c>
      <c r="DC55" s="17">
        <f t="shared" ca="1" si="61"/>
        <v>0</v>
      </c>
      <c r="DD55" s="17">
        <f t="shared" ca="1" si="61"/>
        <v>0</v>
      </c>
      <c r="DE55" s="17">
        <f t="shared" ca="1" si="61"/>
        <v>0</v>
      </c>
      <c r="DF55" s="17">
        <f t="shared" ca="1" si="61"/>
        <v>0</v>
      </c>
      <c r="DG55" s="17">
        <f t="shared" ca="1" si="61"/>
        <v>0</v>
      </c>
      <c r="DH55" s="17">
        <f t="shared" ca="1" si="61"/>
        <v>0</v>
      </c>
      <c r="DI55" s="17">
        <f t="shared" ca="1" si="61"/>
        <v>0</v>
      </c>
      <c r="DJ55" s="17">
        <f t="shared" ca="1" si="62"/>
        <v>0</v>
      </c>
      <c r="DK55" s="17">
        <f t="shared" ca="1" si="62"/>
        <v>0</v>
      </c>
      <c r="DL55" s="17">
        <f t="shared" ca="1" si="62"/>
        <v>0</v>
      </c>
      <c r="DM55" s="17">
        <f t="shared" ca="1" si="62"/>
        <v>0</v>
      </c>
      <c r="DN55" s="17">
        <f t="shared" ca="1" si="62"/>
        <v>0</v>
      </c>
      <c r="DO55" s="17">
        <f t="shared" ca="1" si="62"/>
        <v>0</v>
      </c>
      <c r="DP55" s="17">
        <f t="shared" ca="1" si="62"/>
        <v>0</v>
      </c>
      <c r="DQ55" s="17">
        <f t="shared" ca="1" si="62"/>
        <v>0</v>
      </c>
      <c r="DR55" s="17">
        <f t="shared" ca="1" si="62"/>
        <v>0</v>
      </c>
      <c r="DS55" s="17">
        <f t="shared" ca="1" si="62"/>
        <v>0</v>
      </c>
      <c r="DT55" s="17">
        <f t="shared" ca="1" si="62"/>
        <v>0</v>
      </c>
      <c r="DU55" s="17">
        <f t="shared" ca="1" si="62"/>
        <v>0</v>
      </c>
      <c r="DV55" s="18">
        <f t="shared" ca="1" si="62"/>
        <v>0</v>
      </c>
    </row>
    <row r="56" spans="1:126" hidden="1" outlineLevel="3">
      <c r="A56" s="187"/>
      <c r="B56" s="376" t="s">
        <v>169</v>
      </c>
      <c r="C56" s="375" t="s">
        <v>187</v>
      </c>
      <c r="D56" s="373" t="s">
        <v>150</v>
      </c>
      <c r="E56" s="374">
        <v>12</v>
      </c>
      <c r="F56" s="55">
        <f t="shared" si="64"/>
        <v>3.2520325203252036E-2</v>
      </c>
      <c r="G56" s="99">
        <f t="shared" ca="1" si="39"/>
        <v>0</v>
      </c>
      <c r="H56" s="55">
        <f t="shared" ca="1" si="40"/>
        <v>0</v>
      </c>
      <c r="I56" s="53" t="s">
        <v>70</v>
      </c>
      <c r="J56" s="44">
        <v>44573</v>
      </c>
      <c r="K56" s="383">
        <v>44574</v>
      </c>
      <c r="L56" s="383"/>
      <c r="M56" s="384"/>
      <c r="N56" s="44">
        <v>44573</v>
      </c>
      <c r="O56" s="383">
        <v>44574</v>
      </c>
      <c r="P56" s="383"/>
      <c r="Q56" s="384"/>
      <c r="R56" s="404"/>
      <c r="S56" s="36"/>
      <c r="T56" s="381"/>
      <c r="U56" s="36"/>
      <c r="V56" s="68"/>
      <c r="W56" s="25"/>
      <c r="X56" s="65">
        <f t="shared" ca="1" si="54"/>
        <v>0</v>
      </c>
      <c r="Y56" s="66">
        <f t="shared" ca="1" si="54"/>
        <v>0</v>
      </c>
      <c r="Z56" s="66">
        <f t="shared" ca="1" si="54"/>
        <v>0</v>
      </c>
      <c r="AA56" s="66">
        <f t="shared" ca="1" si="54"/>
        <v>0</v>
      </c>
      <c r="AB56" s="66">
        <f t="shared" ca="1" si="54"/>
        <v>0</v>
      </c>
      <c r="AC56" s="66">
        <f t="shared" ca="1" si="54"/>
        <v>0</v>
      </c>
      <c r="AD56" s="66">
        <f t="shared" ca="1" si="54"/>
        <v>0</v>
      </c>
      <c r="AE56" s="66">
        <f t="shared" ca="1" si="54"/>
        <v>0</v>
      </c>
      <c r="AF56" s="66">
        <f t="shared" ca="1" si="54"/>
        <v>0</v>
      </c>
      <c r="AG56" s="66">
        <f t="shared" ca="1" si="54"/>
        <v>0</v>
      </c>
      <c r="AH56" s="66">
        <f t="shared" ca="1" si="55"/>
        <v>0</v>
      </c>
      <c r="AI56" s="66">
        <f t="shared" ca="1" si="55"/>
        <v>0</v>
      </c>
      <c r="AJ56" s="66">
        <f t="shared" ca="1" si="55"/>
        <v>0</v>
      </c>
      <c r="AK56" s="66">
        <f t="shared" ca="1" si="55"/>
        <v>1</v>
      </c>
      <c r="AL56" s="66">
        <f t="shared" ca="1" si="55"/>
        <v>1</v>
      </c>
      <c r="AM56" s="66">
        <f t="shared" ca="1" si="55"/>
        <v>1</v>
      </c>
      <c r="AN56" s="66">
        <f t="shared" ca="1" si="55"/>
        <v>1</v>
      </c>
      <c r="AO56" s="66">
        <f t="shared" ca="1" si="55"/>
        <v>1</v>
      </c>
      <c r="AP56" s="66">
        <f t="shared" ca="1" si="55"/>
        <v>1</v>
      </c>
      <c r="AQ56" s="66">
        <f t="shared" ca="1" si="55"/>
        <v>1</v>
      </c>
      <c r="AR56" s="66">
        <f t="shared" ca="1" si="56"/>
        <v>1</v>
      </c>
      <c r="AS56" s="66">
        <f t="shared" ca="1" si="56"/>
        <v>1</v>
      </c>
      <c r="AT56" s="66">
        <f t="shared" ca="1" si="56"/>
        <v>1</v>
      </c>
      <c r="AU56" s="66">
        <f t="shared" ca="1" si="56"/>
        <v>1</v>
      </c>
      <c r="AV56" s="66">
        <f t="shared" ca="1" si="56"/>
        <v>1</v>
      </c>
      <c r="AW56" s="66">
        <f t="shared" ca="1" si="56"/>
        <v>1</v>
      </c>
      <c r="AX56" s="66">
        <f t="shared" ca="1" si="56"/>
        <v>1</v>
      </c>
      <c r="AY56" s="66">
        <f t="shared" ca="1" si="56"/>
        <v>1</v>
      </c>
      <c r="AZ56" s="66">
        <f t="shared" ca="1" si="56"/>
        <v>1</v>
      </c>
      <c r="BA56" s="66">
        <f t="shared" ca="1" si="56"/>
        <v>1</v>
      </c>
      <c r="BB56" s="66">
        <f t="shared" ca="1" si="56"/>
        <v>1</v>
      </c>
      <c r="BC56" s="66">
        <f t="shared" ca="1" si="56"/>
        <v>1</v>
      </c>
      <c r="BD56" s="67">
        <f t="shared" ca="1" si="56"/>
        <v>1</v>
      </c>
      <c r="BE56" s="27"/>
      <c r="BF56" s="30"/>
      <c r="BG56" s="16">
        <f t="shared" ca="1" si="57"/>
        <v>0</v>
      </c>
      <c r="BH56" s="17">
        <f t="shared" ca="1" si="57"/>
        <v>0</v>
      </c>
      <c r="BI56" s="17">
        <f t="shared" ca="1" si="57"/>
        <v>0</v>
      </c>
      <c r="BJ56" s="17">
        <f t="shared" ca="1" si="57"/>
        <v>0</v>
      </c>
      <c r="BK56" s="17">
        <f t="shared" ca="1" si="57"/>
        <v>0</v>
      </c>
      <c r="BL56" s="17">
        <f t="shared" ca="1" si="57"/>
        <v>0</v>
      </c>
      <c r="BM56" s="17">
        <f t="shared" ca="1" si="57"/>
        <v>0</v>
      </c>
      <c r="BN56" s="17">
        <f t="shared" ca="1" si="57"/>
        <v>0</v>
      </c>
      <c r="BO56" s="17">
        <f t="shared" ca="1" si="57"/>
        <v>0</v>
      </c>
      <c r="BP56" s="18">
        <f t="shared" ca="1" si="57"/>
        <v>0</v>
      </c>
      <c r="BQ56" s="17">
        <f t="shared" ca="1" si="58"/>
        <v>0</v>
      </c>
      <c r="BR56" s="17">
        <f t="shared" ca="1" si="58"/>
        <v>0</v>
      </c>
      <c r="BS56" s="17">
        <f t="shared" ca="1" si="58"/>
        <v>0</v>
      </c>
      <c r="BT56" s="17">
        <f t="shared" ca="1" si="58"/>
        <v>1</v>
      </c>
      <c r="BU56" s="17">
        <f t="shared" ca="1" si="58"/>
        <v>1</v>
      </c>
      <c r="BV56" s="17">
        <f t="shared" ca="1" si="58"/>
        <v>1</v>
      </c>
      <c r="BW56" s="17">
        <f t="shared" ca="1" si="58"/>
        <v>1</v>
      </c>
      <c r="BX56" s="17">
        <f t="shared" ca="1" si="58"/>
        <v>1</v>
      </c>
      <c r="BY56" s="17">
        <f t="shared" ca="1" si="58"/>
        <v>1</v>
      </c>
      <c r="BZ56" s="17">
        <f t="shared" ca="1" si="58"/>
        <v>1</v>
      </c>
      <c r="CA56" s="17">
        <f t="shared" ca="1" si="59"/>
        <v>1</v>
      </c>
      <c r="CB56" s="17">
        <f t="shared" ca="1" si="59"/>
        <v>1</v>
      </c>
      <c r="CC56" s="17">
        <f t="shared" ca="1" si="59"/>
        <v>1</v>
      </c>
      <c r="CD56" s="17">
        <f t="shared" ca="1" si="59"/>
        <v>1</v>
      </c>
      <c r="CE56" s="17">
        <f t="shared" ca="1" si="59"/>
        <v>1</v>
      </c>
      <c r="CF56" s="17">
        <f t="shared" ca="1" si="59"/>
        <v>1</v>
      </c>
      <c r="CG56" s="17">
        <f t="shared" ca="1" si="59"/>
        <v>1</v>
      </c>
      <c r="CH56" s="17">
        <f t="shared" ca="1" si="59"/>
        <v>1</v>
      </c>
      <c r="CI56" s="17">
        <f t="shared" ca="1" si="59"/>
        <v>1</v>
      </c>
      <c r="CJ56" s="17">
        <f t="shared" ca="1" si="59"/>
        <v>1</v>
      </c>
      <c r="CK56" s="17">
        <f t="shared" ca="1" si="59"/>
        <v>1</v>
      </c>
      <c r="CL56" s="17">
        <f t="shared" ca="1" si="59"/>
        <v>1</v>
      </c>
      <c r="CM56" s="18">
        <f t="shared" ca="1" si="59"/>
        <v>1</v>
      </c>
      <c r="CO56" s="30"/>
      <c r="CP56" s="16">
        <f t="shared" ca="1" si="60"/>
        <v>0</v>
      </c>
      <c r="CQ56" s="17">
        <f t="shared" ca="1" si="60"/>
        <v>0</v>
      </c>
      <c r="CR56" s="17">
        <f t="shared" ca="1" si="60"/>
        <v>0</v>
      </c>
      <c r="CS56" s="17">
        <f t="shared" ca="1" si="60"/>
        <v>0</v>
      </c>
      <c r="CT56" s="17">
        <f t="shared" ca="1" si="60"/>
        <v>0</v>
      </c>
      <c r="CU56" s="17">
        <f t="shared" ca="1" si="60"/>
        <v>0</v>
      </c>
      <c r="CV56" s="17">
        <f t="shared" ca="1" si="60"/>
        <v>0</v>
      </c>
      <c r="CW56" s="17">
        <f t="shared" ca="1" si="60"/>
        <v>0</v>
      </c>
      <c r="CX56" s="17">
        <f t="shared" ca="1" si="60"/>
        <v>0</v>
      </c>
      <c r="CY56" s="18">
        <f t="shared" ca="1" si="60"/>
        <v>0</v>
      </c>
      <c r="CZ56" s="17">
        <f t="shared" ca="1" si="61"/>
        <v>0</v>
      </c>
      <c r="DA56" s="17">
        <f t="shared" ca="1" si="61"/>
        <v>0</v>
      </c>
      <c r="DB56" s="17">
        <f t="shared" ca="1" si="61"/>
        <v>0</v>
      </c>
      <c r="DC56" s="17">
        <f t="shared" ca="1" si="61"/>
        <v>0</v>
      </c>
      <c r="DD56" s="17">
        <f t="shared" ca="1" si="61"/>
        <v>0</v>
      </c>
      <c r="DE56" s="17">
        <f t="shared" ca="1" si="61"/>
        <v>0</v>
      </c>
      <c r="DF56" s="17">
        <f t="shared" ca="1" si="61"/>
        <v>0</v>
      </c>
      <c r="DG56" s="17">
        <f t="shared" ca="1" si="61"/>
        <v>0</v>
      </c>
      <c r="DH56" s="17">
        <f t="shared" ca="1" si="61"/>
        <v>0</v>
      </c>
      <c r="DI56" s="17">
        <f t="shared" ca="1" si="61"/>
        <v>0</v>
      </c>
      <c r="DJ56" s="17">
        <f t="shared" ca="1" si="62"/>
        <v>0</v>
      </c>
      <c r="DK56" s="17">
        <f t="shared" ca="1" si="62"/>
        <v>0</v>
      </c>
      <c r="DL56" s="17">
        <f t="shared" ca="1" si="62"/>
        <v>0</v>
      </c>
      <c r="DM56" s="17">
        <f t="shared" ca="1" si="62"/>
        <v>0</v>
      </c>
      <c r="DN56" s="17">
        <f t="shared" ca="1" si="62"/>
        <v>0</v>
      </c>
      <c r="DO56" s="17">
        <f t="shared" ca="1" si="62"/>
        <v>0</v>
      </c>
      <c r="DP56" s="17">
        <f t="shared" ca="1" si="62"/>
        <v>0</v>
      </c>
      <c r="DQ56" s="17">
        <f t="shared" ca="1" si="62"/>
        <v>0</v>
      </c>
      <c r="DR56" s="17">
        <f t="shared" ca="1" si="62"/>
        <v>0</v>
      </c>
      <c r="DS56" s="17">
        <f t="shared" ca="1" si="62"/>
        <v>0</v>
      </c>
      <c r="DT56" s="17">
        <f t="shared" ca="1" si="62"/>
        <v>0</v>
      </c>
      <c r="DU56" s="17">
        <f t="shared" ca="1" si="62"/>
        <v>0</v>
      </c>
      <c r="DV56" s="18">
        <f t="shared" ca="1" si="62"/>
        <v>0</v>
      </c>
    </row>
    <row r="57" spans="1:126" hidden="1" outlineLevel="3">
      <c r="A57" s="187"/>
      <c r="B57" s="376" t="s">
        <v>169</v>
      </c>
      <c r="C57" s="375" t="s">
        <v>188</v>
      </c>
      <c r="D57" s="373" t="s">
        <v>151</v>
      </c>
      <c r="E57" s="374">
        <v>12</v>
      </c>
      <c r="F57" s="55">
        <f t="shared" si="64"/>
        <v>3.2520325203252036E-2</v>
      </c>
      <c r="G57" s="99">
        <f t="shared" ca="1" si="39"/>
        <v>0</v>
      </c>
      <c r="H57" s="55">
        <f t="shared" ca="1" si="40"/>
        <v>0</v>
      </c>
      <c r="I57" s="53" t="s">
        <v>70</v>
      </c>
      <c r="J57" s="44">
        <v>44575</v>
      </c>
      <c r="K57" s="383">
        <v>44575</v>
      </c>
      <c r="L57" s="383"/>
      <c r="M57" s="384"/>
      <c r="N57" s="44">
        <v>44575</v>
      </c>
      <c r="O57" s="383">
        <v>44575</v>
      </c>
      <c r="P57" s="383"/>
      <c r="Q57" s="384"/>
      <c r="R57" s="404"/>
      <c r="S57" s="36"/>
      <c r="T57" s="381"/>
      <c r="U57" s="36"/>
      <c r="V57" s="68"/>
      <c r="W57" s="25"/>
      <c r="X57" s="65">
        <f t="shared" ca="1" si="54"/>
        <v>0</v>
      </c>
      <c r="Y57" s="66">
        <f t="shared" ca="1" si="54"/>
        <v>0</v>
      </c>
      <c r="Z57" s="66">
        <f t="shared" ca="1" si="54"/>
        <v>0</v>
      </c>
      <c r="AA57" s="66">
        <f t="shared" ca="1" si="54"/>
        <v>0</v>
      </c>
      <c r="AB57" s="66">
        <f t="shared" ca="1" si="54"/>
        <v>0</v>
      </c>
      <c r="AC57" s="66">
        <f t="shared" ca="1" si="54"/>
        <v>0</v>
      </c>
      <c r="AD57" s="66">
        <f t="shared" ca="1" si="54"/>
        <v>0</v>
      </c>
      <c r="AE57" s="66">
        <f t="shared" ca="1" si="54"/>
        <v>0</v>
      </c>
      <c r="AF57" s="66">
        <f t="shared" ca="1" si="54"/>
        <v>0</v>
      </c>
      <c r="AG57" s="66">
        <f t="shared" ca="1" si="54"/>
        <v>0</v>
      </c>
      <c r="AH57" s="66">
        <f t="shared" ca="1" si="55"/>
        <v>0</v>
      </c>
      <c r="AI57" s="66">
        <f t="shared" ca="1" si="55"/>
        <v>0</v>
      </c>
      <c r="AJ57" s="66">
        <f t="shared" ca="1" si="55"/>
        <v>0</v>
      </c>
      <c r="AK57" s="66">
        <f t="shared" ca="1" si="55"/>
        <v>1</v>
      </c>
      <c r="AL57" s="66">
        <f t="shared" ca="1" si="55"/>
        <v>1</v>
      </c>
      <c r="AM57" s="66">
        <f t="shared" ca="1" si="55"/>
        <v>1</v>
      </c>
      <c r="AN57" s="66">
        <f t="shared" ca="1" si="55"/>
        <v>1</v>
      </c>
      <c r="AO57" s="66">
        <f t="shared" ca="1" si="55"/>
        <v>1</v>
      </c>
      <c r="AP57" s="66">
        <f t="shared" ca="1" si="55"/>
        <v>1</v>
      </c>
      <c r="AQ57" s="66">
        <f t="shared" ca="1" si="55"/>
        <v>1</v>
      </c>
      <c r="AR57" s="66">
        <f t="shared" ca="1" si="56"/>
        <v>1</v>
      </c>
      <c r="AS57" s="66">
        <f t="shared" ca="1" si="56"/>
        <v>1</v>
      </c>
      <c r="AT57" s="66">
        <f t="shared" ca="1" si="56"/>
        <v>1</v>
      </c>
      <c r="AU57" s="66">
        <f t="shared" ca="1" si="56"/>
        <v>1</v>
      </c>
      <c r="AV57" s="66">
        <f t="shared" ca="1" si="56"/>
        <v>1</v>
      </c>
      <c r="AW57" s="66">
        <f t="shared" ca="1" si="56"/>
        <v>1</v>
      </c>
      <c r="AX57" s="66">
        <f t="shared" ca="1" si="56"/>
        <v>1</v>
      </c>
      <c r="AY57" s="66">
        <f t="shared" ca="1" si="56"/>
        <v>1</v>
      </c>
      <c r="AZ57" s="66">
        <f t="shared" ca="1" si="56"/>
        <v>1</v>
      </c>
      <c r="BA57" s="66">
        <f t="shared" ca="1" si="56"/>
        <v>1</v>
      </c>
      <c r="BB57" s="66">
        <f t="shared" ca="1" si="56"/>
        <v>1</v>
      </c>
      <c r="BC57" s="66">
        <f t="shared" ca="1" si="56"/>
        <v>1</v>
      </c>
      <c r="BD57" s="67">
        <f t="shared" ca="1" si="56"/>
        <v>1</v>
      </c>
      <c r="BE57" s="27"/>
      <c r="BF57" s="30"/>
      <c r="BG57" s="16">
        <f t="shared" ca="1" si="57"/>
        <v>0</v>
      </c>
      <c r="BH57" s="17">
        <f t="shared" ca="1" si="57"/>
        <v>0</v>
      </c>
      <c r="BI57" s="17">
        <f t="shared" ca="1" si="57"/>
        <v>0</v>
      </c>
      <c r="BJ57" s="17">
        <f t="shared" ca="1" si="57"/>
        <v>0</v>
      </c>
      <c r="BK57" s="17">
        <f t="shared" ca="1" si="57"/>
        <v>0</v>
      </c>
      <c r="BL57" s="17">
        <f t="shared" ca="1" si="57"/>
        <v>0</v>
      </c>
      <c r="BM57" s="17">
        <f t="shared" ca="1" si="57"/>
        <v>0</v>
      </c>
      <c r="BN57" s="17">
        <f t="shared" ca="1" si="57"/>
        <v>0</v>
      </c>
      <c r="BO57" s="17">
        <f t="shared" ca="1" si="57"/>
        <v>0</v>
      </c>
      <c r="BP57" s="18">
        <f t="shared" ca="1" si="57"/>
        <v>0</v>
      </c>
      <c r="BQ57" s="17">
        <f t="shared" ca="1" si="58"/>
        <v>0</v>
      </c>
      <c r="BR57" s="17">
        <f t="shared" ca="1" si="58"/>
        <v>0</v>
      </c>
      <c r="BS57" s="17">
        <f t="shared" ca="1" si="58"/>
        <v>0</v>
      </c>
      <c r="BT57" s="17">
        <f t="shared" ca="1" si="58"/>
        <v>1</v>
      </c>
      <c r="BU57" s="17">
        <f t="shared" ca="1" si="58"/>
        <v>1</v>
      </c>
      <c r="BV57" s="17">
        <f t="shared" ca="1" si="58"/>
        <v>1</v>
      </c>
      <c r="BW57" s="17">
        <f t="shared" ca="1" si="58"/>
        <v>1</v>
      </c>
      <c r="BX57" s="17">
        <f t="shared" ca="1" si="58"/>
        <v>1</v>
      </c>
      <c r="BY57" s="17">
        <f t="shared" ca="1" si="58"/>
        <v>1</v>
      </c>
      <c r="BZ57" s="17">
        <f t="shared" ca="1" si="58"/>
        <v>1</v>
      </c>
      <c r="CA57" s="17">
        <f t="shared" ca="1" si="59"/>
        <v>1</v>
      </c>
      <c r="CB57" s="17">
        <f t="shared" ca="1" si="59"/>
        <v>1</v>
      </c>
      <c r="CC57" s="17">
        <f t="shared" ca="1" si="59"/>
        <v>1</v>
      </c>
      <c r="CD57" s="17">
        <f t="shared" ca="1" si="59"/>
        <v>1</v>
      </c>
      <c r="CE57" s="17">
        <f t="shared" ca="1" si="59"/>
        <v>1</v>
      </c>
      <c r="CF57" s="17">
        <f t="shared" ca="1" si="59"/>
        <v>1</v>
      </c>
      <c r="CG57" s="17">
        <f t="shared" ca="1" si="59"/>
        <v>1</v>
      </c>
      <c r="CH57" s="17">
        <f t="shared" ca="1" si="59"/>
        <v>1</v>
      </c>
      <c r="CI57" s="17">
        <f t="shared" ca="1" si="59"/>
        <v>1</v>
      </c>
      <c r="CJ57" s="17">
        <f t="shared" ca="1" si="59"/>
        <v>1</v>
      </c>
      <c r="CK57" s="17">
        <f t="shared" ca="1" si="59"/>
        <v>1</v>
      </c>
      <c r="CL57" s="17">
        <f t="shared" ca="1" si="59"/>
        <v>1</v>
      </c>
      <c r="CM57" s="18">
        <f t="shared" ca="1" si="59"/>
        <v>1</v>
      </c>
      <c r="CO57" s="30"/>
      <c r="CP57" s="16">
        <f t="shared" ca="1" si="60"/>
        <v>0</v>
      </c>
      <c r="CQ57" s="17">
        <f t="shared" ca="1" si="60"/>
        <v>0</v>
      </c>
      <c r="CR57" s="17">
        <f t="shared" ca="1" si="60"/>
        <v>0</v>
      </c>
      <c r="CS57" s="17">
        <f t="shared" ca="1" si="60"/>
        <v>0</v>
      </c>
      <c r="CT57" s="17">
        <f t="shared" ca="1" si="60"/>
        <v>0</v>
      </c>
      <c r="CU57" s="17">
        <f t="shared" ca="1" si="60"/>
        <v>0</v>
      </c>
      <c r="CV57" s="17">
        <f t="shared" ca="1" si="60"/>
        <v>0</v>
      </c>
      <c r="CW57" s="17">
        <f t="shared" ca="1" si="60"/>
        <v>0</v>
      </c>
      <c r="CX57" s="17">
        <f t="shared" ca="1" si="60"/>
        <v>0</v>
      </c>
      <c r="CY57" s="18">
        <f t="shared" ca="1" si="60"/>
        <v>0</v>
      </c>
      <c r="CZ57" s="17">
        <f t="shared" ca="1" si="61"/>
        <v>0</v>
      </c>
      <c r="DA57" s="17">
        <f t="shared" ca="1" si="61"/>
        <v>0</v>
      </c>
      <c r="DB57" s="17">
        <f t="shared" ca="1" si="61"/>
        <v>0</v>
      </c>
      <c r="DC57" s="17">
        <f t="shared" ca="1" si="61"/>
        <v>0</v>
      </c>
      <c r="DD57" s="17">
        <f t="shared" ca="1" si="61"/>
        <v>0</v>
      </c>
      <c r="DE57" s="17">
        <f t="shared" ca="1" si="61"/>
        <v>0</v>
      </c>
      <c r="DF57" s="17">
        <f t="shared" ca="1" si="61"/>
        <v>0</v>
      </c>
      <c r="DG57" s="17">
        <f t="shared" ca="1" si="61"/>
        <v>0</v>
      </c>
      <c r="DH57" s="17">
        <f t="shared" ca="1" si="61"/>
        <v>0</v>
      </c>
      <c r="DI57" s="17">
        <f t="shared" ca="1" si="61"/>
        <v>0</v>
      </c>
      <c r="DJ57" s="17">
        <f t="shared" ca="1" si="62"/>
        <v>0</v>
      </c>
      <c r="DK57" s="17">
        <f t="shared" ca="1" si="62"/>
        <v>0</v>
      </c>
      <c r="DL57" s="17">
        <f t="shared" ca="1" si="62"/>
        <v>0</v>
      </c>
      <c r="DM57" s="17">
        <f t="shared" ca="1" si="62"/>
        <v>0</v>
      </c>
      <c r="DN57" s="17">
        <f t="shared" ca="1" si="62"/>
        <v>0</v>
      </c>
      <c r="DO57" s="17">
        <f t="shared" ca="1" si="62"/>
        <v>0</v>
      </c>
      <c r="DP57" s="17">
        <f t="shared" ca="1" si="62"/>
        <v>0</v>
      </c>
      <c r="DQ57" s="17">
        <f t="shared" ca="1" si="62"/>
        <v>0</v>
      </c>
      <c r="DR57" s="17">
        <f t="shared" ca="1" si="62"/>
        <v>0</v>
      </c>
      <c r="DS57" s="17">
        <f t="shared" ca="1" si="62"/>
        <v>0</v>
      </c>
      <c r="DT57" s="17">
        <f t="shared" ca="1" si="62"/>
        <v>0</v>
      </c>
      <c r="DU57" s="17">
        <f t="shared" ca="1" si="62"/>
        <v>0</v>
      </c>
      <c r="DV57" s="18">
        <f t="shared" ca="1" si="62"/>
        <v>0</v>
      </c>
    </row>
    <row r="58" spans="1:126" hidden="1" outlineLevel="3">
      <c r="A58" s="187"/>
      <c r="B58" s="376" t="s">
        <v>169</v>
      </c>
      <c r="C58" s="375" t="s">
        <v>189</v>
      </c>
      <c r="D58" s="373" t="s">
        <v>147</v>
      </c>
      <c r="E58" s="374">
        <v>12</v>
      </c>
      <c r="F58" s="55">
        <f t="shared" si="64"/>
        <v>3.2520325203252036E-2</v>
      </c>
      <c r="G58" s="99">
        <f t="shared" ca="1" si="39"/>
        <v>0</v>
      </c>
      <c r="H58" s="55">
        <f t="shared" ca="1" si="40"/>
        <v>0</v>
      </c>
      <c r="I58" s="53" t="s">
        <v>70</v>
      </c>
      <c r="J58" s="44">
        <v>44578</v>
      </c>
      <c r="K58" s="383">
        <v>44579</v>
      </c>
      <c r="L58" s="383"/>
      <c r="M58" s="384"/>
      <c r="N58" s="44">
        <v>44578</v>
      </c>
      <c r="O58" s="383">
        <v>44579</v>
      </c>
      <c r="P58" s="383"/>
      <c r="Q58" s="384"/>
      <c r="R58" s="404"/>
      <c r="S58" s="36"/>
      <c r="T58" s="381"/>
      <c r="U58" s="36"/>
      <c r="V58" s="68"/>
      <c r="W58" s="25"/>
      <c r="X58" s="65">
        <f t="shared" ca="1" si="54"/>
        <v>0</v>
      </c>
      <c r="Y58" s="66">
        <f t="shared" ca="1" si="54"/>
        <v>0</v>
      </c>
      <c r="Z58" s="66">
        <f t="shared" ca="1" si="54"/>
        <v>0</v>
      </c>
      <c r="AA58" s="66">
        <f t="shared" ca="1" si="54"/>
        <v>0</v>
      </c>
      <c r="AB58" s="66">
        <f t="shared" ca="1" si="54"/>
        <v>0</v>
      </c>
      <c r="AC58" s="66">
        <f t="shared" ca="1" si="54"/>
        <v>0</v>
      </c>
      <c r="AD58" s="66">
        <f t="shared" ca="1" si="54"/>
        <v>0</v>
      </c>
      <c r="AE58" s="66">
        <f t="shared" ca="1" si="54"/>
        <v>0</v>
      </c>
      <c r="AF58" s="66">
        <f t="shared" ca="1" si="54"/>
        <v>0</v>
      </c>
      <c r="AG58" s="66">
        <f t="shared" ca="1" si="54"/>
        <v>0</v>
      </c>
      <c r="AH58" s="66">
        <f t="shared" ca="1" si="55"/>
        <v>0</v>
      </c>
      <c r="AI58" s="66">
        <f t="shared" ca="1" si="55"/>
        <v>0</v>
      </c>
      <c r="AJ58" s="66">
        <f t="shared" ca="1" si="55"/>
        <v>0</v>
      </c>
      <c r="AK58" s="66">
        <f t="shared" ca="1" si="55"/>
        <v>0</v>
      </c>
      <c r="AL58" s="66">
        <f t="shared" ca="1" si="55"/>
        <v>1</v>
      </c>
      <c r="AM58" s="66">
        <f t="shared" ca="1" si="55"/>
        <v>1</v>
      </c>
      <c r="AN58" s="66">
        <f t="shared" ca="1" si="55"/>
        <v>1</v>
      </c>
      <c r="AO58" s="66">
        <f t="shared" ca="1" si="55"/>
        <v>1</v>
      </c>
      <c r="AP58" s="66">
        <f t="shared" ca="1" si="55"/>
        <v>1</v>
      </c>
      <c r="AQ58" s="66">
        <f t="shared" ca="1" si="55"/>
        <v>1</v>
      </c>
      <c r="AR58" s="66">
        <f t="shared" ca="1" si="55"/>
        <v>1</v>
      </c>
      <c r="AS58" s="66">
        <f t="shared" ca="1" si="55"/>
        <v>1</v>
      </c>
      <c r="AT58" s="66">
        <f t="shared" ca="1" si="55"/>
        <v>1</v>
      </c>
      <c r="AU58" s="66">
        <f t="shared" ca="1" si="55"/>
        <v>1</v>
      </c>
      <c r="AV58" s="66">
        <f t="shared" ca="1" si="55"/>
        <v>1</v>
      </c>
      <c r="AW58" s="66">
        <f t="shared" ca="1" si="55"/>
        <v>1</v>
      </c>
      <c r="AX58" s="66">
        <f t="shared" ref="AX58:BD58" ca="1" si="65">SUMPRODUCT(OFFSET(($J$2:$M$2),MATCH($I58,$I$2:$I$4,0)-1,0)*($J58:$M58&lt;=AX$10)*($J58:$M58&lt;&gt;0))</f>
        <v>1</v>
      </c>
      <c r="AY58" s="66">
        <f t="shared" ca="1" si="65"/>
        <v>1</v>
      </c>
      <c r="AZ58" s="66">
        <f t="shared" ca="1" si="65"/>
        <v>1</v>
      </c>
      <c r="BA58" s="66">
        <f t="shared" ca="1" si="65"/>
        <v>1</v>
      </c>
      <c r="BB58" s="66">
        <f t="shared" ca="1" si="65"/>
        <v>1</v>
      </c>
      <c r="BC58" s="66">
        <f t="shared" ca="1" si="65"/>
        <v>1</v>
      </c>
      <c r="BD58" s="67">
        <f t="shared" ca="1" si="65"/>
        <v>1</v>
      </c>
      <c r="BE58" s="27"/>
      <c r="BF58" s="30"/>
      <c r="BG58" s="16">
        <f t="shared" ca="1" si="57"/>
        <v>0</v>
      </c>
      <c r="BH58" s="17">
        <f t="shared" ca="1" si="57"/>
        <v>0</v>
      </c>
      <c r="BI58" s="17">
        <f t="shared" ca="1" si="57"/>
        <v>0</v>
      </c>
      <c r="BJ58" s="17">
        <f t="shared" ca="1" si="57"/>
        <v>0</v>
      </c>
      <c r="BK58" s="17">
        <f t="shared" ca="1" si="57"/>
        <v>0</v>
      </c>
      <c r="BL58" s="17">
        <f t="shared" ca="1" si="57"/>
        <v>0</v>
      </c>
      <c r="BM58" s="17">
        <f t="shared" ca="1" si="57"/>
        <v>0</v>
      </c>
      <c r="BN58" s="17">
        <f t="shared" ca="1" si="57"/>
        <v>0</v>
      </c>
      <c r="BO58" s="17">
        <f t="shared" ca="1" si="57"/>
        <v>0</v>
      </c>
      <c r="BP58" s="18">
        <f t="shared" ca="1" si="57"/>
        <v>0</v>
      </c>
      <c r="BQ58" s="17">
        <f t="shared" ca="1" si="58"/>
        <v>0</v>
      </c>
      <c r="BR58" s="17">
        <f t="shared" ca="1" si="58"/>
        <v>0</v>
      </c>
      <c r="BS58" s="17">
        <f t="shared" ca="1" si="58"/>
        <v>0</v>
      </c>
      <c r="BT58" s="17">
        <f t="shared" ca="1" si="58"/>
        <v>0</v>
      </c>
      <c r="BU58" s="17">
        <f t="shared" ca="1" si="58"/>
        <v>1</v>
      </c>
      <c r="BV58" s="17">
        <f t="shared" ca="1" si="58"/>
        <v>1</v>
      </c>
      <c r="BW58" s="17">
        <f t="shared" ca="1" si="58"/>
        <v>1</v>
      </c>
      <c r="BX58" s="17">
        <f t="shared" ca="1" si="58"/>
        <v>1</v>
      </c>
      <c r="BY58" s="17">
        <f t="shared" ca="1" si="58"/>
        <v>1</v>
      </c>
      <c r="BZ58" s="17">
        <f t="shared" ca="1" si="58"/>
        <v>1</v>
      </c>
      <c r="CA58" s="17">
        <f t="shared" ca="1" si="58"/>
        <v>1</v>
      </c>
      <c r="CB58" s="17">
        <f t="shared" ca="1" si="58"/>
        <v>1</v>
      </c>
      <c r="CC58" s="17">
        <f t="shared" ca="1" si="58"/>
        <v>1</v>
      </c>
      <c r="CD58" s="17">
        <f t="shared" ca="1" si="58"/>
        <v>1</v>
      </c>
      <c r="CE58" s="17">
        <f t="shared" ca="1" si="58"/>
        <v>1</v>
      </c>
      <c r="CF58" s="17">
        <f t="shared" ca="1" si="58"/>
        <v>1</v>
      </c>
      <c r="CG58" s="17">
        <f t="shared" ref="CG58:CM58" ca="1" si="66">SUMPRODUCT(OFFSET(($J$2:$M$2),MATCH($I58,$I$2:$I$4,0)-1,0)*($N58:$Q58&lt;=CG$10)*($N58:$Q58&lt;&gt;0))</f>
        <v>1</v>
      </c>
      <c r="CH58" s="17">
        <f t="shared" ca="1" si="66"/>
        <v>1</v>
      </c>
      <c r="CI58" s="17">
        <f t="shared" ca="1" si="66"/>
        <v>1</v>
      </c>
      <c r="CJ58" s="17">
        <f t="shared" ca="1" si="66"/>
        <v>1</v>
      </c>
      <c r="CK58" s="17">
        <f t="shared" ca="1" si="66"/>
        <v>1</v>
      </c>
      <c r="CL58" s="17">
        <f t="shared" ca="1" si="66"/>
        <v>1</v>
      </c>
      <c r="CM58" s="18">
        <f t="shared" ca="1" si="66"/>
        <v>1</v>
      </c>
      <c r="CO58" s="30"/>
      <c r="CP58" s="16">
        <f t="shared" ca="1" si="60"/>
        <v>0</v>
      </c>
      <c r="CQ58" s="17">
        <f t="shared" ca="1" si="60"/>
        <v>0</v>
      </c>
      <c r="CR58" s="17">
        <f t="shared" ca="1" si="60"/>
        <v>0</v>
      </c>
      <c r="CS58" s="17">
        <f t="shared" ca="1" si="60"/>
        <v>0</v>
      </c>
      <c r="CT58" s="17">
        <f t="shared" ca="1" si="60"/>
        <v>0</v>
      </c>
      <c r="CU58" s="17">
        <f t="shared" ca="1" si="60"/>
        <v>0</v>
      </c>
      <c r="CV58" s="17">
        <f t="shared" ca="1" si="60"/>
        <v>0</v>
      </c>
      <c r="CW58" s="17">
        <f t="shared" ca="1" si="60"/>
        <v>0</v>
      </c>
      <c r="CX58" s="17">
        <f t="shared" ca="1" si="60"/>
        <v>0</v>
      </c>
      <c r="CY58" s="18">
        <f t="shared" ca="1" si="60"/>
        <v>0</v>
      </c>
      <c r="CZ58" s="17">
        <f t="shared" ca="1" si="61"/>
        <v>0</v>
      </c>
      <c r="DA58" s="17">
        <f t="shared" ca="1" si="61"/>
        <v>0</v>
      </c>
      <c r="DB58" s="17">
        <f t="shared" ca="1" si="61"/>
        <v>0</v>
      </c>
      <c r="DC58" s="17">
        <f t="shared" ca="1" si="61"/>
        <v>0</v>
      </c>
      <c r="DD58" s="17">
        <f t="shared" ca="1" si="61"/>
        <v>0</v>
      </c>
      <c r="DE58" s="17">
        <f t="shared" ca="1" si="61"/>
        <v>0</v>
      </c>
      <c r="DF58" s="17">
        <f t="shared" ca="1" si="61"/>
        <v>0</v>
      </c>
      <c r="DG58" s="17">
        <f t="shared" ca="1" si="61"/>
        <v>0</v>
      </c>
      <c r="DH58" s="17">
        <f t="shared" ca="1" si="61"/>
        <v>0</v>
      </c>
      <c r="DI58" s="17">
        <f t="shared" ca="1" si="61"/>
        <v>0</v>
      </c>
      <c r="DJ58" s="17">
        <f t="shared" ca="1" si="61"/>
        <v>0</v>
      </c>
      <c r="DK58" s="17">
        <f t="shared" ca="1" si="61"/>
        <v>0</v>
      </c>
      <c r="DL58" s="17">
        <f t="shared" ca="1" si="61"/>
        <v>0</v>
      </c>
      <c r="DM58" s="17">
        <f t="shared" ca="1" si="61"/>
        <v>0</v>
      </c>
      <c r="DN58" s="17">
        <f t="shared" ca="1" si="61"/>
        <v>0</v>
      </c>
      <c r="DO58" s="17">
        <f t="shared" ca="1" si="61"/>
        <v>0</v>
      </c>
      <c r="DP58" s="17">
        <f t="shared" ref="DP58:DV58" ca="1" si="67">SUMPRODUCT(OFFSET(($J$2:$M$2),MATCH($I58,$I$2:$I$4,0)-1,0)*($R58:$U58&lt;=DP$10)*($R58:$U58&lt;&gt;0))</f>
        <v>0</v>
      </c>
      <c r="DQ58" s="17">
        <f t="shared" ca="1" si="67"/>
        <v>0</v>
      </c>
      <c r="DR58" s="17">
        <f t="shared" ca="1" si="67"/>
        <v>0</v>
      </c>
      <c r="DS58" s="17">
        <f t="shared" ca="1" si="67"/>
        <v>0</v>
      </c>
      <c r="DT58" s="17">
        <f t="shared" ca="1" si="67"/>
        <v>0</v>
      </c>
      <c r="DU58" s="17">
        <f t="shared" ca="1" si="67"/>
        <v>0</v>
      </c>
      <c r="DV58" s="18">
        <f t="shared" ca="1" si="67"/>
        <v>0</v>
      </c>
    </row>
    <row r="59" spans="1:126" hidden="1" outlineLevel="3">
      <c r="A59" s="187"/>
      <c r="B59" s="376" t="s">
        <v>169</v>
      </c>
      <c r="C59" s="375" t="s">
        <v>190</v>
      </c>
      <c r="D59" s="373" t="s">
        <v>160</v>
      </c>
      <c r="E59" s="374">
        <v>12</v>
      </c>
      <c r="F59" s="55">
        <f t="shared" si="64"/>
        <v>3.2520325203252036E-2</v>
      </c>
      <c r="G59" s="99">
        <f t="shared" ca="1" si="39"/>
        <v>0</v>
      </c>
      <c r="H59" s="55">
        <f t="shared" ca="1" si="40"/>
        <v>0</v>
      </c>
      <c r="I59" s="53" t="s">
        <v>70</v>
      </c>
      <c r="J59" s="44">
        <v>44624</v>
      </c>
      <c r="K59" s="383">
        <v>44631</v>
      </c>
      <c r="L59" s="383"/>
      <c r="M59" s="384"/>
      <c r="N59" s="44">
        <v>44624</v>
      </c>
      <c r="O59" s="383">
        <v>44631</v>
      </c>
      <c r="P59" s="383"/>
      <c r="Q59" s="384"/>
      <c r="R59" s="404"/>
      <c r="S59" s="36"/>
      <c r="T59" s="381"/>
      <c r="U59" s="36"/>
      <c r="V59" s="68"/>
      <c r="W59" s="25"/>
      <c r="X59" s="65">
        <f t="shared" ca="1" si="54"/>
        <v>0</v>
      </c>
      <c r="Y59" s="66">
        <f t="shared" ca="1" si="54"/>
        <v>0</v>
      </c>
      <c r="Z59" s="66">
        <f t="shared" ca="1" si="54"/>
        <v>0</v>
      </c>
      <c r="AA59" s="66">
        <f t="shared" ca="1" si="54"/>
        <v>0</v>
      </c>
      <c r="AB59" s="66">
        <f t="shared" ca="1" si="54"/>
        <v>0</v>
      </c>
      <c r="AC59" s="66">
        <f t="shared" ca="1" si="54"/>
        <v>0</v>
      </c>
      <c r="AD59" s="66">
        <f t="shared" ca="1" si="54"/>
        <v>0</v>
      </c>
      <c r="AE59" s="66">
        <f t="shared" ca="1" si="54"/>
        <v>0</v>
      </c>
      <c r="AF59" s="66">
        <f t="shared" ca="1" si="54"/>
        <v>0</v>
      </c>
      <c r="AG59" s="66">
        <f t="shared" ca="1" si="54"/>
        <v>0</v>
      </c>
      <c r="AH59" s="66">
        <f t="shared" ca="1" si="55"/>
        <v>0</v>
      </c>
      <c r="AI59" s="66">
        <f t="shared" ca="1" si="55"/>
        <v>0</v>
      </c>
      <c r="AJ59" s="66">
        <f t="shared" ca="1" si="55"/>
        <v>0</v>
      </c>
      <c r="AK59" s="66">
        <f t="shared" ca="1" si="55"/>
        <v>0</v>
      </c>
      <c r="AL59" s="66">
        <f t="shared" ca="1" si="55"/>
        <v>0</v>
      </c>
      <c r="AM59" s="66">
        <f t="shared" ca="1" si="55"/>
        <v>0</v>
      </c>
      <c r="AN59" s="66">
        <f t="shared" ca="1" si="55"/>
        <v>0</v>
      </c>
      <c r="AO59" s="66">
        <f t="shared" ca="1" si="55"/>
        <v>0</v>
      </c>
      <c r="AP59" s="66">
        <f t="shared" ca="1" si="55"/>
        <v>0</v>
      </c>
      <c r="AQ59" s="66">
        <f t="shared" ca="1" si="55"/>
        <v>0</v>
      </c>
      <c r="AR59" s="66">
        <f t="shared" ca="1" si="56"/>
        <v>0.3</v>
      </c>
      <c r="AS59" s="66">
        <f t="shared" ca="1" si="56"/>
        <v>1</v>
      </c>
      <c r="AT59" s="66">
        <f t="shared" ca="1" si="56"/>
        <v>1</v>
      </c>
      <c r="AU59" s="66">
        <f t="shared" ca="1" si="56"/>
        <v>1</v>
      </c>
      <c r="AV59" s="66">
        <f t="shared" ca="1" si="56"/>
        <v>1</v>
      </c>
      <c r="AW59" s="66">
        <f t="shared" ca="1" si="56"/>
        <v>1</v>
      </c>
      <c r="AX59" s="66">
        <f t="shared" ca="1" si="56"/>
        <v>1</v>
      </c>
      <c r="AY59" s="66">
        <f t="shared" ca="1" si="56"/>
        <v>1</v>
      </c>
      <c r="AZ59" s="66">
        <f t="shared" ref="AZ59:BD59" ca="1" si="68">SUMPRODUCT(OFFSET(($J$2:$M$2),MATCH($I59,$I$2:$I$4,0)-1,0)*($J59:$M59&lt;=AZ$10)*($J59:$M59&lt;&gt;0))</f>
        <v>1</v>
      </c>
      <c r="BA59" s="66">
        <f t="shared" ca="1" si="68"/>
        <v>1</v>
      </c>
      <c r="BB59" s="66">
        <f t="shared" ca="1" si="68"/>
        <v>1</v>
      </c>
      <c r="BC59" s="66">
        <f t="shared" ca="1" si="68"/>
        <v>1</v>
      </c>
      <c r="BD59" s="67">
        <f t="shared" ca="1" si="68"/>
        <v>1</v>
      </c>
      <c r="BE59" s="27"/>
      <c r="BF59" s="30"/>
      <c r="BG59" s="16">
        <f t="shared" ca="1" si="57"/>
        <v>0</v>
      </c>
      <c r="BH59" s="17">
        <f t="shared" ca="1" si="57"/>
        <v>0</v>
      </c>
      <c r="BI59" s="17">
        <f t="shared" ca="1" si="57"/>
        <v>0</v>
      </c>
      <c r="BJ59" s="17">
        <f t="shared" ca="1" si="57"/>
        <v>0</v>
      </c>
      <c r="BK59" s="17">
        <f t="shared" ca="1" si="57"/>
        <v>0</v>
      </c>
      <c r="BL59" s="17">
        <f t="shared" ca="1" si="57"/>
        <v>0</v>
      </c>
      <c r="BM59" s="17">
        <f t="shared" ca="1" si="57"/>
        <v>0</v>
      </c>
      <c r="BN59" s="17">
        <f t="shared" ca="1" si="57"/>
        <v>0</v>
      </c>
      <c r="BO59" s="17">
        <f t="shared" ca="1" si="57"/>
        <v>0</v>
      </c>
      <c r="BP59" s="18">
        <f t="shared" ca="1" si="57"/>
        <v>0</v>
      </c>
      <c r="BQ59" s="17">
        <f t="shared" ca="1" si="58"/>
        <v>0</v>
      </c>
      <c r="BR59" s="17">
        <f t="shared" ca="1" si="58"/>
        <v>0</v>
      </c>
      <c r="BS59" s="17">
        <f t="shared" ca="1" si="58"/>
        <v>0</v>
      </c>
      <c r="BT59" s="17">
        <f t="shared" ca="1" si="58"/>
        <v>0</v>
      </c>
      <c r="BU59" s="17">
        <f t="shared" ca="1" si="58"/>
        <v>0</v>
      </c>
      <c r="BV59" s="17">
        <f t="shared" ca="1" si="58"/>
        <v>0</v>
      </c>
      <c r="BW59" s="17">
        <f t="shared" ca="1" si="58"/>
        <v>0</v>
      </c>
      <c r="BX59" s="17">
        <f t="shared" ca="1" si="58"/>
        <v>0</v>
      </c>
      <c r="BY59" s="17">
        <f t="shared" ca="1" si="58"/>
        <v>0</v>
      </c>
      <c r="BZ59" s="17">
        <f t="shared" ca="1" si="58"/>
        <v>0</v>
      </c>
      <c r="CA59" s="17">
        <f t="shared" ca="1" si="59"/>
        <v>0.3</v>
      </c>
      <c r="CB59" s="17">
        <f t="shared" ca="1" si="59"/>
        <v>1</v>
      </c>
      <c r="CC59" s="17">
        <f t="shared" ca="1" si="59"/>
        <v>1</v>
      </c>
      <c r="CD59" s="17">
        <f t="shared" ca="1" si="59"/>
        <v>1</v>
      </c>
      <c r="CE59" s="17">
        <f t="shared" ca="1" si="59"/>
        <v>1</v>
      </c>
      <c r="CF59" s="17">
        <f t="shared" ca="1" si="59"/>
        <v>1</v>
      </c>
      <c r="CG59" s="17">
        <f t="shared" ca="1" si="59"/>
        <v>1</v>
      </c>
      <c r="CH59" s="17">
        <f t="shared" ca="1" si="59"/>
        <v>1</v>
      </c>
      <c r="CI59" s="17">
        <f t="shared" ref="CI59:CM59" ca="1" si="69">SUMPRODUCT(OFFSET(($J$2:$M$2),MATCH($I59,$I$2:$I$4,0)-1,0)*($N59:$Q59&lt;=CI$10)*($N59:$Q59&lt;&gt;0))</f>
        <v>1</v>
      </c>
      <c r="CJ59" s="17">
        <f t="shared" ca="1" si="69"/>
        <v>1</v>
      </c>
      <c r="CK59" s="17">
        <f t="shared" ca="1" si="69"/>
        <v>1</v>
      </c>
      <c r="CL59" s="17">
        <f t="shared" ca="1" si="69"/>
        <v>1</v>
      </c>
      <c r="CM59" s="18">
        <f t="shared" ca="1" si="69"/>
        <v>1</v>
      </c>
      <c r="CO59" s="30"/>
      <c r="CP59" s="16">
        <f t="shared" ca="1" si="60"/>
        <v>0</v>
      </c>
      <c r="CQ59" s="17">
        <f t="shared" ca="1" si="60"/>
        <v>0</v>
      </c>
      <c r="CR59" s="17">
        <f t="shared" ca="1" si="60"/>
        <v>0</v>
      </c>
      <c r="CS59" s="17">
        <f t="shared" ca="1" si="60"/>
        <v>0</v>
      </c>
      <c r="CT59" s="17">
        <f t="shared" ca="1" si="60"/>
        <v>0</v>
      </c>
      <c r="CU59" s="17">
        <f t="shared" ca="1" si="60"/>
        <v>0</v>
      </c>
      <c r="CV59" s="17">
        <f t="shared" ca="1" si="60"/>
        <v>0</v>
      </c>
      <c r="CW59" s="17">
        <f t="shared" ca="1" si="60"/>
        <v>0</v>
      </c>
      <c r="CX59" s="17">
        <f t="shared" ca="1" si="60"/>
        <v>0</v>
      </c>
      <c r="CY59" s="18">
        <f t="shared" ca="1" si="60"/>
        <v>0</v>
      </c>
      <c r="CZ59" s="17">
        <f t="shared" ca="1" si="61"/>
        <v>0</v>
      </c>
      <c r="DA59" s="17">
        <f t="shared" ca="1" si="61"/>
        <v>0</v>
      </c>
      <c r="DB59" s="17">
        <f t="shared" ca="1" si="61"/>
        <v>0</v>
      </c>
      <c r="DC59" s="17">
        <f t="shared" ca="1" si="61"/>
        <v>0</v>
      </c>
      <c r="DD59" s="17">
        <f t="shared" ca="1" si="61"/>
        <v>0</v>
      </c>
      <c r="DE59" s="17">
        <f t="shared" ca="1" si="61"/>
        <v>0</v>
      </c>
      <c r="DF59" s="17">
        <f t="shared" ca="1" si="61"/>
        <v>0</v>
      </c>
      <c r="DG59" s="17">
        <f t="shared" ca="1" si="61"/>
        <v>0</v>
      </c>
      <c r="DH59" s="17">
        <f t="shared" ca="1" si="61"/>
        <v>0</v>
      </c>
      <c r="DI59" s="17">
        <f t="shared" ca="1" si="61"/>
        <v>0</v>
      </c>
      <c r="DJ59" s="17">
        <f t="shared" ca="1" si="62"/>
        <v>0</v>
      </c>
      <c r="DK59" s="17">
        <f t="shared" ca="1" si="62"/>
        <v>0</v>
      </c>
      <c r="DL59" s="17">
        <f t="shared" ca="1" si="62"/>
        <v>0</v>
      </c>
      <c r="DM59" s="17">
        <f t="shared" ca="1" si="62"/>
        <v>0</v>
      </c>
      <c r="DN59" s="17">
        <f t="shared" ca="1" si="62"/>
        <v>0</v>
      </c>
      <c r="DO59" s="17">
        <f t="shared" ca="1" si="62"/>
        <v>0</v>
      </c>
      <c r="DP59" s="17">
        <f t="shared" ca="1" si="62"/>
        <v>0</v>
      </c>
      <c r="DQ59" s="17">
        <f t="shared" ca="1" si="62"/>
        <v>0</v>
      </c>
      <c r="DR59" s="17">
        <f t="shared" ref="DR59:DV59" ca="1" si="70">SUMPRODUCT(OFFSET(($J$2:$M$2),MATCH($I59,$I$2:$I$4,0)-1,0)*($R59:$U59&lt;=DR$10)*($R59:$U59&lt;&gt;0))</f>
        <v>0</v>
      </c>
      <c r="DS59" s="17">
        <f t="shared" ca="1" si="70"/>
        <v>0</v>
      </c>
      <c r="DT59" s="17">
        <f t="shared" ca="1" si="70"/>
        <v>0</v>
      </c>
      <c r="DU59" s="17">
        <f t="shared" ca="1" si="70"/>
        <v>0</v>
      </c>
      <c r="DV59" s="18">
        <f t="shared" ca="1" si="70"/>
        <v>0</v>
      </c>
    </row>
    <row r="60" spans="1:126" hidden="1" outlineLevel="3">
      <c r="A60" s="187"/>
      <c r="B60" s="376" t="s">
        <v>169</v>
      </c>
      <c r="C60" s="375" t="s">
        <v>191</v>
      </c>
      <c r="D60" s="373" t="s">
        <v>161</v>
      </c>
      <c r="E60" s="374">
        <v>12</v>
      </c>
      <c r="F60" s="55">
        <f t="shared" si="64"/>
        <v>3.2520325203252036E-2</v>
      </c>
      <c r="G60" s="99">
        <f t="shared" ca="1" si="39"/>
        <v>0</v>
      </c>
      <c r="H60" s="55">
        <f t="shared" ca="1" si="40"/>
        <v>0</v>
      </c>
      <c r="I60" s="53" t="s">
        <v>70</v>
      </c>
      <c r="J60" s="44">
        <v>44628</v>
      </c>
      <c r="K60" s="383">
        <v>44629</v>
      </c>
      <c r="L60" s="383"/>
      <c r="M60" s="384"/>
      <c r="N60" s="44">
        <v>44628</v>
      </c>
      <c r="O60" s="383">
        <v>44629</v>
      </c>
      <c r="P60" s="383"/>
      <c r="Q60" s="384"/>
      <c r="R60" s="404"/>
      <c r="S60" s="36"/>
      <c r="T60" s="381"/>
      <c r="U60" s="36"/>
      <c r="V60" s="68"/>
      <c r="W60" s="25"/>
      <c r="X60" s="65">
        <f t="shared" ca="1" si="54"/>
        <v>0</v>
      </c>
      <c r="Y60" s="66">
        <f t="shared" ca="1" si="54"/>
        <v>0</v>
      </c>
      <c r="Z60" s="66">
        <f t="shared" ca="1" si="54"/>
        <v>0</v>
      </c>
      <c r="AA60" s="66">
        <f t="shared" ca="1" si="54"/>
        <v>0</v>
      </c>
      <c r="AB60" s="66">
        <f t="shared" ca="1" si="54"/>
        <v>0</v>
      </c>
      <c r="AC60" s="66">
        <f t="shared" ca="1" si="54"/>
        <v>0</v>
      </c>
      <c r="AD60" s="66">
        <f t="shared" ca="1" si="54"/>
        <v>0</v>
      </c>
      <c r="AE60" s="66">
        <f t="shared" ca="1" si="54"/>
        <v>0</v>
      </c>
      <c r="AF60" s="66">
        <f t="shared" ca="1" si="54"/>
        <v>0</v>
      </c>
      <c r="AG60" s="66">
        <f t="shared" ca="1" si="54"/>
        <v>0</v>
      </c>
      <c r="AH60" s="66">
        <f t="shared" ca="1" si="55"/>
        <v>0</v>
      </c>
      <c r="AI60" s="66">
        <f t="shared" ca="1" si="55"/>
        <v>0</v>
      </c>
      <c r="AJ60" s="66">
        <f t="shared" ca="1" si="55"/>
        <v>0</v>
      </c>
      <c r="AK60" s="66">
        <f t="shared" ca="1" si="55"/>
        <v>0</v>
      </c>
      <c r="AL60" s="66">
        <f t="shared" ca="1" si="55"/>
        <v>0</v>
      </c>
      <c r="AM60" s="66">
        <f t="shared" ca="1" si="55"/>
        <v>0</v>
      </c>
      <c r="AN60" s="66">
        <f t="shared" ca="1" si="55"/>
        <v>0</v>
      </c>
      <c r="AO60" s="66">
        <f t="shared" ca="1" si="55"/>
        <v>0</v>
      </c>
      <c r="AP60" s="66">
        <f t="shared" ca="1" si="55"/>
        <v>0</v>
      </c>
      <c r="AQ60" s="66">
        <f t="shared" ca="1" si="55"/>
        <v>0</v>
      </c>
      <c r="AR60" s="66">
        <f t="shared" ca="1" si="55"/>
        <v>0</v>
      </c>
      <c r="AS60" s="66">
        <f t="shared" ca="1" si="55"/>
        <v>1</v>
      </c>
      <c r="AT60" s="66">
        <f t="shared" ca="1" si="55"/>
        <v>1</v>
      </c>
      <c r="AU60" s="66">
        <f t="shared" ca="1" si="55"/>
        <v>1</v>
      </c>
      <c r="AV60" s="66">
        <f t="shared" ca="1" si="55"/>
        <v>1</v>
      </c>
      <c r="AW60" s="66">
        <f t="shared" ca="1" si="55"/>
        <v>1</v>
      </c>
      <c r="AX60" s="66">
        <f t="shared" ref="AX60:BD61" ca="1" si="71">SUMPRODUCT(OFFSET(($J$2:$M$2),MATCH($I60,$I$2:$I$4,0)-1,0)*($J60:$M60&lt;=AX$10)*($J60:$M60&lt;&gt;0))</f>
        <v>1</v>
      </c>
      <c r="AY60" s="66">
        <f t="shared" ca="1" si="71"/>
        <v>1</v>
      </c>
      <c r="AZ60" s="66">
        <f t="shared" ca="1" si="71"/>
        <v>1</v>
      </c>
      <c r="BA60" s="66">
        <f t="shared" ca="1" si="71"/>
        <v>1</v>
      </c>
      <c r="BB60" s="66">
        <f t="shared" ca="1" si="71"/>
        <v>1</v>
      </c>
      <c r="BC60" s="66">
        <f t="shared" ca="1" si="71"/>
        <v>1</v>
      </c>
      <c r="BD60" s="67">
        <f t="shared" ca="1" si="71"/>
        <v>1</v>
      </c>
      <c r="BE60" s="27"/>
      <c r="BF60" s="30"/>
      <c r="BG60" s="16">
        <f t="shared" ca="1" si="57"/>
        <v>0</v>
      </c>
      <c r="BH60" s="17">
        <f t="shared" ca="1" si="57"/>
        <v>0</v>
      </c>
      <c r="BI60" s="17">
        <f t="shared" ca="1" si="57"/>
        <v>0</v>
      </c>
      <c r="BJ60" s="17">
        <f t="shared" ca="1" si="57"/>
        <v>0</v>
      </c>
      <c r="BK60" s="17">
        <f t="shared" ca="1" si="57"/>
        <v>0</v>
      </c>
      <c r="BL60" s="17">
        <f t="shared" ca="1" si="57"/>
        <v>0</v>
      </c>
      <c r="BM60" s="17">
        <f t="shared" ca="1" si="57"/>
        <v>0</v>
      </c>
      <c r="BN60" s="17">
        <f t="shared" ca="1" si="57"/>
        <v>0</v>
      </c>
      <c r="BO60" s="17">
        <f t="shared" ca="1" si="57"/>
        <v>0</v>
      </c>
      <c r="BP60" s="18">
        <f t="shared" ca="1" si="57"/>
        <v>0</v>
      </c>
      <c r="BQ60" s="17">
        <f t="shared" ca="1" si="58"/>
        <v>0</v>
      </c>
      <c r="BR60" s="17">
        <f t="shared" ca="1" si="58"/>
        <v>0</v>
      </c>
      <c r="BS60" s="17">
        <f t="shared" ca="1" si="58"/>
        <v>0</v>
      </c>
      <c r="BT60" s="17">
        <f t="shared" ca="1" si="58"/>
        <v>0</v>
      </c>
      <c r="BU60" s="17">
        <f t="shared" ca="1" si="58"/>
        <v>0</v>
      </c>
      <c r="BV60" s="17">
        <f t="shared" ca="1" si="58"/>
        <v>0</v>
      </c>
      <c r="BW60" s="17">
        <f t="shared" ca="1" si="58"/>
        <v>0</v>
      </c>
      <c r="BX60" s="17">
        <f t="shared" ca="1" si="58"/>
        <v>0</v>
      </c>
      <c r="BY60" s="17">
        <f t="shared" ca="1" si="58"/>
        <v>0</v>
      </c>
      <c r="BZ60" s="17">
        <f t="shared" ca="1" si="58"/>
        <v>0</v>
      </c>
      <c r="CA60" s="17">
        <f t="shared" ca="1" si="58"/>
        <v>0</v>
      </c>
      <c r="CB60" s="17">
        <f t="shared" ca="1" si="58"/>
        <v>1</v>
      </c>
      <c r="CC60" s="17">
        <f t="shared" ca="1" si="58"/>
        <v>1</v>
      </c>
      <c r="CD60" s="17">
        <f t="shared" ca="1" si="58"/>
        <v>1</v>
      </c>
      <c r="CE60" s="17">
        <f t="shared" ca="1" si="58"/>
        <v>1</v>
      </c>
      <c r="CF60" s="17">
        <f t="shared" ca="1" si="58"/>
        <v>1</v>
      </c>
      <c r="CG60" s="17">
        <f t="shared" ref="CG60:CM61" ca="1" si="72">SUMPRODUCT(OFFSET(($J$2:$M$2),MATCH($I60,$I$2:$I$4,0)-1,0)*($N60:$Q60&lt;=CG$10)*($N60:$Q60&lt;&gt;0))</f>
        <v>1</v>
      </c>
      <c r="CH60" s="17">
        <f t="shared" ca="1" si="72"/>
        <v>1</v>
      </c>
      <c r="CI60" s="17">
        <f t="shared" ca="1" si="72"/>
        <v>1</v>
      </c>
      <c r="CJ60" s="17">
        <f t="shared" ca="1" si="72"/>
        <v>1</v>
      </c>
      <c r="CK60" s="17">
        <f t="shared" ca="1" si="72"/>
        <v>1</v>
      </c>
      <c r="CL60" s="17">
        <f t="shared" ca="1" si="72"/>
        <v>1</v>
      </c>
      <c r="CM60" s="18">
        <f t="shared" ca="1" si="72"/>
        <v>1</v>
      </c>
      <c r="CO60" s="30"/>
      <c r="CP60" s="16">
        <f t="shared" ca="1" si="60"/>
        <v>0</v>
      </c>
      <c r="CQ60" s="17">
        <f t="shared" ca="1" si="60"/>
        <v>0</v>
      </c>
      <c r="CR60" s="17">
        <f t="shared" ca="1" si="60"/>
        <v>0</v>
      </c>
      <c r="CS60" s="17">
        <f t="shared" ca="1" si="60"/>
        <v>0</v>
      </c>
      <c r="CT60" s="17">
        <f t="shared" ca="1" si="60"/>
        <v>0</v>
      </c>
      <c r="CU60" s="17">
        <f t="shared" ca="1" si="60"/>
        <v>0</v>
      </c>
      <c r="CV60" s="17">
        <f t="shared" ca="1" si="60"/>
        <v>0</v>
      </c>
      <c r="CW60" s="17">
        <f t="shared" ca="1" si="60"/>
        <v>0</v>
      </c>
      <c r="CX60" s="17">
        <f t="shared" ca="1" si="60"/>
        <v>0</v>
      </c>
      <c r="CY60" s="18">
        <f t="shared" ca="1" si="60"/>
        <v>0</v>
      </c>
      <c r="CZ60" s="17">
        <f t="shared" ca="1" si="61"/>
        <v>0</v>
      </c>
      <c r="DA60" s="17">
        <f t="shared" ca="1" si="61"/>
        <v>0</v>
      </c>
      <c r="DB60" s="17">
        <f t="shared" ca="1" si="61"/>
        <v>0</v>
      </c>
      <c r="DC60" s="17">
        <f t="shared" ca="1" si="61"/>
        <v>0</v>
      </c>
      <c r="DD60" s="17">
        <f t="shared" ca="1" si="61"/>
        <v>0</v>
      </c>
      <c r="DE60" s="17">
        <f t="shared" ca="1" si="61"/>
        <v>0</v>
      </c>
      <c r="DF60" s="17">
        <f t="shared" ca="1" si="61"/>
        <v>0</v>
      </c>
      <c r="DG60" s="17">
        <f t="shared" ca="1" si="61"/>
        <v>0</v>
      </c>
      <c r="DH60" s="17">
        <f t="shared" ca="1" si="61"/>
        <v>0</v>
      </c>
      <c r="DI60" s="17">
        <f t="shared" ca="1" si="61"/>
        <v>0</v>
      </c>
      <c r="DJ60" s="17">
        <f t="shared" ca="1" si="61"/>
        <v>0</v>
      </c>
      <c r="DK60" s="17">
        <f t="shared" ca="1" si="61"/>
        <v>0</v>
      </c>
      <c r="DL60" s="17">
        <f t="shared" ca="1" si="61"/>
        <v>0</v>
      </c>
      <c r="DM60" s="17">
        <f t="shared" ca="1" si="61"/>
        <v>0</v>
      </c>
      <c r="DN60" s="17">
        <f t="shared" ca="1" si="61"/>
        <v>0</v>
      </c>
      <c r="DO60" s="17">
        <f t="shared" ca="1" si="61"/>
        <v>0</v>
      </c>
      <c r="DP60" s="17">
        <f t="shared" ref="DP60:DV61" ca="1" si="73">SUMPRODUCT(OFFSET(($J$2:$M$2),MATCH($I60,$I$2:$I$4,0)-1,0)*($R60:$U60&lt;=DP$10)*($R60:$U60&lt;&gt;0))</f>
        <v>0</v>
      </c>
      <c r="DQ60" s="17">
        <f t="shared" ca="1" si="73"/>
        <v>0</v>
      </c>
      <c r="DR60" s="17">
        <f t="shared" ca="1" si="73"/>
        <v>0</v>
      </c>
      <c r="DS60" s="17">
        <f t="shared" ca="1" si="73"/>
        <v>0</v>
      </c>
      <c r="DT60" s="17">
        <f t="shared" ca="1" si="73"/>
        <v>0</v>
      </c>
      <c r="DU60" s="17">
        <f t="shared" ca="1" si="73"/>
        <v>0</v>
      </c>
      <c r="DV60" s="18">
        <f t="shared" ca="1" si="73"/>
        <v>0</v>
      </c>
    </row>
    <row r="61" spans="1:126" ht="13.5" hidden="1" customHeight="1" outlineLevel="3">
      <c r="A61" s="187"/>
      <c r="B61" s="376" t="s">
        <v>169</v>
      </c>
      <c r="C61" s="375" t="s">
        <v>192</v>
      </c>
      <c r="D61" s="373" t="s">
        <v>162</v>
      </c>
      <c r="E61" s="374">
        <v>16</v>
      </c>
      <c r="F61" s="55">
        <f t="shared" si="64"/>
        <v>4.3360433604336043E-2</v>
      </c>
      <c r="G61" s="99">
        <f t="shared" ca="1" si="39"/>
        <v>0</v>
      </c>
      <c r="H61" s="55">
        <f t="shared" ca="1" si="40"/>
        <v>0</v>
      </c>
      <c r="I61" s="53" t="s">
        <v>70</v>
      </c>
      <c r="J61" s="44">
        <v>44630</v>
      </c>
      <c r="K61" s="383">
        <v>44631</v>
      </c>
      <c r="L61" s="383"/>
      <c r="M61" s="384"/>
      <c r="N61" s="44">
        <v>44630</v>
      </c>
      <c r="O61" s="383">
        <v>44631</v>
      </c>
      <c r="P61" s="383"/>
      <c r="Q61" s="384"/>
      <c r="R61" s="404"/>
      <c r="S61" s="36"/>
      <c r="T61" s="381"/>
      <c r="U61" s="36"/>
      <c r="V61" s="68"/>
      <c r="W61" s="25"/>
      <c r="X61" s="65">
        <f t="shared" ca="1" si="54"/>
        <v>0</v>
      </c>
      <c r="Y61" s="66">
        <f t="shared" ca="1" si="54"/>
        <v>0</v>
      </c>
      <c r="Z61" s="66">
        <f t="shared" ca="1" si="54"/>
        <v>0</v>
      </c>
      <c r="AA61" s="66">
        <f t="shared" ca="1" si="54"/>
        <v>0</v>
      </c>
      <c r="AB61" s="66">
        <f t="shared" ca="1" si="54"/>
        <v>0</v>
      </c>
      <c r="AC61" s="66">
        <f t="shared" ca="1" si="54"/>
        <v>0</v>
      </c>
      <c r="AD61" s="66">
        <f t="shared" ca="1" si="54"/>
        <v>0</v>
      </c>
      <c r="AE61" s="66">
        <f t="shared" ca="1" si="54"/>
        <v>0</v>
      </c>
      <c r="AF61" s="66">
        <f t="shared" ca="1" si="54"/>
        <v>0</v>
      </c>
      <c r="AG61" s="66">
        <f t="shared" ca="1" si="54"/>
        <v>0</v>
      </c>
      <c r="AH61" s="66">
        <f t="shared" ca="1" si="55"/>
        <v>0</v>
      </c>
      <c r="AI61" s="66">
        <f t="shared" ca="1" si="55"/>
        <v>0</v>
      </c>
      <c r="AJ61" s="66">
        <f t="shared" ca="1" si="55"/>
        <v>0</v>
      </c>
      <c r="AK61" s="66">
        <f t="shared" ca="1" si="55"/>
        <v>0</v>
      </c>
      <c r="AL61" s="66">
        <f t="shared" ca="1" si="55"/>
        <v>0</v>
      </c>
      <c r="AM61" s="66">
        <f t="shared" ca="1" si="55"/>
        <v>0</v>
      </c>
      <c r="AN61" s="66">
        <f t="shared" ca="1" si="55"/>
        <v>0</v>
      </c>
      <c r="AO61" s="66">
        <f t="shared" ca="1" si="55"/>
        <v>0</v>
      </c>
      <c r="AP61" s="66">
        <f t="shared" ca="1" si="55"/>
        <v>0</v>
      </c>
      <c r="AQ61" s="66">
        <f t="shared" ca="1" si="55"/>
        <v>0</v>
      </c>
      <c r="AR61" s="66">
        <f t="shared" ca="1" si="55"/>
        <v>0</v>
      </c>
      <c r="AS61" s="66">
        <f t="shared" ca="1" si="55"/>
        <v>1</v>
      </c>
      <c r="AT61" s="66">
        <f t="shared" ca="1" si="55"/>
        <v>1</v>
      </c>
      <c r="AU61" s="66">
        <f t="shared" ca="1" si="55"/>
        <v>1</v>
      </c>
      <c r="AV61" s="66">
        <f t="shared" ca="1" si="55"/>
        <v>1</v>
      </c>
      <c r="AW61" s="66">
        <f t="shared" ca="1" si="55"/>
        <v>1</v>
      </c>
      <c r="AX61" s="66">
        <f t="shared" ca="1" si="71"/>
        <v>1</v>
      </c>
      <c r="AY61" s="66">
        <f t="shared" ca="1" si="71"/>
        <v>1</v>
      </c>
      <c r="AZ61" s="66">
        <f t="shared" ca="1" si="71"/>
        <v>1</v>
      </c>
      <c r="BA61" s="66">
        <f t="shared" ca="1" si="71"/>
        <v>1</v>
      </c>
      <c r="BB61" s="66">
        <f t="shared" ca="1" si="71"/>
        <v>1</v>
      </c>
      <c r="BC61" s="66">
        <f t="shared" ca="1" si="71"/>
        <v>1</v>
      </c>
      <c r="BD61" s="67">
        <f t="shared" ca="1" si="71"/>
        <v>1</v>
      </c>
      <c r="BE61" s="27"/>
      <c r="BF61" s="30"/>
      <c r="BG61" s="16">
        <f t="shared" ca="1" si="57"/>
        <v>0</v>
      </c>
      <c r="BH61" s="17">
        <f t="shared" ca="1" si="57"/>
        <v>0</v>
      </c>
      <c r="BI61" s="17">
        <f t="shared" ca="1" si="57"/>
        <v>0</v>
      </c>
      <c r="BJ61" s="17">
        <f t="shared" ca="1" si="57"/>
        <v>0</v>
      </c>
      <c r="BK61" s="17">
        <f t="shared" ca="1" si="57"/>
        <v>0</v>
      </c>
      <c r="BL61" s="17">
        <f t="shared" ca="1" si="57"/>
        <v>0</v>
      </c>
      <c r="BM61" s="17">
        <f t="shared" ca="1" si="57"/>
        <v>0</v>
      </c>
      <c r="BN61" s="17">
        <f t="shared" ca="1" si="57"/>
        <v>0</v>
      </c>
      <c r="BO61" s="17">
        <f t="shared" ca="1" si="57"/>
        <v>0</v>
      </c>
      <c r="BP61" s="18">
        <f t="shared" ca="1" si="57"/>
        <v>0</v>
      </c>
      <c r="BQ61" s="17">
        <f t="shared" ca="1" si="58"/>
        <v>0</v>
      </c>
      <c r="BR61" s="17">
        <f t="shared" ca="1" si="58"/>
        <v>0</v>
      </c>
      <c r="BS61" s="17">
        <f t="shared" ca="1" si="58"/>
        <v>0</v>
      </c>
      <c r="BT61" s="17">
        <f t="shared" ca="1" si="58"/>
        <v>0</v>
      </c>
      <c r="BU61" s="17">
        <f t="shared" ca="1" si="58"/>
        <v>0</v>
      </c>
      <c r="BV61" s="17">
        <f t="shared" ca="1" si="58"/>
        <v>0</v>
      </c>
      <c r="BW61" s="17">
        <f t="shared" ca="1" si="58"/>
        <v>0</v>
      </c>
      <c r="BX61" s="17">
        <f t="shared" ca="1" si="58"/>
        <v>0</v>
      </c>
      <c r="BY61" s="17">
        <f t="shared" ca="1" si="58"/>
        <v>0</v>
      </c>
      <c r="BZ61" s="17">
        <f t="shared" ca="1" si="58"/>
        <v>0</v>
      </c>
      <c r="CA61" s="17">
        <f t="shared" ca="1" si="58"/>
        <v>0</v>
      </c>
      <c r="CB61" s="17">
        <f t="shared" ca="1" si="58"/>
        <v>1</v>
      </c>
      <c r="CC61" s="17">
        <f t="shared" ca="1" si="58"/>
        <v>1</v>
      </c>
      <c r="CD61" s="17">
        <f t="shared" ca="1" si="58"/>
        <v>1</v>
      </c>
      <c r="CE61" s="17">
        <f t="shared" ca="1" si="58"/>
        <v>1</v>
      </c>
      <c r="CF61" s="17">
        <f t="shared" ca="1" si="58"/>
        <v>1</v>
      </c>
      <c r="CG61" s="17">
        <f t="shared" ca="1" si="72"/>
        <v>1</v>
      </c>
      <c r="CH61" s="17">
        <f t="shared" ca="1" si="72"/>
        <v>1</v>
      </c>
      <c r="CI61" s="17">
        <f t="shared" ca="1" si="72"/>
        <v>1</v>
      </c>
      <c r="CJ61" s="17">
        <f t="shared" ca="1" si="72"/>
        <v>1</v>
      </c>
      <c r="CK61" s="17">
        <f t="shared" ca="1" si="72"/>
        <v>1</v>
      </c>
      <c r="CL61" s="17">
        <f t="shared" ca="1" si="72"/>
        <v>1</v>
      </c>
      <c r="CM61" s="18">
        <f t="shared" ca="1" si="72"/>
        <v>1</v>
      </c>
      <c r="CO61" s="30"/>
      <c r="CP61" s="16">
        <f t="shared" ca="1" si="60"/>
        <v>0</v>
      </c>
      <c r="CQ61" s="17">
        <f t="shared" ca="1" si="60"/>
        <v>0</v>
      </c>
      <c r="CR61" s="17">
        <f t="shared" ca="1" si="60"/>
        <v>0</v>
      </c>
      <c r="CS61" s="17">
        <f t="shared" ca="1" si="60"/>
        <v>0</v>
      </c>
      <c r="CT61" s="17">
        <f t="shared" ca="1" si="60"/>
        <v>0</v>
      </c>
      <c r="CU61" s="17">
        <f t="shared" ca="1" si="60"/>
        <v>0</v>
      </c>
      <c r="CV61" s="17">
        <f t="shared" ca="1" si="60"/>
        <v>0</v>
      </c>
      <c r="CW61" s="17">
        <f t="shared" ca="1" si="60"/>
        <v>0</v>
      </c>
      <c r="CX61" s="17">
        <f t="shared" ca="1" si="60"/>
        <v>0</v>
      </c>
      <c r="CY61" s="18">
        <f t="shared" ca="1" si="60"/>
        <v>0</v>
      </c>
      <c r="CZ61" s="17">
        <f t="shared" ca="1" si="61"/>
        <v>0</v>
      </c>
      <c r="DA61" s="17">
        <f t="shared" ca="1" si="61"/>
        <v>0</v>
      </c>
      <c r="DB61" s="17">
        <f t="shared" ca="1" si="61"/>
        <v>0</v>
      </c>
      <c r="DC61" s="17">
        <f t="shared" ca="1" si="61"/>
        <v>0</v>
      </c>
      <c r="DD61" s="17">
        <f t="shared" ca="1" si="61"/>
        <v>0</v>
      </c>
      <c r="DE61" s="17">
        <f t="shared" ca="1" si="61"/>
        <v>0</v>
      </c>
      <c r="DF61" s="17">
        <f t="shared" ca="1" si="61"/>
        <v>0</v>
      </c>
      <c r="DG61" s="17">
        <f t="shared" ca="1" si="61"/>
        <v>0</v>
      </c>
      <c r="DH61" s="17">
        <f t="shared" ca="1" si="61"/>
        <v>0</v>
      </c>
      <c r="DI61" s="17">
        <f t="shared" ca="1" si="61"/>
        <v>0</v>
      </c>
      <c r="DJ61" s="17">
        <f t="shared" ca="1" si="61"/>
        <v>0</v>
      </c>
      <c r="DK61" s="17">
        <f t="shared" ca="1" si="61"/>
        <v>0</v>
      </c>
      <c r="DL61" s="17">
        <f t="shared" ca="1" si="61"/>
        <v>0</v>
      </c>
      <c r="DM61" s="17">
        <f t="shared" ca="1" si="61"/>
        <v>0</v>
      </c>
      <c r="DN61" s="17">
        <f t="shared" ca="1" si="61"/>
        <v>0</v>
      </c>
      <c r="DO61" s="17">
        <f t="shared" ca="1" si="61"/>
        <v>0</v>
      </c>
      <c r="DP61" s="17">
        <f t="shared" ca="1" si="73"/>
        <v>0</v>
      </c>
      <c r="DQ61" s="17">
        <f t="shared" ca="1" si="73"/>
        <v>0</v>
      </c>
      <c r="DR61" s="17">
        <f t="shared" ca="1" si="73"/>
        <v>0</v>
      </c>
      <c r="DS61" s="17">
        <f t="shared" ca="1" si="73"/>
        <v>0</v>
      </c>
      <c r="DT61" s="17">
        <f t="shared" ca="1" si="73"/>
        <v>0</v>
      </c>
      <c r="DU61" s="17">
        <f t="shared" ca="1" si="73"/>
        <v>0</v>
      </c>
      <c r="DV61" s="18">
        <f t="shared" ca="1" si="73"/>
        <v>0</v>
      </c>
    </row>
    <row r="62" spans="1:126" hidden="1" outlineLevel="3">
      <c r="A62" s="187"/>
      <c r="B62" s="376" t="s">
        <v>169</v>
      </c>
      <c r="C62" s="375" t="s">
        <v>193</v>
      </c>
      <c r="D62" s="373" t="s">
        <v>149</v>
      </c>
      <c r="E62" s="374">
        <v>12</v>
      </c>
      <c r="F62" s="55">
        <f t="shared" si="64"/>
        <v>3.2520325203252036E-2</v>
      </c>
      <c r="G62" s="99">
        <f t="shared" ca="1" si="39"/>
        <v>0</v>
      </c>
      <c r="H62" s="55">
        <f t="shared" ca="1" si="40"/>
        <v>0</v>
      </c>
      <c r="I62" s="53" t="s">
        <v>70</v>
      </c>
      <c r="J62" s="44">
        <v>44581</v>
      </c>
      <c r="K62" s="383">
        <v>44582</v>
      </c>
      <c r="L62" s="383"/>
      <c r="M62" s="384"/>
      <c r="N62" s="44">
        <v>44581</v>
      </c>
      <c r="O62" s="383">
        <v>44582</v>
      </c>
      <c r="P62" s="383"/>
      <c r="Q62" s="384"/>
      <c r="R62" s="404"/>
      <c r="S62" s="36"/>
      <c r="T62" s="381"/>
      <c r="U62" s="36"/>
      <c r="V62" s="68"/>
      <c r="W62" s="25"/>
      <c r="X62" s="65">
        <f t="shared" ca="1" si="54"/>
        <v>0</v>
      </c>
      <c r="Y62" s="66">
        <f t="shared" ca="1" si="54"/>
        <v>0</v>
      </c>
      <c r="Z62" s="66">
        <f t="shared" ca="1" si="54"/>
        <v>0</v>
      </c>
      <c r="AA62" s="66">
        <f t="shared" ca="1" si="54"/>
        <v>0</v>
      </c>
      <c r="AB62" s="66">
        <f t="shared" ca="1" si="54"/>
        <v>0</v>
      </c>
      <c r="AC62" s="66">
        <f t="shared" ca="1" si="54"/>
        <v>0</v>
      </c>
      <c r="AD62" s="66">
        <f t="shared" ca="1" si="54"/>
        <v>0</v>
      </c>
      <c r="AE62" s="66">
        <f t="shared" ca="1" si="54"/>
        <v>0</v>
      </c>
      <c r="AF62" s="66">
        <f t="shared" ca="1" si="54"/>
        <v>0</v>
      </c>
      <c r="AG62" s="66">
        <f t="shared" ca="1" si="54"/>
        <v>0</v>
      </c>
      <c r="AH62" s="66">
        <f t="shared" ca="1" si="55"/>
        <v>0</v>
      </c>
      <c r="AI62" s="66">
        <f t="shared" ca="1" si="55"/>
        <v>0</v>
      </c>
      <c r="AJ62" s="66">
        <f t="shared" ca="1" si="55"/>
        <v>0</v>
      </c>
      <c r="AK62" s="66">
        <f t="shared" ca="1" si="55"/>
        <v>0</v>
      </c>
      <c r="AL62" s="66">
        <f t="shared" ca="1" si="55"/>
        <v>1</v>
      </c>
      <c r="AM62" s="66">
        <f t="shared" ca="1" si="55"/>
        <v>1</v>
      </c>
      <c r="AN62" s="66">
        <f t="shared" ca="1" si="55"/>
        <v>1</v>
      </c>
      <c r="AO62" s="66">
        <f t="shared" ref="AO62:BD63" ca="1" si="74">SUMPRODUCT(OFFSET(($J$2:$M$2),MATCH($I62,$I$2:$I$4,0)-1,0)*($J62:$M62&lt;=AO$10)*($J62:$M62&lt;&gt;0))</f>
        <v>1</v>
      </c>
      <c r="AP62" s="66">
        <f t="shared" ca="1" si="74"/>
        <v>1</v>
      </c>
      <c r="AQ62" s="66">
        <f t="shared" ca="1" si="74"/>
        <v>1</v>
      </c>
      <c r="AR62" s="66">
        <f t="shared" ca="1" si="74"/>
        <v>1</v>
      </c>
      <c r="AS62" s="66">
        <f t="shared" ca="1" si="74"/>
        <v>1</v>
      </c>
      <c r="AT62" s="66">
        <f t="shared" ca="1" si="74"/>
        <v>1</v>
      </c>
      <c r="AU62" s="66">
        <f t="shared" ca="1" si="74"/>
        <v>1</v>
      </c>
      <c r="AV62" s="66">
        <f t="shared" ca="1" si="74"/>
        <v>1</v>
      </c>
      <c r="AW62" s="66">
        <f t="shared" ca="1" si="74"/>
        <v>1</v>
      </c>
      <c r="AX62" s="66">
        <f t="shared" ca="1" si="74"/>
        <v>1</v>
      </c>
      <c r="AY62" s="66">
        <f t="shared" ca="1" si="74"/>
        <v>1</v>
      </c>
      <c r="AZ62" s="66">
        <f t="shared" ca="1" si="74"/>
        <v>1</v>
      </c>
      <c r="BA62" s="66">
        <f t="shared" ca="1" si="74"/>
        <v>1</v>
      </c>
      <c r="BB62" s="66">
        <f t="shared" ca="1" si="74"/>
        <v>1</v>
      </c>
      <c r="BC62" s="66">
        <f t="shared" ca="1" si="74"/>
        <v>1</v>
      </c>
      <c r="BD62" s="67">
        <f t="shared" ca="1" si="74"/>
        <v>1</v>
      </c>
      <c r="BE62" s="27"/>
      <c r="BF62" s="30"/>
      <c r="BG62" s="16">
        <f t="shared" ca="1" si="57"/>
        <v>0</v>
      </c>
      <c r="BH62" s="17">
        <f t="shared" ca="1" si="57"/>
        <v>0</v>
      </c>
      <c r="BI62" s="17">
        <f t="shared" ca="1" si="57"/>
        <v>0</v>
      </c>
      <c r="BJ62" s="17">
        <f t="shared" ca="1" si="57"/>
        <v>0</v>
      </c>
      <c r="BK62" s="17">
        <f t="shared" ca="1" si="57"/>
        <v>0</v>
      </c>
      <c r="BL62" s="17">
        <f t="shared" ca="1" si="57"/>
        <v>0</v>
      </c>
      <c r="BM62" s="17">
        <f t="shared" ca="1" si="57"/>
        <v>0</v>
      </c>
      <c r="BN62" s="17">
        <f t="shared" ca="1" si="57"/>
        <v>0</v>
      </c>
      <c r="BO62" s="17">
        <f t="shared" ca="1" si="57"/>
        <v>0</v>
      </c>
      <c r="BP62" s="18">
        <f t="shared" ca="1" si="57"/>
        <v>0</v>
      </c>
      <c r="BQ62" s="17">
        <f t="shared" ca="1" si="58"/>
        <v>0</v>
      </c>
      <c r="BR62" s="17">
        <f t="shared" ca="1" si="58"/>
        <v>0</v>
      </c>
      <c r="BS62" s="17">
        <f t="shared" ca="1" si="58"/>
        <v>0</v>
      </c>
      <c r="BT62" s="17">
        <f t="shared" ca="1" si="58"/>
        <v>0</v>
      </c>
      <c r="BU62" s="17">
        <f t="shared" ca="1" si="58"/>
        <v>1</v>
      </c>
      <c r="BV62" s="17">
        <f t="shared" ca="1" si="58"/>
        <v>1</v>
      </c>
      <c r="BW62" s="17">
        <f t="shared" ca="1" si="58"/>
        <v>1</v>
      </c>
      <c r="BX62" s="17">
        <f t="shared" ref="BX62:CM63" ca="1" si="75">SUMPRODUCT(OFFSET(($J$2:$M$2),MATCH($I62,$I$2:$I$4,0)-1,0)*($N62:$Q62&lt;=BX$10)*($N62:$Q62&lt;&gt;0))</f>
        <v>1</v>
      </c>
      <c r="BY62" s="17">
        <f t="shared" ca="1" si="75"/>
        <v>1</v>
      </c>
      <c r="BZ62" s="17">
        <f t="shared" ca="1" si="75"/>
        <v>1</v>
      </c>
      <c r="CA62" s="17">
        <f t="shared" ca="1" si="75"/>
        <v>1</v>
      </c>
      <c r="CB62" s="17">
        <f t="shared" ca="1" si="75"/>
        <v>1</v>
      </c>
      <c r="CC62" s="17">
        <f t="shared" ca="1" si="75"/>
        <v>1</v>
      </c>
      <c r="CD62" s="17">
        <f t="shared" ca="1" si="75"/>
        <v>1</v>
      </c>
      <c r="CE62" s="17">
        <f t="shared" ca="1" si="75"/>
        <v>1</v>
      </c>
      <c r="CF62" s="17">
        <f t="shared" ca="1" si="75"/>
        <v>1</v>
      </c>
      <c r="CG62" s="17">
        <f t="shared" ca="1" si="75"/>
        <v>1</v>
      </c>
      <c r="CH62" s="17">
        <f t="shared" ca="1" si="75"/>
        <v>1</v>
      </c>
      <c r="CI62" s="17">
        <f t="shared" ca="1" si="75"/>
        <v>1</v>
      </c>
      <c r="CJ62" s="17">
        <f t="shared" ca="1" si="75"/>
        <v>1</v>
      </c>
      <c r="CK62" s="17">
        <f t="shared" ca="1" si="75"/>
        <v>1</v>
      </c>
      <c r="CL62" s="17">
        <f t="shared" ca="1" si="75"/>
        <v>1</v>
      </c>
      <c r="CM62" s="18">
        <f t="shared" ca="1" si="75"/>
        <v>1</v>
      </c>
      <c r="CO62" s="30"/>
      <c r="CP62" s="16">
        <f t="shared" ca="1" si="60"/>
        <v>0</v>
      </c>
      <c r="CQ62" s="17">
        <f t="shared" ca="1" si="60"/>
        <v>0</v>
      </c>
      <c r="CR62" s="17">
        <f t="shared" ca="1" si="60"/>
        <v>0</v>
      </c>
      <c r="CS62" s="17">
        <f t="shared" ca="1" si="60"/>
        <v>0</v>
      </c>
      <c r="CT62" s="17">
        <f t="shared" ca="1" si="60"/>
        <v>0</v>
      </c>
      <c r="CU62" s="17">
        <f t="shared" ca="1" si="60"/>
        <v>0</v>
      </c>
      <c r="CV62" s="17">
        <f t="shared" ca="1" si="60"/>
        <v>0</v>
      </c>
      <c r="CW62" s="17">
        <f t="shared" ca="1" si="60"/>
        <v>0</v>
      </c>
      <c r="CX62" s="17">
        <f t="shared" ca="1" si="60"/>
        <v>0</v>
      </c>
      <c r="CY62" s="18">
        <f t="shared" ca="1" si="60"/>
        <v>0</v>
      </c>
      <c r="CZ62" s="17">
        <f t="shared" ca="1" si="61"/>
        <v>0</v>
      </c>
      <c r="DA62" s="17">
        <f t="shared" ca="1" si="61"/>
        <v>0</v>
      </c>
      <c r="DB62" s="17">
        <f t="shared" ca="1" si="61"/>
        <v>0</v>
      </c>
      <c r="DC62" s="17">
        <f t="shared" ca="1" si="61"/>
        <v>0</v>
      </c>
      <c r="DD62" s="17">
        <f t="shared" ca="1" si="61"/>
        <v>0</v>
      </c>
      <c r="DE62" s="17">
        <f t="shared" ca="1" si="61"/>
        <v>0</v>
      </c>
      <c r="DF62" s="17">
        <f t="shared" ca="1" si="61"/>
        <v>0</v>
      </c>
      <c r="DG62" s="17">
        <f t="shared" ref="DG62:DV63" ca="1" si="76">SUMPRODUCT(OFFSET(($J$2:$M$2),MATCH($I62,$I$2:$I$4,0)-1,0)*($R62:$U62&lt;=DG$10)*($R62:$U62&lt;&gt;0))</f>
        <v>0</v>
      </c>
      <c r="DH62" s="17">
        <f t="shared" ca="1" si="76"/>
        <v>0</v>
      </c>
      <c r="DI62" s="17">
        <f t="shared" ca="1" si="76"/>
        <v>0</v>
      </c>
      <c r="DJ62" s="17">
        <f t="shared" ca="1" si="76"/>
        <v>0</v>
      </c>
      <c r="DK62" s="17">
        <f t="shared" ca="1" si="76"/>
        <v>0</v>
      </c>
      <c r="DL62" s="17">
        <f t="shared" ca="1" si="76"/>
        <v>0</v>
      </c>
      <c r="DM62" s="17">
        <f t="shared" ca="1" si="76"/>
        <v>0</v>
      </c>
      <c r="DN62" s="17">
        <f t="shared" ca="1" si="76"/>
        <v>0</v>
      </c>
      <c r="DO62" s="17">
        <f t="shared" ca="1" si="76"/>
        <v>0</v>
      </c>
      <c r="DP62" s="17">
        <f t="shared" ca="1" si="76"/>
        <v>0</v>
      </c>
      <c r="DQ62" s="17">
        <f t="shared" ca="1" si="76"/>
        <v>0</v>
      </c>
      <c r="DR62" s="17">
        <f t="shared" ca="1" si="76"/>
        <v>0</v>
      </c>
      <c r="DS62" s="17">
        <f t="shared" ca="1" si="76"/>
        <v>0</v>
      </c>
      <c r="DT62" s="17">
        <f t="shared" ca="1" si="76"/>
        <v>0</v>
      </c>
      <c r="DU62" s="17">
        <f t="shared" ca="1" si="76"/>
        <v>0</v>
      </c>
      <c r="DV62" s="18">
        <f t="shared" ca="1" si="76"/>
        <v>0</v>
      </c>
    </row>
    <row r="63" spans="1:126" hidden="1" outlineLevel="3">
      <c r="A63" s="187"/>
      <c r="B63" s="376" t="s">
        <v>171</v>
      </c>
      <c r="C63" s="375"/>
      <c r="D63" s="373" t="s">
        <v>194</v>
      </c>
      <c r="E63" s="374">
        <v>30</v>
      </c>
      <c r="F63" s="55">
        <f t="shared" si="64"/>
        <v>8.1300813008130079E-2</v>
      </c>
      <c r="G63" s="99">
        <f t="shared" ca="1" si="39"/>
        <v>0.3</v>
      </c>
      <c r="H63" s="55">
        <f t="shared" ca="1" si="40"/>
        <v>0.3</v>
      </c>
      <c r="I63" s="53" t="s">
        <v>70</v>
      </c>
      <c r="J63" s="44">
        <v>44494</v>
      </c>
      <c r="K63" s="383">
        <v>44629</v>
      </c>
      <c r="L63" s="383"/>
      <c r="M63" s="384"/>
      <c r="N63" s="44">
        <v>44494</v>
      </c>
      <c r="O63" s="383">
        <v>44629</v>
      </c>
      <c r="P63" s="383"/>
      <c r="Q63" s="384"/>
      <c r="R63" s="394">
        <v>44505</v>
      </c>
      <c r="S63" s="36"/>
      <c r="T63" s="381"/>
      <c r="U63" s="36"/>
      <c r="V63" s="68"/>
      <c r="W63" s="25"/>
      <c r="X63" s="65">
        <f t="shared" ca="1" si="54"/>
        <v>0</v>
      </c>
      <c r="Y63" s="66">
        <f t="shared" ca="1" si="54"/>
        <v>0</v>
      </c>
      <c r="Z63" s="66">
        <f t="shared" ca="1" si="54"/>
        <v>0.3</v>
      </c>
      <c r="AA63" s="66">
        <f t="shared" ca="1" si="54"/>
        <v>0.3</v>
      </c>
      <c r="AB63" s="66">
        <f t="shared" ca="1" si="54"/>
        <v>0.3</v>
      </c>
      <c r="AC63" s="66">
        <f t="shared" ca="1" si="54"/>
        <v>0.3</v>
      </c>
      <c r="AD63" s="66">
        <f t="shared" ca="1" si="54"/>
        <v>0.3</v>
      </c>
      <c r="AE63" s="66">
        <f t="shared" ca="1" si="54"/>
        <v>0.3</v>
      </c>
      <c r="AF63" s="66">
        <f t="shared" ca="1" si="54"/>
        <v>0.3</v>
      </c>
      <c r="AG63" s="66">
        <f t="shared" ca="1" si="54"/>
        <v>0.3</v>
      </c>
      <c r="AH63" s="66">
        <f t="shared" ca="1" si="54"/>
        <v>0.3</v>
      </c>
      <c r="AI63" s="66">
        <f t="shared" ca="1" si="54"/>
        <v>0.3</v>
      </c>
      <c r="AJ63" s="66">
        <f t="shared" ca="1" si="54"/>
        <v>0.3</v>
      </c>
      <c r="AK63" s="66">
        <f t="shared" ca="1" si="54"/>
        <v>0.3</v>
      </c>
      <c r="AL63" s="66">
        <f t="shared" ca="1" si="54"/>
        <v>0.3</v>
      </c>
      <c r="AM63" s="66">
        <f t="shared" ref="AM63:AQ63" ca="1" si="77">SUMPRODUCT(OFFSET(($J$2:$M$2),MATCH($I63,$I$2:$I$4,0)-1,0)*($J63:$M63&lt;=AM$10)*($J63:$M63&lt;&gt;0))</f>
        <v>0.3</v>
      </c>
      <c r="AN63" s="66">
        <f t="shared" ca="1" si="77"/>
        <v>0.3</v>
      </c>
      <c r="AO63" s="66">
        <f t="shared" ca="1" si="77"/>
        <v>0.3</v>
      </c>
      <c r="AP63" s="66">
        <f t="shared" ca="1" si="77"/>
        <v>0.3</v>
      </c>
      <c r="AQ63" s="66">
        <f t="shared" ca="1" si="77"/>
        <v>0.3</v>
      </c>
      <c r="AR63" s="66">
        <f t="shared" ca="1" si="74"/>
        <v>0.3</v>
      </c>
      <c r="AS63" s="66">
        <f t="shared" ca="1" si="74"/>
        <v>1</v>
      </c>
      <c r="AT63" s="66">
        <f t="shared" ca="1" si="74"/>
        <v>1</v>
      </c>
      <c r="AU63" s="66">
        <f t="shared" ca="1" si="74"/>
        <v>1</v>
      </c>
      <c r="AV63" s="66">
        <f t="shared" ca="1" si="74"/>
        <v>1</v>
      </c>
      <c r="AW63" s="66">
        <f t="shared" ca="1" si="74"/>
        <v>1</v>
      </c>
      <c r="AX63" s="66">
        <f t="shared" ca="1" si="74"/>
        <v>1</v>
      </c>
      <c r="AY63" s="66">
        <f t="shared" ca="1" si="74"/>
        <v>1</v>
      </c>
      <c r="AZ63" s="66">
        <f t="shared" ca="1" si="74"/>
        <v>1</v>
      </c>
      <c r="BA63" s="66">
        <f t="shared" ca="1" si="74"/>
        <v>1</v>
      </c>
      <c r="BB63" s="66">
        <f t="shared" ca="1" si="74"/>
        <v>1</v>
      </c>
      <c r="BC63" s="66">
        <f t="shared" ca="1" si="74"/>
        <v>1</v>
      </c>
      <c r="BD63" s="67">
        <f t="shared" ca="1" si="74"/>
        <v>1</v>
      </c>
      <c r="BE63" s="27"/>
      <c r="BF63" s="30"/>
      <c r="BG63" s="16">
        <f t="shared" ca="1" si="57"/>
        <v>0</v>
      </c>
      <c r="BH63" s="17">
        <f t="shared" ca="1" si="57"/>
        <v>0</v>
      </c>
      <c r="BI63" s="17">
        <f t="shared" ca="1" si="57"/>
        <v>0.3</v>
      </c>
      <c r="BJ63" s="17">
        <f t="shared" ca="1" si="57"/>
        <v>0.3</v>
      </c>
      <c r="BK63" s="17">
        <f t="shared" ca="1" si="57"/>
        <v>0.3</v>
      </c>
      <c r="BL63" s="17">
        <f t="shared" ca="1" si="57"/>
        <v>0.3</v>
      </c>
      <c r="BM63" s="17">
        <f t="shared" ca="1" si="57"/>
        <v>0.3</v>
      </c>
      <c r="BN63" s="17">
        <f t="shared" ca="1" si="57"/>
        <v>0.3</v>
      </c>
      <c r="BO63" s="17">
        <f t="shared" ca="1" si="57"/>
        <v>0.3</v>
      </c>
      <c r="BP63" s="18">
        <f t="shared" ca="1" si="57"/>
        <v>0.3</v>
      </c>
      <c r="BQ63" s="17">
        <f t="shared" ca="1" si="57"/>
        <v>0.3</v>
      </c>
      <c r="BR63" s="17">
        <f t="shared" ca="1" si="57"/>
        <v>0.3</v>
      </c>
      <c r="BS63" s="17">
        <f t="shared" ca="1" si="57"/>
        <v>0.3</v>
      </c>
      <c r="BT63" s="17">
        <f t="shared" ca="1" si="57"/>
        <v>0.3</v>
      </c>
      <c r="BU63" s="17">
        <f t="shared" ca="1" si="57"/>
        <v>0.3</v>
      </c>
      <c r="BV63" s="17">
        <f t="shared" ref="BV63:BZ63" ca="1" si="78">SUMPRODUCT(OFFSET(($J$2:$M$2),MATCH($I63,$I$2:$I$4,0)-1,0)*($N63:$Q63&lt;=BV$10)*($N63:$Q63&lt;&gt;0))</f>
        <v>0.3</v>
      </c>
      <c r="BW63" s="17">
        <f t="shared" ca="1" si="78"/>
        <v>0.3</v>
      </c>
      <c r="BX63" s="17">
        <f t="shared" ca="1" si="78"/>
        <v>0.3</v>
      </c>
      <c r="BY63" s="17">
        <f t="shared" ca="1" si="78"/>
        <v>0.3</v>
      </c>
      <c r="BZ63" s="17">
        <f t="shared" ca="1" si="78"/>
        <v>0.3</v>
      </c>
      <c r="CA63" s="17">
        <f t="shared" ca="1" si="75"/>
        <v>0.3</v>
      </c>
      <c r="CB63" s="17">
        <f t="shared" ca="1" si="75"/>
        <v>1</v>
      </c>
      <c r="CC63" s="17">
        <f t="shared" ca="1" si="75"/>
        <v>1</v>
      </c>
      <c r="CD63" s="17">
        <f t="shared" ca="1" si="75"/>
        <v>1</v>
      </c>
      <c r="CE63" s="17">
        <f t="shared" ca="1" si="75"/>
        <v>1</v>
      </c>
      <c r="CF63" s="17">
        <f t="shared" ca="1" si="75"/>
        <v>1</v>
      </c>
      <c r="CG63" s="17">
        <f t="shared" ca="1" si="75"/>
        <v>1</v>
      </c>
      <c r="CH63" s="17">
        <f t="shared" ca="1" si="75"/>
        <v>1</v>
      </c>
      <c r="CI63" s="17">
        <f t="shared" ca="1" si="75"/>
        <v>1</v>
      </c>
      <c r="CJ63" s="17">
        <f t="shared" ca="1" si="75"/>
        <v>1</v>
      </c>
      <c r="CK63" s="17">
        <f t="shared" ca="1" si="75"/>
        <v>1</v>
      </c>
      <c r="CL63" s="17">
        <f t="shared" ca="1" si="75"/>
        <v>1</v>
      </c>
      <c r="CM63" s="18">
        <f t="shared" ca="1" si="75"/>
        <v>1</v>
      </c>
      <c r="CO63" s="30"/>
      <c r="CP63" s="16">
        <f t="shared" ca="1" si="60"/>
        <v>0</v>
      </c>
      <c r="CQ63" s="17">
        <f t="shared" ca="1" si="60"/>
        <v>0</v>
      </c>
      <c r="CR63" s="17">
        <f t="shared" ca="1" si="60"/>
        <v>0</v>
      </c>
      <c r="CS63" s="17">
        <f t="shared" ca="1" si="60"/>
        <v>0.3</v>
      </c>
      <c r="CT63" s="17">
        <f t="shared" ca="1" si="60"/>
        <v>0.3</v>
      </c>
      <c r="CU63" s="17">
        <f t="shared" ca="1" si="60"/>
        <v>0.3</v>
      </c>
      <c r="CV63" s="17">
        <f t="shared" ca="1" si="60"/>
        <v>0.3</v>
      </c>
      <c r="CW63" s="17">
        <f t="shared" ca="1" si="60"/>
        <v>0.3</v>
      </c>
      <c r="CX63" s="17">
        <f t="shared" ca="1" si="60"/>
        <v>0.3</v>
      </c>
      <c r="CY63" s="18">
        <f t="shared" ca="1" si="60"/>
        <v>0.3</v>
      </c>
      <c r="CZ63" s="17">
        <f t="shared" ca="1" si="60"/>
        <v>0.3</v>
      </c>
      <c r="DA63" s="17">
        <f t="shared" ca="1" si="60"/>
        <v>0.3</v>
      </c>
      <c r="DB63" s="17">
        <f t="shared" ca="1" si="60"/>
        <v>0.3</v>
      </c>
      <c r="DC63" s="17">
        <f t="shared" ca="1" si="60"/>
        <v>0.3</v>
      </c>
      <c r="DD63" s="17">
        <f t="shared" ca="1" si="60"/>
        <v>0.3</v>
      </c>
      <c r="DE63" s="17">
        <f t="shared" ref="DE63:DI63" ca="1" si="79">SUMPRODUCT(OFFSET(($J$2:$M$2),MATCH($I63,$I$2:$I$4,0)-1,0)*($R63:$U63&lt;=DE$10)*($R63:$U63&lt;&gt;0))</f>
        <v>0.3</v>
      </c>
      <c r="DF63" s="17">
        <f t="shared" ca="1" si="79"/>
        <v>0.3</v>
      </c>
      <c r="DG63" s="17">
        <f t="shared" ca="1" si="79"/>
        <v>0.3</v>
      </c>
      <c r="DH63" s="17">
        <f t="shared" ca="1" si="79"/>
        <v>0.3</v>
      </c>
      <c r="DI63" s="17">
        <f t="shared" ca="1" si="79"/>
        <v>0.3</v>
      </c>
      <c r="DJ63" s="17">
        <f t="shared" ca="1" si="76"/>
        <v>0.3</v>
      </c>
      <c r="DK63" s="17">
        <f t="shared" ca="1" si="76"/>
        <v>0.3</v>
      </c>
      <c r="DL63" s="17">
        <f t="shared" ca="1" si="76"/>
        <v>0.3</v>
      </c>
      <c r="DM63" s="17">
        <f t="shared" ca="1" si="76"/>
        <v>0.3</v>
      </c>
      <c r="DN63" s="17">
        <f t="shared" ca="1" si="76"/>
        <v>0.3</v>
      </c>
      <c r="DO63" s="17">
        <f t="shared" ca="1" si="76"/>
        <v>0.3</v>
      </c>
      <c r="DP63" s="17">
        <f t="shared" ca="1" si="76"/>
        <v>0.3</v>
      </c>
      <c r="DQ63" s="17">
        <f t="shared" ca="1" si="76"/>
        <v>0.3</v>
      </c>
      <c r="DR63" s="17">
        <f t="shared" ca="1" si="76"/>
        <v>0.3</v>
      </c>
      <c r="DS63" s="17">
        <f t="shared" ca="1" si="76"/>
        <v>0.3</v>
      </c>
      <c r="DT63" s="17">
        <f t="shared" ca="1" si="76"/>
        <v>0.3</v>
      </c>
      <c r="DU63" s="17">
        <f t="shared" ca="1" si="76"/>
        <v>0.3</v>
      </c>
      <c r="DV63" s="18">
        <f t="shared" ca="1" si="76"/>
        <v>0.3</v>
      </c>
    </row>
    <row r="64" spans="1:126" hidden="1" outlineLevel="3">
      <c r="A64" s="187"/>
      <c r="B64" s="376" t="s">
        <v>171</v>
      </c>
      <c r="C64" s="375"/>
      <c r="D64" s="373" t="s">
        <v>195</v>
      </c>
      <c r="E64" s="374">
        <v>23</v>
      </c>
      <c r="F64" s="55">
        <f t="shared" si="63"/>
        <v>6.2330623306233061E-2</v>
      </c>
      <c r="G64" s="99">
        <f t="shared" ca="1" si="39"/>
        <v>0.3</v>
      </c>
      <c r="H64" s="55">
        <f t="shared" ca="1" si="40"/>
        <v>0.3</v>
      </c>
      <c r="I64" s="53" t="s">
        <v>70</v>
      </c>
      <c r="J64" s="44">
        <v>44494</v>
      </c>
      <c r="K64" s="383">
        <v>44629</v>
      </c>
      <c r="L64" s="383"/>
      <c r="M64" s="384"/>
      <c r="N64" s="44">
        <v>44494</v>
      </c>
      <c r="O64" s="383">
        <v>44629</v>
      </c>
      <c r="P64" s="383"/>
      <c r="Q64" s="384"/>
      <c r="R64" s="394">
        <v>44505</v>
      </c>
      <c r="S64" s="36"/>
      <c r="T64" s="381"/>
      <c r="U64" s="36"/>
      <c r="V64" s="68"/>
      <c r="W64" s="25"/>
      <c r="X64" s="65">
        <f t="shared" ca="1" si="54"/>
        <v>0</v>
      </c>
      <c r="Y64" s="66">
        <f t="shared" ca="1" si="54"/>
        <v>0</v>
      </c>
      <c r="Z64" s="66">
        <f t="shared" ca="1" si="54"/>
        <v>0.3</v>
      </c>
      <c r="AA64" s="66">
        <f t="shared" ca="1" si="54"/>
        <v>0.3</v>
      </c>
      <c r="AB64" s="66">
        <f t="shared" ca="1" si="54"/>
        <v>0.3</v>
      </c>
      <c r="AC64" s="66">
        <f t="shared" ca="1" si="54"/>
        <v>0.3</v>
      </c>
      <c r="AD64" s="66">
        <f t="shared" ca="1" si="54"/>
        <v>0.3</v>
      </c>
      <c r="AE64" s="66">
        <f t="shared" ca="1" si="54"/>
        <v>0.3</v>
      </c>
      <c r="AF64" s="66">
        <f t="shared" ca="1" si="54"/>
        <v>0.3</v>
      </c>
      <c r="AG64" s="66">
        <f t="shared" ca="1" si="54"/>
        <v>0.3</v>
      </c>
      <c r="AH64" s="66">
        <f t="shared" ca="1" si="55"/>
        <v>0.3</v>
      </c>
      <c r="AI64" s="66">
        <f t="shared" ca="1" si="55"/>
        <v>0.3</v>
      </c>
      <c r="AJ64" s="66">
        <f t="shared" ca="1" si="55"/>
        <v>0.3</v>
      </c>
      <c r="AK64" s="66">
        <f t="shared" ca="1" si="55"/>
        <v>0.3</v>
      </c>
      <c r="AL64" s="66">
        <f t="shared" ca="1" si="55"/>
        <v>0.3</v>
      </c>
      <c r="AM64" s="66">
        <f t="shared" ca="1" si="55"/>
        <v>0.3</v>
      </c>
      <c r="AN64" s="66">
        <f t="shared" ca="1" si="55"/>
        <v>0.3</v>
      </c>
      <c r="AO64" s="66">
        <f t="shared" ca="1" si="55"/>
        <v>0.3</v>
      </c>
      <c r="AP64" s="66">
        <f t="shared" ca="1" si="55"/>
        <v>0.3</v>
      </c>
      <c r="AQ64" s="66">
        <f t="shared" ca="1" si="55"/>
        <v>0.3</v>
      </c>
      <c r="AR64" s="66">
        <f t="shared" ca="1" si="56"/>
        <v>0.3</v>
      </c>
      <c r="AS64" s="66">
        <f t="shared" ca="1" si="56"/>
        <v>1</v>
      </c>
      <c r="AT64" s="66">
        <f t="shared" ca="1" si="56"/>
        <v>1</v>
      </c>
      <c r="AU64" s="66">
        <f t="shared" ca="1" si="56"/>
        <v>1</v>
      </c>
      <c r="AV64" s="66">
        <f t="shared" ca="1" si="56"/>
        <v>1</v>
      </c>
      <c r="AW64" s="66">
        <f t="shared" ca="1" si="56"/>
        <v>1</v>
      </c>
      <c r="AX64" s="66">
        <f t="shared" ca="1" si="56"/>
        <v>1</v>
      </c>
      <c r="AY64" s="66">
        <f t="shared" ca="1" si="56"/>
        <v>1</v>
      </c>
      <c r="AZ64" s="66">
        <f t="shared" ca="1" si="56"/>
        <v>1</v>
      </c>
      <c r="BA64" s="66">
        <f t="shared" ca="1" si="56"/>
        <v>1</v>
      </c>
      <c r="BB64" s="66">
        <f t="shared" ca="1" si="56"/>
        <v>1</v>
      </c>
      <c r="BC64" s="66">
        <f t="shared" ca="1" si="56"/>
        <v>1</v>
      </c>
      <c r="BD64" s="67">
        <f t="shared" ca="1" si="56"/>
        <v>1</v>
      </c>
      <c r="BE64" s="27"/>
      <c r="BF64" s="30"/>
      <c r="BG64" s="16">
        <f t="shared" ca="1" si="57"/>
        <v>0</v>
      </c>
      <c r="BH64" s="17">
        <f t="shared" ca="1" si="57"/>
        <v>0</v>
      </c>
      <c r="BI64" s="17">
        <f t="shared" ca="1" si="57"/>
        <v>0.3</v>
      </c>
      <c r="BJ64" s="17">
        <f t="shared" ca="1" si="57"/>
        <v>0.3</v>
      </c>
      <c r="BK64" s="17">
        <f t="shared" ca="1" si="57"/>
        <v>0.3</v>
      </c>
      <c r="BL64" s="17">
        <f t="shared" ca="1" si="57"/>
        <v>0.3</v>
      </c>
      <c r="BM64" s="17">
        <f t="shared" ca="1" si="57"/>
        <v>0.3</v>
      </c>
      <c r="BN64" s="17">
        <f t="shared" ca="1" si="57"/>
        <v>0.3</v>
      </c>
      <c r="BO64" s="17">
        <f t="shared" ca="1" si="57"/>
        <v>0.3</v>
      </c>
      <c r="BP64" s="18">
        <f t="shared" ca="1" si="57"/>
        <v>0.3</v>
      </c>
      <c r="BQ64" s="17">
        <f t="shared" ca="1" si="58"/>
        <v>0.3</v>
      </c>
      <c r="BR64" s="17">
        <f t="shared" ca="1" si="58"/>
        <v>0.3</v>
      </c>
      <c r="BS64" s="17">
        <f t="shared" ca="1" si="58"/>
        <v>0.3</v>
      </c>
      <c r="BT64" s="17">
        <f t="shared" ca="1" si="58"/>
        <v>0.3</v>
      </c>
      <c r="BU64" s="17">
        <f t="shared" ca="1" si="58"/>
        <v>0.3</v>
      </c>
      <c r="BV64" s="17">
        <f t="shared" ca="1" si="58"/>
        <v>0.3</v>
      </c>
      <c r="BW64" s="17">
        <f t="shared" ca="1" si="58"/>
        <v>0.3</v>
      </c>
      <c r="BX64" s="17">
        <f t="shared" ca="1" si="58"/>
        <v>0.3</v>
      </c>
      <c r="BY64" s="17">
        <f t="shared" ca="1" si="58"/>
        <v>0.3</v>
      </c>
      <c r="BZ64" s="17">
        <f t="shared" ca="1" si="58"/>
        <v>0.3</v>
      </c>
      <c r="CA64" s="17">
        <f t="shared" ca="1" si="59"/>
        <v>0.3</v>
      </c>
      <c r="CB64" s="17">
        <f t="shared" ca="1" si="59"/>
        <v>1</v>
      </c>
      <c r="CC64" s="17">
        <f t="shared" ca="1" si="59"/>
        <v>1</v>
      </c>
      <c r="CD64" s="17">
        <f t="shared" ca="1" si="59"/>
        <v>1</v>
      </c>
      <c r="CE64" s="17">
        <f t="shared" ca="1" si="59"/>
        <v>1</v>
      </c>
      <c r="CF64" s="17">
        <f t="shared" ca="1" si="59"/>
        <v>1</v>
      </c>
      <c r="CG64" s="17">
        <f t="shared" ca="1" si="59"/>
        <v>1</v>
      </c>
      <c r="CH64" s="17">
        <f t="shared" ca="1" si="59"/>
        <v>1</v>
      </c>
      <c r="CI64" s="17">
        <f t="shared" ca="1" si="59"/>
        <v>1</v>
      </c>
      <c r="CJ64" s="17">
        <f t="shared" ca="1" si="59"/>
        <v>1</v>
      </c>
      <c r="CK64" s="17">
        <f t="shared" ca="1" si="59"/>
        <v>1</v>
      </c>
      <c r="CL64" s="17">
        <f t="shared" ca="1" si="59"/>
        <v>1</v>
      </c>
      <c r="CM64" s="18">
        <f t="shared" ca="1" si="59"/>
        <v>1</v>
      </c>
      <c r="CO64" s="30"/>
      <c r="CP64" s="16">
        <f t="shared" ca="1" si="60"/>
        <v>0</v>
      </c>
      <c r="CQ64" s="17">
        <f t="shared" ca="1" si="60"/>
        <v>0</v>
      </c>
      <c r="CR64" s="17">
        <f t="shared" ca="1" si="60"/>
        <v>0</v>
      </c>
      <c r="CS64" s="17">
        <f t="shared" ca="1" si="60"/>
        <v>0.3</v>
      </c>
      <c r="CT64" s="17">
        <f t="shared" ca="1" si="60"/>
        <v>0.3</v>
      </c>
      <c r="CU64" s="17">
        <f t="shared" ca="1" si="60"/>
        <v>0.3</v>
      </c>
      <c r="CV64" s="17">
        <f t="shared" ca="1" si="60"/>
        <v>0.3</v>
      </c>
      <c r="CW64" s="17">
        <f t="shared" ca="1" si="60"/>
        <v>0.3</v>
      </c>
      <c r="CX64" s="17">
        <f t="shared" ca="1" si="60"/>
        <v>0.3</v>
      </c>
      <c r="CY64" s="18">
        <f t="shared" ca="1" si="60"/>
        <v>0.3</v>
      </c>
      <c r="CZ64" s="17">
        <f t="shared" ca="1" si="61"/>
        <v>0.3</v>
      </c>
      <c r="DA64" s="17">
        <f t="shared" ca="1" si="61"/>
        <v>0.3</v>
      </c>
      <c r="DB64" s="17">
        <f t="shared" ca="1" si="61"/>
        <v>0.3</v>
      </c>
      <c r="DC64" s="17">
        <f t="shared" ca="1" si="61"/>
        <v>0.3</v>
      </c>
      <c r="DD64" s="17">
        <f t="shared" ca="1" si="61"/>
        <v>0.3</v>
      </c>
      <c r="DE64" s="17">
        <f t="shared" ca="1" si="61"/>
        <v>0.3</v>
      </c>
      <c r="DF64" s="17">
        <f t="shared" ca="1" si="61"/>
        <v>0.3</v>
      </c>
      <c r="DG64" s="17">
        <f t="shared" ca="1" si="61"/>
        <v>0.3</v>
      </c>
      <c r="DH64" s="17">
        <f t="shared" ca="1" si="61"/>
        <v>0.3</v>
      </c>
      <c r="DI64" s="17">
        <f t="shared" ca="1" si="61"/>
        <v>0.3</v>
      </c>
      <c r="DJ64" s="17">
        <f t="shared" ca="1" si="62"/>
        <v>0.3</v>
      </c>
      <c r="DK64" s="17">
        <f t="shared" ca="1" si="62"/>
        <v>0.3</v>
      </c>
      <c r="DL64" s="17">
        <f t="shared" ca="1" si="62"/>
        <v>0.3</v>
      </c>
      <c r="DM64" s="17">
        <f t="shared" ca="1" si="62"/>
        <v>0.3</v>
      </c>
      <c r="DN64" s="17">
        <f t="shared" ca="1" si="62"/>
        <v>0.3</v>
      </c>
      <c r="DO64" s="17">
        <f t="shared" ca="1" si="62"/>
        <v>0.3</v>
      </c>
      <c r="DP64" s="17">
        <f t="shared" ca="1" si="62"/>
        <v>0.3</v>
      </c>
      <c r="DQ64" s="17">
        <f t="shared" ca="1" si="62"/>
        <v>0.3</v>
      </c>
      <c r="DR64" s="17">
        <f t="shared" ca="1" si="62"/>
        <v>0.3</v>
      </c>
      <c r="DS64" s="17">
        <f t="shared" ca="1" si="62"/>
        <v>0.3</v>
      </c>
      <c r="DT64" s="17">
        <f t="shared" ca="1" si="62"/>
        <v>0.3</v>
      </c>
      <c r="DU64" s="17">
        <f t="shared" ca="1" si="62"/>
        <v>0.3</v>
      </c>
      <c r="DV64" s="18">
        <f t="shared" ca="1" si="62"/>
        <v>0.3</v>
      </c>
    </row>
    <row r="65" spans="1:126" s="243" customFormat="1" ht="17.25" hidden="1" customHeight="1" outlineLevel="3">
      <c r="A65" s="233"/>
      <c r="B65" s="232" t="s">
        <v>83</v>
      </c>
      <c r="C65" s="224"/>
      <c r="D65" s="247"/>
      <c r="E65" s="225"/>
      <c r="F65" s="226"/>
      <c r="G65" s="227"/>
      <c r="H65" s="226"/>
      <c r="I65" s="228"/>
      <c r="J65" s="387"/>
      <c r="K65" s="388"/>
      <c r="L65" s="388"/>
      <c r="M65" s="399"/>
      <c r="N65" s="405"/>
      <c r="O65" s="389"/>
      <c r="P65" s="389"/>
      <c r="Q65" s="406"/>
      <c r="R65" s="403"/>
      <c r="S65" s="390"/>
      <c r="T65" s="229"/>
      <c r="U65" s="230"/>
      <c r="V65" s="231"/>
      <c r="W65" s="234"/>
      <c r="X65" s="235"/>
      <c r="Y65" s="236"/>
      <c r="Z65" s="236"/>
      <c r="AA65" s="236"/>
      <c r="AB65" s="236"/>
      <c r="AC65" s="236"/>
      <c r="AD65" s="236"/>
      <c r="AE65" s="236"/>
      <c r="AF65" s="236"/>
      <c r="AG65" s="236"/>
      <c r="AH65" s="236"/>
      <c r="AI65" s="236"/>
      <c r="AJ65" s="236"/>
      <c r="AK65" s="236"/>
      <c r="AL65" s="236"/>
      <c r="AM65" s="236"/>
      <c r="AN65" s="236"/>
      <c r="AO65" s="236"/>
      <c r="AP65" s="236"/>
      <c r="AQ65" s="236"/>
      <c r="AR65" s="236"/>
      <c r="AS65" s="236"/>
      <c r="AT65" s="236"/>
      <c r="AU65" s="236"/>
      <c r="AV65" s="236"/>
      <c r="AW65" s="236"/>
      <c r="AX65" s="236"/>
      <c r="AY65" s="236"/>
      <c r="AZ65" s="236"/>
      <c r="BA65" s="236"/>
      <c r="BB65" s="236"/>
      <c r="BC65" s="236"/>
      <c r="BD65" s="237"/>
      <c r="BE65" s="238"/>
      <c r="BF65" s="239"/>
      <c r="BG65" s="240"/>
      <c r="BH65" s="241"/>
      <c r="BI65" s="241"/>
      <c r="BJ65" s="241"/>
      <c r="BK65" s="241"/>
      <c r="BL65" s="241"/>
      <c r="BM65" s="241"/>
      <c r="BN65" s="241"/>
      <c r="BO65" s="241"/>
      <c r="BP65" s="242"/>
      <c r="BQ65" s="241"/>
      <c r="BR65" s="241"/>
      <c r="BS65" s="241"/>
      <c r="BT65" s="241"/>
      <c r="BU65" s="241"/>
      <c r="BV65" s="241"/>
      <c r="BW65" s="241"/>
      <c r="BX65" s="241"/>
      <c r="BY65" s="241"/>
      <c r="BZ65" s="241"/>
      <c r="CA65" s="241"/>
      <c r="CB65" s="241"/>
      <c r="CC65" s="241"/>
      <c r="CD65" s="241"/>
      <c r="CE65" s="241"/>
      <c r="CF65" s="241"/>
      <c r="CG65" s="241"/>
      <c r="CH65" s="241"/>
      <c r="CI65" s="241"/>
      <c r="CJ65" s="241"/>
      <c r="CK65" s="241"/>
      <c r="CL65" s="241"/>
      <c r="CM65" s="242"/>
      <c r="CO65" s="239"/>
      <c r="CP65" s="240"/>
      <c r="CQ65" s="241"/>
      <c r="CR65" s="241"/>
      <c r="CS65" s="241"/>
      <c r="CT65" s="241"/>
      <c r="CU65" s="241"/>
      <c r="CV65" s="241"/>
      <c r="CW65" s="241"/>
      <c r="CX65" s="241"/>
      <c r="CY65" s="242"/>
      <c r="CZ65" s="241"/>
      <c r="DA65" s="241"/>
      <c r="DB65" s="241"/>
      <c r="DC65" s="241"/>
      <c r="DD65" s="241"/>
      <c r="DE65" s="241"/>
      <c r="DF65" s="241"/>
      <c r="DG65" s="241"/>
      <c r="DH65" s="241"/>
      <c r="DI65" s="241"/>
      <c r="DJ65" s="241"/>
      <c r="DK65" s="241"/>
      <c r="DL65" s="241"/>
      <c r="DM65" s="241"/>
      <c r="DN65" s="241"/>
      <c r="DO65" s="241"/>
      <c r="DP65" s="241"/>
      <c r="DQ65" s="241"/>
      <c r="DR65" s="241"/>
      <c r="DS65" s="241"/>
      <c r="DT65" s="241"/>
      <c r="DU65" s="241"/>
      <c r="DV65" s="242"/>
    </row>
    <row r="69" spans="1:126">
      <c r="A69" s="378" t="s">
        <v>196</v>
      </c>
      <c r="B69" s="378" t="s">
        <v>197</v>
      </c>
    </row>
    <row r="86" spans="21:21">
      <c r="U86" s="308" t="s">
        <v>52</v>
      </c>
    </row>
  </sheetData>
  <autoFilter ref="A11:DV65" xr:uid="{00000000-0009-0000-0000-000000000000}">
    <filterColumn colId="0">
      <customFilters>
        <customFilter operator="notEqual" val=" "/>
      </customFilters>
    </filterColumn>
  </autoFilter>
  <mergeCells count="21">
    <mergeCell ref="V7:V10"/>
    <mergeCell ref="X8:AB8"/>
    <mergeCell ref="AG8:AV8"/>
    <mergeCell ref="AZ8:BD8"/>
    <mergeCell ref="BE8:BF8"/>
    <mergeCell ref="BG8:BP8"/>
    <mergeCell ref="DU8:DX8"/>
    <mergeCell ref="BU8:CJ8"/>
    <mergeCell ref="CK8:CN8"/>
    <mergeCell ref="CP8:DI8"/>
    <mergeCell ref="DN8:DT8"/>
    <mergeCell ref="C8:C10"/>
    <mergeCell ref="B8:B10"/>
    <mergeCell ref="J7:M7"/>
    <mergeCell ref="N7:Q7"/>
    <mergeCell ref="R7:U7"/>
    <mergeCell ref="G8:G10"/>
    <mergeCell ref="H8:H10"/>
    <mergeCell ref="F8:F10"/>
    <mergeCell ref="E8:E10"/>
    <mergeCell ref="D8:D10"/>
  </mergeCells>
  <phoneticPr fontId="23"/>
  <conditionalFormatting sqref="R40:U46 T14:U14 S64:U64 R16:U18 R20:U21 T19:U19 R31:U31 R34:U36 S33:U33 T32:U32 T37:U37 T26:U29 R23:U25 S22:U22 S30:U30">
    <cfRule type="expression" dxfId="219" priority="698">
      <formula>AND(J14&lt;=$B$7,R14="")</formula>
    </cfRule>
  </conditionalFormatting>
  <conditionalFormatting sqref="B40 F14:H14 F64:H64 F40:H46 B14:C14 B16:C37 F16:H37 D40:D42 D59:D61">
    <cfRule type="expression" dxfId="218" priority="315">
      <formula>$H14&lt;$G14</formula>
    </cfRule>
    <cfRule type="expression" dxfId="217" priority="316">
      <formula>AND($H14=100%,$M14&gt;=$U14)</formula>
    </cfRule>
    <cfRule type="expression" dxfId="216" priority="317">
      <formula>AND($H14=100%,$M14&lt;$U14)</formula>
    </cfRule>
  </conditionalFormatting>
  <conditionalFormatting sqref="B38:H38">
    <cfRule type="expression" dxfId="215" priority="311">
      <formula>$H38&lt;$G38</formula>
    </cfRule>
    <cfRule type="expression" dxfId="214" priority="312">
      <formula>AND($H38=100%,$M38&gt;=$U38)</formula>
    </cfRule>
    <cfRule type="expression" dxfId="213" priority="313">
      <formula>AND($H38=100%,$M38&lt;$U38)</formula>
    </cfRule>
  </conditionalFormatting>
  <conditionalFormatting sqref="B65:H65">
    <cfRule type="expression" dxfId="212" priority="307">
      <formula>$H65&lt;$G65</formula>
    </cfRule>
    <cfRule type="expression" dxfId="211" priority="308">
      <formula>AND($H65=100%,$M65&gt;=$U65)</formula>
    </cfRule>
    <cfRule type="expression" dxfId="210" priority="309">
      <formula>AND($H65=100%,$M65&lt;$U65)</formula>
    </cfRule>
  </conditionalFormatting>
  <conditionalFormatting sqref="D14 D16:D37">
    <cfRule type="expression" dxfId="209" priority="272">
      <formula>$H14&lt;$G14</formula>
    </cfRule>
    <cfRule type="expression" dxfId="208" priority="273">
      <formula>AND($H14=100%,$M14&gt;=$U14)</formula>
    </cfRule>
    <cfRule type="expression" dxfId="207" priority="274">
      <formula>AND($H14=100%,$M14&lt;$U14)</formula>
    </cfRule>
  </conditionalFormatting>
  <conditionalFormatting sqref="E14 E16:E37">
    <cfRule type="expression" dxfId="206" priority="269">
      <formula>$H14&lt;$G14</formula>
    </cfRule>
    <cfRule type="expression" dxfId="205" priority="270">
      <formula>AND($H14=100%,$M14&gt;=$U14)</formula>
    </cfRule>
    <cfRule type="expression" dxfId="204" priority="271">
      <formula>AND($H14=100%,$M14&lt;$U14)</formula>
    </cfRule>
  </conditionalFormatting>
  <conditionalFormatting sqref="R47:U47">
    <cfRule type="expression" dxfId="203" priority="268">
      <formula>AND(J47&lt;=$B$7,R47="")</formula>
    </cfRule>
  </conditionalFormatting>
  <conditionalFormatting sqref="F47:H47">
    <cfRule type="expression" dxfId="202" priority="265">
      <formula>$H47&lt;$G47</formula>
    </cfRule>
    <cfRule type="expression" dxfId="201" priority="266">
      <formula>AND($H47=100%,$M47&gt;=$U47)</formula>
    </cfRule>
    <cfRule type="expression" dxfId="200" priority="267">
      <formula>AND($H47=100%,$M47&lt;$U47)</formula>
    </cfRule>
  </conditionalFormatting>
  <conditionalFormatting sqref="R48:U48">
    <cfRule type="expression" dxfId="199" priority="264">
      <formula>AND(J48&lt;=$B$7,R48="")</formula>
    </cfRule>
  </conditionalFormatting>
  <conditionalFormatting sqref="F48:H48">
    <cfRule type="expression" dxfId="198" priority="261">
      <formula>$H48&lt;$G48</formula>
    </cfRule>
    <cfRule type="expression" dxfId="197" priority="262">
      <formula>AND($H48=100%,$M48&gt;=$U48)</formula>
    </cfRule>
    <cfRule type="expression" dxfId="196" priority="263">
      <formula>AND($H48=100%,$M48&lt;$U48)</formula>
    </cfRule>
  </conditionalFormatting>
  <conditionalFormatting sqref="R49:U49">
    <cfRule type="expression" dxfId="195" priority="260">
      <formula>AND(J49&lt;=$B$7,R49="")</formula>
    </cfRule>
  </conditionalFormatting>
  <conditionalFormatting sqref="F49:H49">
    <cfRule type="expression" dxfId="194" priority="257">
      <formula>$H49&lt;$G49</formula>
    </cfRule>
    <cfRule type="expression" dxfId="193" priority="258">
      <formula>AND($H49=100%,$M49&gt;=$U49)</formula>
    </cfRule>
    <cfRule type="expression" dxfId="192" priority="259">
      <formula>AND($H49=100%,$M49&lt;$U49)</formula>
    </cfRule>
  </conditionalFormatting>
  <conditionalFormatting sqref="R50:U50">
    <cfRule type="expression" dxfId="191" priority="256">
      <formula>AND(J50&lt;=$B$7,R50="")</formula>
    </cfRule>
  </conditionalFormatting>
  <conditionalFormatting sqref="F50:H50">
    <cfRule type="expression" dxfId="190" priority="253">
      <formula>$H50&lt;$G50</formula>
    </cfRule>
    <cfRule type="expression" dxfId="189" priority="254">
      <formula>AND($H50=100%,$M50&gt;=$U50)</formula>
    </cfRule>
    <cfRule type="expression" dxfId="188" priority="255">
      <formula>AND($H50=100%,$M50&lt;$U50)</formula>
    </cfRule>
  </conditionalFormatting>
  <conditionalFormatting sqref="R51:U51">
    <cfRule type="expression" dxfId="187" priority="252">
      <formula>AND(J51&lt;=$B$7,R51="")</formula>
    </cfRule>
  </conditionalFormatting>
  <conditionalFormatting sqref="F51:H51">
    <cfRule type="expression" dxfId="186" priority="249">
      <formula>$H51&lt;$G51</formula>
    </cfRule>
    <cfRule type="expression" dxfId="185" priority="250">
      <formula>AND($H51=100%,$M51&gt;=$U51)</formula>
    </cfRule>
    <cfRule type="expression" dxfId="184" priority="251">
      <formula>AND($H51=100%,$M51&lt;$U51)</formula>
    </cfRule>
  </conditionalFormatting>
  <conditionalFormatting sqref="R52:U52">
    <cfRule type="expression" dxfId="183" priority="248">
      <formula>AND(J52&lt;=$B$7,R52="")</formula>
    </cfRule>
  </conditionalFormatting>
  <conditionalFormatting sqref="F52:H52">
    <cfRule type="expression" dxfId="182" priority="245">
      <formula>$H52&lt;$G52</formula>
    </cfRule>
    <cfRule type="expression" dxfId="181" priority="246">
      <formula>AND($H52=100%,$M52&gt;=$U52)</formula>
    </cfRule>
    <cfRule type="expression" dxfId="180" priority="247">
      <formula>AND($H52=100%,$M52&lt;$U52)</formula>
    </cfRule>
  </conditionalFormatting>
  <conditionalFormatting sqref="R53:U53">
    <cfRule type="expression" dxfId="179" priority="244">
      <formula>AND(J53&lt;=$B$7,R53="")</formula>
    </cfRule>
  </conditionalFormatting>
  <conditionalFormatting sqref="F53:H53">
    <cfRule type="expression" dxfId="178" priority="241">
      <formula>$H53&lt;$G53</formula>
    </cfRule>
    <cfRule type="expression" dxfId="177" priority="242">
      <formula>AND($H53=100%,$M53&gt;=$U53)</formula>
    </cfRule>
    <cfRule type="expression" dxfId="176" priority="243">
      <formula>AND($H53=100%,$M53&lt;$U53)</formula>
    </cfRule>
  </conditionalFormatting>
  <conditionalFormatting sqref="R54:U54">
    <cfRule type="expression" dxfId="175" priority="240">
      <formula>AND(J54&lt;=$B$7,R54="")</formula>
    </cfRule>
  </conditionalFormatting>
  <conditionalFormatting sqref="F54:H54">
    <cfRule type="expression" dxfId="174" priority="237">
      <formula>$H54&lt;$G54</formula>
    </cfRule>
    <cfRule type="expression" dxfId="173" priority="238">
      <formula>AND($H54=100%,$M54&gt;=$U54)</formula>
    </cfRule>
    <cfRule type="expression" dxfId="172" priority="239">
      <formula>AND($H54=100%,$M54&lt;$U54)</formula>
    </cfRule>
  </conditionalFormatting>
  <conditionalFormatting sqref="R55:U55">
    <cfRule type="expression" dxfId="171" priority="236">
      <formula>AND(J55&lt;=$B$7,R55="")</formula>
    </cfRule>
  </conditionalFormatting>
  <conditionalFormatting sqref="F55:H55">
    <cfRule type="expression" dxfId="170" priority="233">
      <formula>$H55&lt;$G55</formula>
    </cfRule>
    <cfRule type="expression" dxfId="169" priority="234">
      <formula>AND($H55=100%,$M55&gt;=$U55)</formula>
    </cfRule>
    <cfRule type="expression" dxfId="168" priority="235">
      <formula>AND($H55=100%,$M55&lt;$U55)</formula>
    </cfRule>
  </conditionalFormatting>
  <conditionalFormatting sqref="R56:U56">
    <cfRule type="expression" dxfId="167" priority="232">
      <formula>AND(J56&lt;=$B$7,R56="")</formula>
    </cfRule>
  </conditionalFormatting>
  <conditionalFormatting sqref="F56:H56">
    <cfRule type="expression" dxfId="166" priority="229">
      <formula>$H56&lt;$G56</formula>
    </cfRule>
    <cfRule type="expression" dxfId="165" priority="230">
      <formula>AND($H56=100%,$M56&gt;=$U56)</formula>
    </cfRule>
    <cfRule type="expression" dxfId="164" priority="231">
      <formula>AND($H56=100%,$M56&lt;$U56)</formula>
    </cfRule>
  </conditionalFormatting>
  <conditionalFormatting sqref="R57:U57">
    <cfRule type="expression" dxfId="163" priority="228">
      <formula>AND(J57&lt;=$B$7,R57="")</formula>
    </cfRule>
  </conditionalFormatting>
  <conditionalFormatting sqref="F57:H57">
    <cfRule type="expression" dxfId="162" priority="225">
      <formula>$H57&lt;$G57</formula>
    </cfRule>
    <cfRule type="expression" dxfId="161" priority="226">
      <formula>AND($H57=100%,$M57&gt;=$U57)</formula>
    </cfRule>
    <cfRule type="expression" dxfId="160" priority="227">
      <formula>AND($H57=100%,$M57&lt;$U57)</formula>
    </cfRule>
  </conditionalFormatting>
  <conditionalFormatting sqref="R59:U59">
    <cfRule type="expression" dxfId="159" priority="224">
      <formula>AND(J59&lt;=$B$7,R59="")</formula>
    </cfRule>
  </conditionalFormatting>
  <conditionalFormatting sqref="F59:H59">
    <cfRule type="expression" dxfId="158" priority="221">
      <formula>$H59&lt;$G59</formula>
    </cfRule>
    <cfRule type="expression" dxfId="157" priority="222">
      <formula>AND($H59=100%,$M59&gt;=$U59)</formula>
    </cfRule>
    <cfRule type="expression" dxfId="156" priority="223">
      <formula>AND($H59=100%,$M59&lt;$U59)</formula>
    </cfRule>
  </conditionalFormatting>
  <conditionalFormatting sqref="R58:U58">
    <cfRule type="expression" dxfId="155" priority="220">
      <formula>AND(J58&lt;=$B$7,R58="")</formula>
    </cfRule>
  </conditionalFormatting>
  <conditionalFormatting sqref="F58:H58">
    <cfRule type="expression" dxfId="154" priority="217">
      <formula>$H58&lt;$G58</formula>
    </cfRule>
    <cfRule type="expression" dxfId="153" priority="218">
      <formula>AND($H58=100%,$M58&gt;=$U58)</formula>
    </cfRule>
    <cfRule type="expression" dxfId="152" priority="219">
      <formula>AND($H58=100%,$M58&lt;$U58)</formula>
    </cfRule>
  </conditionalFormatting>
  <conditionalFormatting sqref="R60:U60">
    <cfRule type="expression" dxfId="151" priority="216">
      <formula>AND(J60&lt;=$B$7,R60="")</formula>
    </cfRule>
  </conditionalFormatting>
  <conditionalFormatting sqref="F60:H60">
    <cfRule type="expression" dxfId="150" priority="213">
      <formula>$H60&lt;$G60</formula>
    </cfRule>
    <cfRule type="expression" dxfId="149" priority="214">
      <formula>AND($H60=100%,$M60&gt;=$U60)</formula>
    </cfRule>
    <cfRule type="expression" dxfId="148" priority="215">
      <formula>AND($H60=100%,$M60&lt;$U60)</formula>
    </cfRule>
  </conditionalFormatting>
  <conditionalFormatting sqref="R61:U61">
    <cfRule type="expression" dxfId="147" priority="212">
      <formula>AND(J61&lt;=$B$7,R61="")</formula>
    </cfRule>
  </conditionalFormatting>
  <conditionalFormatting sqref="F61:H61">
    <cfRule type="expression" dxfId="146" priority="209">
      <formula>$H61&lt;$G61</formula>
    </cfRule>
    <cfRule type="expression" dxfId="145" priority="210">
      <formula>AND($H61=100%,$M61&gt;=$U61)</formula>
    </cfRule>
    <cfRule type="expression" dxfId="144" priority="211">
      <formula>AND($H61=100%,$M61&lt;$U61)</formula>
    </cfRule>
  </conditionalFormatting>
  <conditionalFormatting sqref="D64">
    <cfRule type="expression" dxfId="143" priority="206">
      <formula>$H64&lt;$G64</formula>
    </cfRule>
    <cfRule type="expression" dxfId="142" priority="207">
      <formula>AND($H64=100%,$M64&gt;=$U64)</formula>
    </cfRule>
    <cfRule type="expression" dxfId="141" priority="208">
      <formula>AND($H64=100%,$M64&lt;$U64)</formula>
    </cfRule>
  </conditionalFormatting>
  <conditionalFormatting sqref="E40:E46">
    <cfRule type="expression" dxfId="140" priority="203">
      <formula>$H40&lt;$G40</formula>
    </cfRule>
    <cfRule type="expression" dxfId="139" priority="204">
      <formula>AND($H40=100%,$M40&gt;=$U40)</formula>
    </cfRule>
    <cfRule type="expression" dxfId="138" priority="205">
      <formula>AND($H40=100%,$M40&lt;$U40)</formula>
    </cfRule>
  </conditionalFormatting>
  <conditionalFormatting sqref="E47:E61 E64">
    <cfRule type="expression" dxfId="137" priority="200">
      <formula>$H47&lt;$G47</formula>
    </cfRule>
    <cfRule type="expression" dxfId="136" priority="201">
      <formula>AND($H47=100%,$M47&gt;=$U47)</formula>
    </cfRule>
    <cfRule type="expression" dxfId="135" priority="202">
      <formula>AND($H47=100%,$M47&lt;$U47)</formula>
    </cfRule>
  </conditionalFormatting>
  <conditionalFormatting sqref="C64">
    <cfRule type="expression" dxfId="134" priority="197">
      <formula>$H64&lt;$G64</formula>
    </cfRule>
    <cfRule type="expression" dxfId="133" priority="198">
      <formula>AND($H64=100%,$M64&gt;=$U64)</formula>
    </cfRule>
    <cfRule type="expression" dxfId="132" priority="199">
      <formula>AND($H64=100%,$M64&lt;$U64)</formula>
    </cfRule>
  </conditionalFormatting>
  <conditionalFormatting sqref="B41:B61">
    <cfRule type="expression" dxfId="131" priority="194">
      <formula>$H41&lt;$G41</formula>
    </cfRule>
    <cfRule type="expression" dxfId="130" priority="195">
      <formula>AND($H41=100%,$M41&gt;=$U41)</formula>
    </cfRule>
    <cfRule type="expression" dxfId="129" priority="196">
      <formula>AND($H41=100%,$M41&lt;$U41)</formula>
    </cfRule>
  </conditionalFormatting>
  <conditionalFormatting sqref="R62:U62">
    <cfRule type="expression" dxfId="128" priority="182">
      <formula>AND(J62&lt;=$B$7,R62="")</formula>
    </cfRule>
  </conditionalFormatting>
  <conditionalFormatting sqref="F62:H62">
    <cfRule type="expression" dxfId="127" priority="179">
      <formula>$H62&lt;$G62</formula>
    </cfRule>
    <cfRule type="expression" dxfId="126" priority="180">
      <formula>AND($H62=100%,$M62&gt;=$U62)</formula>
    </cfRule>
    <cfRule type="expression" dxfId="125" priority="181">
      <formula>AND($H62=100%,$M62&lt;$U62)</formula>
    </cfRule>
  </conditionalFormatting>
  <conditionalFormatting sqref="D48">
    <cfRule type="expression" dxfId="124" priority="176">
      <formula>$H62&lt;$G62</formula>
    </cfRule>
    <cfRule type="expression" dxfId="123" priority="177">
      <formula>AND($H62=100%,$M62&gt;=$U62)</formula>
    </cfRule>
    <cfRule type="expression" dxfId="122" priority="178">
      <formula>AND($H62=100%,$M62&lt;$U62)</formula>
    </cfRule>
  </conditionalFormatting>
  <conditionalFormatting sqref="E62">
    <cfRule type="expression" dxfId="121" priority="173">
      <formula>$H62&lt;$G62</formula>
    </cfRule>
    <cfRule type="expression" dxfId="120" priority="174">
      <formula>AND($H62=100%,$M62&gt;=$U62)</formula>
    </cfRule>
    <cfRule type="expression" dxfId="119" priority="175">
      <formula>AND($H62=100%,$M62&lt;$U62)</formula>
    </cfRule>
  </conditionalFormatting>
  <conditionalFormatting sqref="B62">
    <cfRule type="expression" dxfId="118" priority="167">
      <formula>$H62&lt;$G62</formula>
    </cfRule>
    <cfRule type="expression" dxfId="117" priority="168">
      <formula>AND($H62=100%,$M62&gt;=$U62)</formula>
    </cfRule>
    <cfRule type="expression" dxfId="116" priority="169">
      <formula>AND($H62=100%,$M62&lt;$U62)</formula>
    </cfRule>
  </conditionalFormatting>
  <conditionalFormatting sqref="S63:U63">
    <cfRule type="expression" dxfId="115" priority="164">
      <formula>AND(K63&lt;=$B$7,S63="")</formula>
    </cfRule>
  </conditionalFormatting>
  <conditionalFormatting sqref="F63:H63">
    <cfRule type="expression" dxfId="114" priority="161">
      <formula>$H63&lt;$G63</formula>
    </cfRule>
    <cfRule type="expression" dxfId="113" priority="162">
      <formula>AND($H63=100%,$M63&gt;=$U63)</formula>
    </cfRule>
    <cfRule type="expression" dxfId="112" priority="163">
      <formula>AND($H63=100%,$M63&lt;$U63)</formula>
    </cfRule>
  </conditionalFormatting>
  <conditionalFormatting sqref="D63">
    <cfRule type="expression" dxfId="111" priority="158">
      <formula>$H63&lt;$G63</formula>
    </cfRule>
    <cfRule type="expression" dxfId="110" priority="159">
      <formula>AND($H63=100%,$M63&gt;=$U63)</formula>
    </cfRule>
    <cfRule type="expression" dxfId="109" priority="160">
      <formula>AND($H63=100%,$M63&lt;$U63)</formula>
    </cfRule>
  </conditionalFormatting>
  <conditionalFormatting sqref="E63">
    <cfRule type="expression" dxfId="108" priority="155">
      <formula>$H63&lt;$G63</formula>
    </cfRule>
    <cfRule type="expression" dxfId="107" priority="156">
      <formula>AND($H63=100%,$M63&gt;=$U63)</formula>
    </cfRule>
    <cfRule type="expression" dxfId="106" priority="157">
      <formula>AND($H63=100%,$M63&lt;$U63)</formula>
    </cfRule>
  </conditionalFormatting>
  <conditionalFormatting sqref="C63">
    <cfRule type="expression" dxfId="105" priority="152">
      <formula>$H63&lt;$G63</formula>
    </cfRule>
    <cfRule type="expression" dxfId="104" priority="153">
      <formula>AND($H63=100%,$M63&gt;=$U63)</formula>
    </cfRule>
    <cfRule type="expression" dxfId="103" priority="154">
      <formula>AND($H63=100%,$M63&lt;$U63)</formula>
    </cfRule>
  </conditionalFormatting>
  <conditionalFormatting sqref="B63">
    <cfRule type="expression" dxfId="102" priority="149">
      <formula>$H63&lt;$G63</formula>
    </cfRule>
    <cfRule type="expression" dxfId="101" priority="150">
      <formula>AND($H63=100%,$M63&gt;=$U63)</formula>
    </cfRule>
    <cfRule type="expression" dxfId="100" priority="151">
      <formula>AND($H63=100%,$M63&lt;$U63)</formula>
    </cfRule>
  </conditionalFormatting>
  <conditionalFormatting sqref="C40:C62">
    <cfRule type="expression" dxfId="99" priority="141">
      <formula>$H40&lt;$G40</formula>
    </cfRule>
    <cfRule type="expression" dxfId="98" priority="142">
      <formula>AND($H40=100%,$M40&gt;=$U40)</formula>
    </cfRule>
    <cfRule type="expression" dxfId="97" priority="143">
      <formula>AND($H40=100%,$M40&lt;$U40)</formula>
    </cfRule>
  </conditionalFormatting>
  <conditionalFormatting sqref="B64">
    <cfRule type="expression" dxfId="96" priority="138">
      <formula>$H64&lt;$G64</formula>
    </cfRule>
    <cfRule type="expression" dxfId="95" priority="139">
      <formula>AND($H64=100%,$M64&gt;=$U64)</formula>
    </cfRule>
    <cfRule type="expression" dxfId="94" priority="140">
      <formula>AND($H64=100%,$M64&lt;$U64)</formula>
    </cfRule>
  </conditionalFormatting>
  <conditionalFormatting sqref="J63:K64">
    <cfRule type="cellIs" dxfId="93" priority="131" operator="equal">
      <formula>0</formula>
    </cfRule>
  </conditionalFormatting>
  <conditionalFormatting sqref="N64:O64">
    <cfRule type="cellIs" dxfId="92" priority="130" operator="equal">
      <formula>0</formula>
    </cfRule>
  </conditionalFormatting>
  <conditionalFormatting sqref="A69:B69">
    <cfRule type="cellIs" dxfId="91" priority="121" operator="equal">
      <formula>0</formula>
    </cfRule>
  </conditionalFormatting>
  <conditionalFormatting sqref="S15:U15">
    <cfRule type="expression" dxfId="90" priority="103">
      <formula>AND(K15&lt;=$B$7,S15="")</formula>
    </cfRule>
  </conditionalFormatting>
  <conditionalFormatting sqref="F15:H15 B15:C15">
    <cfRule type="expression" dxfId="89" priority="100">
      <formula>$H15&lt;$G15</formula>
    </cfRule>
    <cfRule type="expression" dxfId="88" priority="101">
      <formula>AND($H15=100%,$M15&gt;=$U15)</formula>
    </cfRule>
    <cfRule type="expression" dxfId="87" priority="102">
      <formula>AND($H15=100%,$M15&lt;$U15)</formula>
    </cfRule>
  </conditionalFormatting>
  <conditionalFormatting sqref="D15">
    <cfRule type="expression" dxfId="86" priority="97">
      <formula>$H15&lt;$G15</formula>
    </cfRule>
    <cfRule type="expression" dxfId="85" priority="98">
      <formula>AND($H15=100%,$M15&gt;=$U15)</formula>
    </cfRule>
    <cfRule type="expression" dxfId="84" priority="99">
      <formula>AND($H15=100%,$M15&lt;$U15)</formula>
    </cfRule>
  </conditionalFormatting>
  <conditionalFormatting sqref="E15">
    <cfRule type="expression" dxfId="83" priority="94">
      <formula>$H15&lt;$G15</formula>
    </cfRule>
    <cfRule type="expression" dxfId="82" priority="95">
      <formula>AND($H15=100%,$M15&gt;=$U15)</formula>
    </cfRule>
    <cfRule type="expression" dxfId="81" priority="96">
      <formula>AND($H15=100%,$M15&lt;$U15)</formula>
    </cfRule>
  </conditionalFormatting>
  <conditionalFormatting sqref="N63:O63">
    <cfRule type="cellIs" dxfId="80" priority="86" operator="equal">
      <formula>0</formula>
    </cfRule>
  </conditionalFormatting>
  <conditionalFormatting sqref="J40:K62">
    <cfRule type="cellIs" dxfId="79" priority="66" operator="equal">
      <formula>0</formula>
    </cfRule>
  </conditionalFormatting>
  <conditionalFormatting sqref="N40:O62">
    <cfRule type="cellIs" dxfId="78" priority="65" operator="equal">
      <formula>0</formula>
    </cfRule>
  </conditionalFormatting>
  <conditionalFormatting sqref="R15">
    <cfRule type="cellIs" dxfId="77" priority="62" operator="equal">
      <formula>0</formula>
    </cfRule>
  </conditionalFormatting>
  <conditionalFormatting sqref="N14:O31 N33:O36 N32">
    <cfRule type="cellIs" dxfId="76" priority="59" operator="equal">
      <formula>0</formula>
    </cfRule>
  </conditionalFormatting>
  <conditionalFormatting sqref="N37:O37">
    <cfRule type="cellIs" dxfId="75" priority="58" operator="equal">
      <formula>0</formula>
    </cfRule>
  </conditionalFormatting>
  <conditionalFormatting sqref="R19">
    <cfRule type="expression" dxfId="74" priority="57">
      <formula>AND(J19&lt;=$B$7,R19="")</formula>
    </cfRule>
  </conditionalFormatting>
  <conditionalFormatting sqref="S19">
    <cfRule type="expression" dxfId="73" priority="56">
      <formula>AND(K19&lt;=$B$7,S19="")</formula>
    </cfRule>
  </conditionalFormatting>
  <conditionalFormatting sqref="J14:K31 J33:K36 J32">
    <cfRule type="cellIs" dxfId="72" priority="55" operator="equal">
      <formula>0</formula>
    </cfRule>
  </conditionalFormatting>
  <conditionalFormatting sqref="J37:K37">
    <cfRule type="cellIs" dxfId="71" priority="54" operator="equal">
      <formula>0</formula>
    </cfRule>
  </conditionalFormatting>
  <conditionalFormatting sqref="R29">
    <cfRule type="expression" dxfId="70" priority="45">
      <formula>AND(J29&lt;=$B$7,R29="")</formula>
    </cfRule>
  </conditionalFormatting>
  <conditionalFormatting sqref="R32">
    <cfRule type="expression" dxfId="69" priority="44">
      <formula>AND(J32&lt;=$B$7,R32="")</formula>
    </cfRule>
  </conditionalFormatting>
  <conditionalFormatting sqref="R26">
    <cfRule type="expression" dxfId="68" priority="43">
      <formula>AND(J26&lt;=$B$7,R26="")</formula>
    </cfRule>
  </conditionalFormatting>
  <conditionalFormatting sqref="R33">
    <cfRule type="expression" dxfId="67" priority="42">
      <formula>AND(J33&lt;=$B$7,R33="")</formula>
    </cfRule>
  </conditionalFormatting>
  <conditionalFormatting sqref="R63">
    <cfRule type="cellIs" dxfId="66" priority="38" operator="equal">
      <formula>0</formula>
    </cfRule>
  </conditionalFormatting>
  <conditionalFormatting sqref="S29">
    <cfRule type="expression" dxfId="65" priority="36">
      <formula>AND(K29&lt;=$B$7,S29="")</formula>
    </cfRule>
  </conditionalFormatting>
  <conditionalFormatting sqref="R27">
    <cfRule type="cellIs" dxfId="64" priority="35" operator="equal">
      <formula>0</formula>
    </cfRule>
  </conditionalFormatting>
  <conditionalFormatting sqref="O32">
    <cfRule type="cellIs" dxfId="63" priority="27" operator="equal">
      <formula>0</formula>
    </cfRule>
  </conditionalFormatting>
  <conditionalFormatting sqref="K32">
    <cfRule type="cellIs" dxfId="62" priority="26" operator="equal">
      <formula>0</formula>
    </cfRule>
  </conditionalFormatting>
  <conditionalFormatting sqref="S32">
    <cfRule type="expression" dxfId="61" priority="25">
      <formula>AND(K32&lt;=$B$7,S32="")</formula>
    </cfRule>
  </conditionalFormatting>
  <conditionalFormatting sqref="S26">
    <cfRule type="expression" dxfId="60" priority="24">
      <formula>AND(K26&lt;=$B$7,S26="")</formula>
    </cfRule>
  </conditionalFormatting>
  <conditionalFormatting sqref="R28">
    <cfRule type="expression" dxfId="59" priority="23">
      <formula>AND(J28&lt;=$B$7,R28="")</formula>
    </cfRule>
  </conditionalFormatting>
  <conditionalFormatting sqref="R37">
    <cfRule type="expression" dxfId="58" priority="22">
      <formula>AND(J37&lt;=$B$7,R37="")</formula>
    </cfRule>
  </conditionalFormatting>
  <conditionalFormatting sqref="D50">
    <cfRule type="expression" dxfId="57" priority="16">
      <formula>$H44&lt;$G44</formula>
    </cfRule>
    <cfRule type="expression" dxfId="56" priority="17">
      <formula>AND($H44=100%,$M44&gt;=$U44)</formula>
    </cfRule>
    <cfRule type="expression" dxfId="55" priority="18">
      <formula>AND($H44=100%,$M44&lt;$U44)</formula>
    </cfRule>
  </conditionalFormatting>
  <conditionalFormatting sqref="D51">
    <cfRule type="expression" dxfId="54" priority="10">
      <formula>$H54&lt;$G54</formula>
    </cfRule>
    <cfRule type="expression" dxfId="53" priority="11">
      <formula>AND($H54=100%,$M54&gt;=$U54)</formula>
    </cfRule>
    <cfRule type="expression" dxfId="52" priority="12">
      <formula>AND($H54=100%,$M54&lt;$U54)</formula>
    </cfRule>
  </conditionalFormatting>
  <conditionalFormatting sqref="D55">
    <cfRule type="expression" dxfId="51" priority="702">
      <formula>$H43&lt;$G43</formula>
    </cfRule>
    <cfRule type="expression" dxfId="50" priority="703">
      <formula>AND($H43=100%,$M43&gt;=$U43)</formula>
    </cfRule>
    <cfRule type="expression" dxfId="49" priority="704">
      <formula>AND($H43=100%,$M43&lt;$U43)</formula>
    </cfRule>
  </conditionalFormatting>
  <conditionalFormatting sqref="D43">
    <cfRule type="expression" dxfId="48" priority="708">
      <formula>$H58&lt;$G58</formula>
    </cfRule>
    <cfRule type="expression" dxfId="47" priority="709">
      <formula>AND($H58=100%,$M58&gt;=$U58)</formula>
    </cfRule>
    <cfRule type="expression" dxfId="46" priority="710">
      <formula>AND($H58=100%,$M58&lt;$U58)</formula>
    </cfRule>
  </conditionalFormatting>
  <conditionalFormatting sqref="D44">
    <cfRule type="expression" dxfId="45" priority="714">
      <formula>$H57&lt;$G57</formula>
    </cfRule>
    <cfRule type="expression" dxfId="44" priority="715">
      <formula>AND($H57=100%,$M57&gt;=$U57)</formula>
    </cfRule>
    <cfRule type="expression" dxfId="43" priority="716">
      <formula>AND($H57=100%,$M57&lt;$U57)</formula>
    </cfRule>
  </conditionalFormatting>
  <conditionalFormatting sqref="D54">
    <cfRule type="expression" dxfId="42" priority="720">
      <formula>$H45&lt;$G45</formula>
    </cfRule>
    <cfRule type="expression" dxfId="41" priority="721">
      <formula>AND($H45=100%,$M45&gt;=$U45)</formula>
    </cfRule>
    <cfRule type="expression" dxfId="40" priority="722">
      <formula>AND($H45=100%,$M45&lt;$U45)</formula>
    </cfRule>
  </conditionalFormatting>
  <conditionalFormatting sqref="D45:D47">
    <cfRule type="expression" dxfId="39" priority="726">
      <formula>$H51&lt;$G51</formula>
    </cfRule>
    <cfRule type="expression" dxfId="38" priority="727">
      <formula>AND($H51=100%,$M51&gt;=$U51)</formula>
    </cfRule>
    <cfRule type="expression" dxfId="37" priority="728">
      <formula>AND($H51=100%,$M51&lt;$U51)</formula>
    </cfRule>
  </conditionalFormatting>
  <conditionalFormatting sqref="D58">
    <cfRule type="expression" dxfId="36" priority="732">
      <formula>$H46&lt;$G46</formula>
    </cfRule>
    <cfRule type="expression" dxfId="35" priority="733">
      <formula>AND($H46=100%,$M46&gt;=$U46)</formula>
    </cfRule>
    <cfRule type="expression" dxfId="34" priority="734">
      <formula>AND($H46=100%,$M46&lt;$U46)</formula>
    </cfRule>
  </conditionalFormatting>
  <conditionalFormatting sqref="D49">
    <cfRule type="expression" dxfId="33" priority="738">
      <formula>$H47&lt;$G47</formula>
    </cfRule>
    <cfRule type="expression" dxfId="32" priority="739">
      <formula>AND($H47=100%,$M47&gt;=$U47)</formula>
    </cfRule>
    <cfRule type="expression" dxfId="31" priority="740">
      <formula>AND($H47=100%,$M47&lt;$U47)</formula>
    </cfRule>
  </conditionalFormatting>
  <conditionalFormatting sqref="D62">
    <cfRule type="expression" dxfId="30" priority="744">
      <formula>$H48&lt;$G48</formula>
    </cfRule>
    <cfRule type="expression" dxfId="29" priority="745">
      <formula>AND($H48=100%,$M48&gt;=$U48)</formula>
    </cfRule>
    <cfRule type="expression" dxfId="28" priority="746">
      <formula>AND($H48=100%,$M48&lt;$U48)</formula>
    </cfRule>
  </conditionalFormatting>
  <conditionalFormatting sqref="D56">
    <cfRule type="expression" dxfId="27" priority="750">
      <formula>$H49&lt;$G49</formula>
    </cfRule>
    <cfRule type="expression" dxfId="26" priority="751">
      <formula>AND($H49=100%,$M49&gt;=$U49)</formula>
    </cfRule>
    <cfRule type="expression" dxfId="25" priority="752">
      <formula>AND($H49=100%,$M49&lt;$U49)</formula>
    </cfRule>
  </conditionalFormatting>
  <conditionalFormatting sqref="D57">
    <cfRule type="expression" dxfId="24" priority="753">
      <formula>$H50&lt;$G50</formula>
    </cfRule>
    <cfRule type="expression" dxfId="23" priority="754">
      <formula>AND($H50=100%,$M50&gt;=$U50)</formula>
    </cfRule>
    <cfRule type="expression" dxfId="22" priority="755">
      <formula>AND($H50=100%,$M50&lt;$U50)</formula>
    </cfRule>
  </conditionalFormatting>
  <conditionalFormatting sqref="D52">
    <cfRule type="expression" dxfId="21" priority="759">
      <formula>$H56&lt;$G56</formula>
    </cfRule>
    <cfRule type="expression" dxfId="20" priority="760">
      <formula>AND($H56=100%,$M56&gt;=$U56)</formula>
    </cfRule>
    <cfRule type="expression" dxfId="19" priority="761">
      <formula>AND($H56=100%,$M56&lt;$U56)</formula>
    </cfRule>
  </conditionalFormatting>
  <conditionalFormatting sqref="D53">
    <cfRule type="expression" dxfId="18" priority="762">
      <formula>$H55&lt;$G55</formula>
    </cfRule>
    <cfRule type="expression" dxfId="17" priority="763">
      <formula>AND($H55=100%,$M55&gt;=$U55)</formula>
    </cfRule>
    <cfRule type="expression" dxfId="16" priority="764">
      <formula>AND($H55=100%,$M55&lt;$U55)</formula>
    </cfRule>
  </conditionalFormatting>
  <conditionalFormatting sqref="R64">
    <cfRule type="cellIs" dxfId="15" priority="6" operator="equal">
      <formula>0</formula>
    </cfRule>
  </conditionalFormatting>
  <conditionalFormatting sqref="R30">
    <cfRule type="expression" dxfId="14" priority="5">
      <formula>AND(J30&lt;=$B$7,R30="")</formula>
    </cfRule>
  </conditionalFormatting>
  <conditionalFormatting sqref="R22">
    <cfRule type="expression" dxfId="13" priority="4">
      <formula>AND(J22&lt;=$B$7,R22="")</formula>
    </cfRule>
  </conditionalFormatting>
  <conditionalFormatting sqref="S27">
    <cfRule type="expression" dxfId="12" priority="3">
      <formula>AND(K27&lt;=$B$7,S27="")</formula>
    </cfRule>
  </conditionalFormatting>
  <conditionalFormatting sqref="S28">
    <cfRule type="expression" dxfId="11" priority="2">
      <formula>AND(K28&lt;=$B$7,S28="")</formula>
    </cfRule>
  </conditionalFormatting>
  <conditionalFormatting sqref="S37">
    <cfRule type="expression" dxfId="10" priority="1">
      <formula>AND(K37&lt;=$B$7,S37="")</formula>
    </cfRule>
  </conditionalFormatting>
  <printOptions horizontalCentered="1"/>
  <pageMargins left="0.5" right="0.5" top="0.25" bottom="0.25" header="0.3" footer="0.3"/>
  <pageSetup paperSize="9" scale="43" fitToHeight="0" orientation="landscape" r:id="rId1"/>
  <colBreaks count="1" manualBreakCount="1">
    <brk id="2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pageSetUpPr fitToPage="1"/>
  </sheetPr>
  <dimension ref="B1:BD66"/>
  <sheetViews>
    <sheetView showGridLines="0" topLeftCell="A22" zoomScale="70" zoomScaleNormal="70" zoomScaleSheetLayoutView="40" workbookViewId="0">
      <selection activeCell="M60" sqref="M60"/>
    </sheetView>
  </sheetViews>
  <sheetFormatPr defaultRowHeight="16.5" outlineLevelCol="1"/>
  <cols>
    <col min="1" max="1" width="2" customWidth="1"/>
    <col min="2" max="5" width="1.125" customWidth="1"/>
    <col min="6" max="6" width="7.625" customWidth="1"/>
    <col min="7" max="7" width="8.875" customWidth="1"/>
    <col min="8" max="8" width="3" customWidth="1"/>
    <col min="9" max="9" width="9.125" customWidth="1"/>
    <col min="10" max="12" width="9.125" customWidth="1" outlineLevel="1"/>
    <col min="13" max="13" width="9.125" customWidth="1"/>
    <col min="14" max="17" width="9.125" customWidth="1" outlineLevel="1"/>
    <col min="18" max="18" width="9.125" customWidth="1"/>
    <col min="19" max="22" width="9.125" customWidth="1" outlineLevel="1"/>
    <col min="23" max="23" width="9.125" customWidth="1"/>
    <col min="24" max="27" width="9.125" customWidth="1" outlineLevel="1"/>
    <col min="28" max="28" width="9.125" customWidth="1"/>
    <col min="29" max="31" width="9.125" customWidth="1" outlineLevel="1"/>
    <col min="32" max="32" width="9.875" customWidth="1" outlineLevel="1"/>
    <col min="33" max="33" width="2.25" customWidth="1"/>
    <col min="34" max="34" width="5.625" customWidth="1"/>
    <col min="36" max="36" width="11.25" customWidth="1"/>
  </cols>
  <sheetData>
    <row r="1" spans="2:56" s="293" customFormat="1" ht="15.75">
      <c r="B1" s="290" t="str">
        <f>+'1_CalcSheet'!B5</f>
        <v>DASH ENGINEERING PHILS., INC.</v>
      </c>
      <c r="C1" s="291"/>
      <c r="D1" s="291"/>
      <c r="E1" s="291"/>
      <c r="F1" s="291"/>
      <c r="G1" s="292"/>
      <c r="H1" s="292"/>
      <c r="I1" s="292"/>
      <c r="J1" s="292"/>
      <c r="K1" s="292"/>
      <c r="L1" s="292"/>
      <c r="M1" s="292"/>
      <c r="N1" s="292"/>
      <c r="O1" s="292"/>
      <c r="P1" s="292"/>
      <c r="Q1" s="292"/>
      <c r="R1" s="292"/>
      <c r="S1" s="292"/>
      <c r="T1" s="292"/>
      <c r="U1" s="292"/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4"/>
      <c r="AY1" s="294"/>
      <c r="AZ1" s="294"/>
      <c r="BA1" s="294"/>
      <c r="BB1" s="294"/>
      <c r="BC1" s="294"/>
      <c r="BD1" s="294"/>
    </row>
    <row r="2" spans="2:56" s="293" customFormat="1" ht="15.75">
      <c r="B2" s="290" t="str">
        <f>+'1_CalcSheet'!B6</f>
        <v>JOB NO.: JOB NAME</v>
      </c>
      <c r="C2" s="291"/>
      <c r="D2" s="291"/>
      <c r="E2" s="291"/>
      <c r="F2" s="291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292"/>
      <c r="R2" s="292"/>
      <c r="S2" s="292"/>
      <c r="T2" s="292"/>
      <c r="U2" s="292"/>
      <c r="V2" s="292"/>
      <c r="W2" s="292"/>
      <c r="X2" s="292"/>
      <c r="Y2" s="292"/>
      <c r="Z2" s="292"/>
      <c r="AA2" s="292"/>
      <c r="AB2" s="292"/>
      <c r="AC2" s="292"/>
      <c r="AD2" s="292"/>
      <c r="AE2" s="292"/>
      <c r="AF2" s="292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4"/>
      <c r="AY2" s="294"/>
      <c r="AZ2" s="294"/>
      <c r="BA2" s="294"/>
      <c r="BB2" s="294"/>
      <c r="BC2" s="294"/>
      <c r="BD2" s="294"/>
    </row>
    <row r="3" spans="2:56" s="293" customFormat="1" ht="15.75">
      <c r="B3" s="439">
        <f>+'1_CalcSheet'!B7</f>
        <v>44512</v>
      </c>
      <c r="C3" s="439"/>
      <c r="D3" s="439"/>
      <c r="E3" s="439"/>
      <c r="F3" s="439"/>
      <c r="G3" s="439"/>
      <c r="H3" s="439"/>
      <c r="I3" s="439"/>
      <c r="J3" s="439"/>
      <c r="K3" s="295"/>
      <c r="L3" s="295"/>
      <c r="M3" s="295"/>
      <c r="N3" s="295"/>
      <c r="O3" s="295"/>
      <c r="P3" s="295"/>
      <c r="Q3" s="295"/>
      <c r="R3" s="295"/>
      <c r="S3" s="295"/>
      <c r="T3" s="295"/>
      <c r="U3" s="295"/>
      <c r="V3" s="295"/>
      <c r="W3" s="295"/>
      <c r="X3" s="295"/>
      <c r="Y3" s="295"/>
      <c r="Z3" s="295"/>
      <c r="AA3" s="295"/>
      <c r="AB3" s="295"/>
      <c r="AC3" s="295"/>
      <c r="AD3" s="295"/>
      <c r="AE3" s="295"/>
      <c r="AF3" s="295"/>
      <c r="AG3" s="296"/>
      <c r="AL3" s="297"/>
      <c r="AM3" s="297"/>
      <c r="AN3" s="297"/>
      <c r="AO3" s="297"/>
      <c r="AP3" s="297"/>
      <c r="AQ3" s="297"/>
      <c r="AR3" s="297"/>
      <c r="AS3" s="297"/>
      <c r="AT3" s="297"/>
      <c r="AU3" s="297"/>
      <c r="AV3" s="297"/>
      <c r="AW3" s="297"/>
      <c r="AX3" s="297"/>
      <c r="AY3" s="297"/>
      <c r="AZ3" s="297"/>
      <c r="BA3" s="297"/>
      <c r="BB3" s="297"/>
      <c r="BC3" s="297"/>
      <c r="BD3" s="297"/>
    </row>
    <row r="4" spans="2:56" ht="15" customHeight="1" thickBot="1">
      <c r="B4" s="21"/>
      <c r="C4" s="9"/>
      <c r="D4" s="9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9"/>
      <c r="AH4" s="9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</row>
    <row r="5" spans="2:56" ht="15" customHeight="1">
      <c r="B5" s="20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2"/>
      <c r="AG5" s="10"/>
      <c r="AH5" s="9"/>
      <c r="AI5" s="79" t="s">
        <v>57</v>
      </c>
      <c r="AJ5" s="87"/>
      <c r="AK5" s="78"/>
      <c r="AL5" s="78"/>
      <c r="AM5" s="78"/>
      <c r="AN5" s="78"/>
      <c r="AO5" s="78"/>
      <c r="AP5" s="77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</row>
    <row r="6" spans="2:56" ht="15" customHeight="1">
      <c r="B6" s="10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1"/>
      <c r="AG6" s="10"/>
      <c r="AH6" s="9"/>
      <c r="AI6" s="86"/>
      <c r="AJ6" s="82"/>
      <c r="AK6" s="82"/>
      <c r="AL6" s="82"/>
      <c r="AM6" s="82"/>
      <c r="AN6" s="82"/>
      <c r="AO6" s="82"/>
      <c r="AP6" s="85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</row>
    <row r="7" spans="2:56" ht="15" customHeight="1">
      <c r="B7" s="10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1"/>
      <c r="AG7" s="10"/>
      <c r="AH7" s="9"/>
      <c r="AI7" s="250"/>
      <c r="AJ7" s="90" t="s">
        <v>87</v>
      </c>
      <c r="AK7" s="113"/>
      <c r="AL7" s="82"/>
      <c r="AM7" s="73"/>
      <c r="AN7" s="90" t="s">
        <v>84</v>
      </c>
      <c r="AO7" s="90"/>
      <c r="AP7" s="265" t="str">
        <f ca="1">IFERROR(AK7/(AK14/AK13),"-")</f>
        <v>-</v>
      </c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</row>
    <row r="8" spans="2:56" ht="15" customHeight="1">
      <c r="B8" s="10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1"/>
      <c r="AG8" s="10"/>
      <c r="AH8" s="9"/>
      <c r="AI8" s="250"/>
      <c r="AJ8" s="90" t="s">
        <v>86</v>
      </c>
      <c r="AK8" s="114">
        <v>44631</v>
      </c>
      <c r="AL8" s="75"/>
      <c r="AM8" s="75"/>
      <c r="AN8" s="90" t="s">
        <v>85</v>
      </c>
      <c r="AO8" s="90"/>
      <c r="AP8" s="266" t="e">
        <f ca="1">AK8-(7*AP9)</f>
        <v>#VALUE!</v>
      </c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</row>
    <row r="9" spans="2:56" ht="15" customHeight="1">
      <c r="B9" s="10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1"/>
      <c r="AG9" s="10"/>
      <c r="AH9" s="9"/>
      <c r="AI9" s="250"/>
      <c r="AJ9" s="90" t="s">
        <v>88</v>
      </c>
      <c r="AK9" s="115"/>
      <c r="AL9" s="82"/>
      <c r="AM9" s="73"/>
      <c r="AN9" s="90" t="s">
        <v>54</v>
      </c>
      <c r="AO9" s="90"/>
      <c r="AP9" s="265" t="e">
        <f ca="1">AK7-AP7</f>
        <v>#VALUE!</v>
      </c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</row>
    <row r="10" spans="2:56" ht="15" customHeight="1">
      <c r="B10" s="10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1"/>
      <c r="AG10" s="10"/>
      <c r="AH10" s="9"/>
      <c r="AI10" s="86"/>
      <c r="AJ10" s="82"/>
      <c r="AK10" s="82"/>
      <c r="AL10" s="82"/>
      <c r="AM10" s="82"/>
      <c r="AN10" s="82"/>
      <c r="AO10" s="82"/>
      <c r="AP10" s="85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</row>
    <row r="11" spans="2:56" ht="15" customHeight="1">
      <c r="B11" s="10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11"/>
      <c r="AG11" s="10"/>
      <c r="AH11" s="9"/>
      <c r="AI11" s="74"/>
      <c r="AJ11" s="83"/>
      <c r="AK11" s="73"/>
      <c r="AL11" s="83"/>
      <c r="AM11" s="92"/>
      <c r="AN11" s="263"/>
      <c r="AO11" s="263"/>
      <c r="AP11" s="84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</row>
    <row r="12" spans="2:56" ht="15" customHeight="1">
      <c r="B12" s="10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11"/>
      <c r="AG12" s="10"/>
      <c r="AH12" s="9"/>
      <c r="AI12" s="74" t="s">
        <v>53</v>
      </c>
      <c r="AJ12" s="83"/>
      <c r="AK12" s="83"/>
      <c r="AL12" s="96"/>
      <c r="AM12" s="83"/>
      <c r="AN12" s="83" t="s">
        <v>67</v>
      </c>
      <c r="AO12" s="83"/>
      <c r="AP12" s="11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</row>
    <row r="13" spans="2:56" ht="15" customHeight="1">
      <c r="B13" s="10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11"/>
      <c r="AG13" s="10"/>
      <c r="AH13" s="9"/>
      <c r="AI13" s="76" t="s">
        <v>62</v>
      </c>
      <c r="AJ13" s="73"/>
      <c r="AK13" s="116" t="e">
        <f>INDEX(PINDEX,MATCH("OAP",PDATA,0),MATCH('1_CalcSheet'!$B$7,PDATES,0))</f>
        <v>#N/A</v>
      </c>
      <c r="AL13" s="73"/>
      <c r="AM13" s="82"/>
      <c r="AN13" s="91" t="s">
        <v>65</v>
      </c>
      <c r="AO13" s="91"/>
      <c r="AP13" s="267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</row>
    <row r="14" spans="2:56" ht="15" customHeight="1">
      <c r="B14" s="10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1"/>
      <c r="AG14" s="10"/>
      <c r="AH14" s="9"/>
      <c r="AI14" s="76" t="s">
        <v>63</v>
      </c>
      <c r="AJ14" s="73"/>
      <c r="AK14" s="117">
        <f ca="1">INDEX(AINDEX,MATCH("OAA",ADATA,0),MATCH('1_CalcSheet'!$B$7,ADATES,0))</f>
        <v>0.27233518176216881</v>
      </c>
      <c r="AL14" s="82"/>
      <c r="AM14" s="82"/>
      <c r="AN14" s="91" t="s">
        <v>66</v>
      </c>
      <c r="AO14" s="91"/>
      <c r="AP14" s="268"/>
    </row>
    <row r="15" spans="2:56" ht="15" customHeight="1">
      <c r="B15" s="10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11"/>
      <c r="AG15" s="10"/>
      <c r="AH15" s="9"/>
      <c r="AI15" s="76"/>
      <c r="AJ15" s="73"/>
      <c r="AK15" s="112"/>
      <c r="AL15" s="82"/>
      <c r="AM15" s="82"/>
      <c r="AN15" s="91" t="s">
        <v>64</v>
      </c>
      <c r="AO15" s="91"/>
      <c r="AP15" s="269" t="e">
        <f>AP14/AP13</f>
        <v>#DIV/0!</v>
      </c>
    </row>
    <row r="16" spans="2:56" ht="15" customHeight="1">
      <c r="B16" s="10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11"/>
      <c r="AG16" s="10"/>
      <c r="AH16" s="9"/>
      <c r="AI16" s="76"/>
      <c r="AJ16" s="75"/>
      <c r="AK16" s="75"/>
      <c r="AL16" s="75"/>
      <c r="AM16" s="75"/>
      <c r="AN16" s="90" t="s">
        <v>75</v>
      </c>
      <c r="AO16" s="90"/>
      <c r="AP16" s="268" t="e">
        <f ca="1">AP14+(AP13-(AP13*AK14))/((AK14/AK13)*(AK14/AP15))</f>
        <v>#N/A</v>
      </c>
    </row>
    <row r="17" spans="2:42" ht="15" customHeight="1">
      <c r="B17" s="10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11"/>
      <c r="AG17" s="10"/>
      <c r="AH17" s="9"/>
      <c r="AI17" s="270"/>
      <c r="AJ17" s="75"/>
      <c r="AK17" s="75"/>
      <c r="AL17" s="82"/>
      <c r="AM17" s="73"/>
      <c r="AN17" s="90" t="s">
        <v>76</v>
      </c>
      <c r="AO17" s="90"/>
      <c r="AP17" s="271" t="e">
        <f ca="1">AP13-AP16</f>
        <v>#N/A</v>
      </c>
    </row>
    <row r="18" spans="2:42" ht="15" customHeight="1" thickBot="1">
      <c r="B18" s="10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11"/>
      <c r="AG18" s="10"/>
      <c r="AH18" s="9"/>
      <c r="AI18" s="81"/>
      <c r="AJ18" s="80"/>
      <c r="AK18" s="80"/>
      <c r="AL18" s="80"/>
      <c r="AM18" s="80"/>
      <c r="AN18" s="80"/>
      <c r="AO18" s="80"/>
      <c r="AP18" s="89"/>
    </row>
    <row r="19" spans="2:42" ht="15" customHeight="1">
      <c r="B19" s="10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11"/>
      <c r="AG19" s="10"/>
      <c r="AH19" s="9"/>
    </row>
    <row r="20" spans="2:42" ht="15" customHeight="1">
      <c r="B20" s="10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11"/>
      <c r="AG20" s="10"/>
      <c r="AH20" s="9"/>
    </row>
    <row r="21" spans="2:42" ht="15" customHeight="1">
      <c r="B21" s="10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11"/>
      <c r="AG21" s="10"/>
      <c r="AH21" s="9"/>
    </row>
    <row r="22" spans="2:42" ht="15" customHeight="1">
      <c r="B22" s="1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11"/>
      <c r="AG22" s="10"/>
      <c r="AH22" s="9"/>
    </row>
    <row r="23" spans="2:42" ht="15" customHeight="1">
      <c r="B23" s="10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11"/>
      <c r="AG23" s="10"/>
      <c r="AH23" s="9"/>
    </row>
    <row r="24" spans="2:42" ht="15" customHeight="1">
      <c r="B24" s="10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11"/>
      <c r="AG24" s="10"/>
      <c r="AH24" s="9"/>
    </row>
    <row r="25" spans="2:42" ht="15" customHeight="1">
      <c r="B25" s="10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11"/>
      <c r="AG25" s="10"/>
      <c r="AH25" s="9"/>
    </row>
    <row r="26" spans="2:42" ht="15" customHeight="1">
      <c r="B26" s="10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11"/>
      <c r="AG26" s="10"/>
      <c r="AH26" s="9"/>
    </row>
    <row r="27" spans="2:42" ht="15" customHeight="1">
      <c r="B27" s="10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11"/>
      <c r="AG27" s="10"/>
      <c r="AH27" s="9"/>
    </row>
    <row r="28" spans="2:42" ht="15" customHeight="1">
      <c r="B28" s="10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11"/>
      <c r="AG28" s="10"/>
      <c r="AH28" s="9"/>
    </row>
    <row r="29" spans="2:42" ht="15" customHeight="1">
      <c r="B29" s="10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11"/>
      <c r="AG29" s="10"/>
      <c r="AH29" s="9"/>
    </row>
    <row r="30" spans="2:42" ht="15" customHeight="1">
      <c r="B30" s="10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11"/>
      <c r="AG30" s="10"/>
      <c r="AH30" s="9"/>
    </row>
    <row r="31" spans="2:42" ht="15" customHeight="1">
      <c r="B31" s="10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11"/>
      <c r="AG31" s="10"/>
      <c r="AH31" s="9"/>
    </row>
    <row r="32" spans="2:42" ht="15" customHeight="1">
      <c r="B32" s="10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11"/>
      <c r="AG32" s="10"/>
      <c r="AH32" s="9"/>
    </row>
    <row r="33" spans="2:34" ht="15" customHeight="1">
      <c r="B33" s="10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11"/>
      <c r="AG33" s="10"/>
      <c r="AH33" s="9"/>
    </row>
    <row r="34" spans="2:34" ht="15" customHeight="1">
      <c r="B34" s="10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11"/>
      <c r="AG34" s="10"/>
      <c r="AH34" s="9"/>
    </row>
    <row r="35" spans="2:34" ht="15" customHeight="1">
      <c r="B35" s="10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11"/>
      <c r="AG35" s="10"/>
      <c r="AH35" s="9"/>
    </row>
    <row r="36" spans="2:34" ht="15" customHeight="1">
      <c r="B36" s="10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11"/>
      <c r="AG36" s="10"/>
      <c r="AH36" s="9"/>
    </row>
    <row r="37" spans="2:34" ht="15" customHeight="1">
      <c r="B37" s="10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11"/>
      <c r="AG37" s="10"/>
      <c r="AH37" s="9"/>
    </row>
    <row r="38" spans="2:34" ht="15" customHeight="1">
      <c r="B38" s="10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11"/>
      <c r="AG38" s="10"/>
      <c r="AH38" s="9"/>
    </row>
    <row r="39" spans="2:34" ht="15" customHeight="1">
      <c r="B39" s="10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11"/>
      <c r="AG39" s="10"/>
      <c r="AH39" s="9"/>
    </row>
    <row r="40" spans="2:34" ht="15" customHeight="1">
      <c r="B40" s="10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11"/>
      <c r="AG40" s="10"/>
      <c r="AH40" s="9"/>
    </row>
    <row r="41" spans="2:34" ht="15" customHeight="1">
      <c r="B41" s="1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11"/>
      <c r="AG41" s="10"/>
      <c r="AH41" s="9"/>
    </row>
    <row r="42" spans="2:34" ht="15" customHeight="1">
      <c r="B42" s="10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11"/>
      <c r="AG42" s="10"/>
      <c r="AH42" s="9"/>
    </row>
    <row r="43" spans="2:34" ht="15" customHeight="1">
      <c r="B43" s="1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11"/>
      <c r="AG43" s="10"/>
      <c r="AH43" s="9"/>
    </row>
    <row r="44" spans="2:34" ht="15" customHeight="1">
      <c r="B44" s="10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11"/>
      <c r="AG44" s="10"/>
      <c r="AH44" s="9"/>
    </row>
    <row r="45" spans="2:34" ht="15" customHeight="1">
      <c r="B45" s="10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11"/>
      <c r="AG45" s="10"/>
      <c r="AH45" s="9"/>
    </row>
    <row r="46" spans="2:34" ht="15" customHeight="1">
      <c r="B46" s="10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11"/>
      <c r="AG46" s="10"/>
      <c r="AH46" s="9"/>
    </row>
    <row r="47" spans="2:34" ht="15" customHeight="1">
      <c r="B47" s="10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11"/>
      <c r="AG47" s="10"/>
      <c r="AH47" s="9"/>
    </row>
    <row r="48" spans="2:34" ht="15" customHeight="1">
      <c r="B48" s="10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11"/>
      <c r="AG48" s="10"/>
      <c r="AH48" s="9"/>
    </row>
    <row r="49" spans="2:42" ht="15" customHeight="1">
      <c r="B49" s="10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11"/>
      <c r="AG49" s="10"/>
      <c r="AH49" s="9"/>
    </row>
    <row r="50" spans="2:42" ht="15" customHeight="1">
      <c r="B50" s="10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11"/>
      <c r="AG50" s="10"/>
      <c r="AH50" s="9"/>
    </row>
    <row r="51" spans="2:42" ht="15" customHeight="1">
      <c r="B51" s="10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11"/>
      <c r="AG51" s="10"/>
      <c r="AH51" s="9"/>
    </row>
    <row r="52" spans="2:42" ht="15" customHeight="1">
      <c r="B52" s="10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11"/>
      <c r="AG52" s="10"/>
      <c r="AH52" s="9"/>
    </row>
    <row r="53" spans="2:42" ht="16.5" customHeight="1" thickBot="1">
      <c r="B53" s="10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11"/>
      <c r="AG53" s="10"/>
      <c r="AH53" s="9"/>
      <c r="AI53" s="8"/>
      <c r="AJ53" s="8"/>
      <c r="AK53" s="1"/>
      <c r="AL53" s="1"/>
      <c r="AM53" s="1"/>
      <c r="AN53" s="1"/>
      <c r="AO53" s="1"/>
      <c r="AP53" s="1"/>
    </row>
    <row r="54" spans="2:42" s="2" customFormat="1" ht="19.5" customHeight="1" thickTop="1" thickBot="1">
      <c r="B54" s="452"/>
      <c r="C54" s="453"/>
      <c r="D54" s="453"/>
      <c r="E54" s="453"/>
      <c r="F54" s="453"/>
      <c r="G54" s="453"/>
      <c r="H54" s="454"/>
      <c r="I54" s="88">
        <f>'1_CalcSheet'!X10</f>
        <v>44484</v>
      </c>
      <c r="J54" s="88">
        <f>'1_CalcSheet'!Y10</f>
        <v>44491</v>
      </c>
      <c r="K54" s="88">
        <f>'1_CalcSheet'!Z10</f>
        <v>44498</v>
      </c>
      <c r="L54" s="88">
        <f>'1_CalcSheet'!AA10</f>
        <v>44505</v>
      </c>
      <c r="M54" s="88">
        <f>'1_CalcSheet'!AB10</f>
        <v>44512</v>
      </c>
      <c r="N54" s="88">
        <f>'1_CalcSheet'!AC10</f>
        <v>44519</v>
      </c>
      <c r="O54" s="88">
        <f>'1_CalcSheet'!AD10</f>
        <v>44526</v>
      </c>
      <c r="P54" s="88">
        <f>'1_CalcSheet'!AE10</f>
        <v>44533</v>
      </c>
      <c r="Q54" s="88">
        <f>'1_CalcSheet'!AF10</f>
        <v>44540</v>
      </c>
      <c r="R54" s="88">
        <f>'1_CalcSheet'!AG10</f>
        <v>44547</v>
      </c>
      <c r="S54" s="88">
        <f>'1_CalcSheet'!AH10</f>
        <v>44554</v>
      </c>
      <c r="T54" s="88">
        <f>'1_CalcSheet'!AI10</f>
        <v>44561</v>
      </c>
      <c r="U54" s="88">
        <f>'1_CalcSheet'!AJ10</f>
        <v>44568</v>
      </c>
      <c r="V54" s="88">
        <f>'1_CalcSheet'!AK10</f>
        <v>44575</v>
      </c>
      <c r="W54" s="88">
        <f>'1_CalcSheet'!AL10</f>
        <v>44582</v>
      </c>
      <c r="X54" s="88">
        <f>'1_CalcSheet'!AM10</f>
        <v>44589</v>
      </c>
      <c r="Y54" s="88">
        <f>'1_CalcSheet'!AN10</f>
        <v>44596</v>
      </c>
      <c r="Z54" s="88">
        <f>'1_CalcSheet'!AO10</f>
        <v>44603</v>
      </c>
      <c r="AA54" s="88">
        <f>'1_CalcSheet'!AP10</f>
        <v>44610</v>
      </c>
      <c r="AB54" s="88">
        <f>'1_CalcSheet'!AQ10</f>
        <v>44617</v>
      </c>
      <c r="AC54" s="88">
        <f>'1_CalcSheet'!AR10</f>
        <v>44624</v>
      </c>
      <c r="AD54" s="88">
        <f>'1_CalcSheet'!AS10</f>
        <v>44631</v>
      </c>
      <c r="AE54" s="88">
        <f>'1_CalcSheet'!AT10</f>
        <v>44638</v>
      </c>
      <c r="AF54" s="94">
        <f>'1_CalcSheet'!AU10</f>
        <v>44645</v>
      </c>
      <c r="AG54" s="95"/>
      <c r="AK54" s="9"/>
      <c r="AL54" s="9"/>
      <c r="AM54" s="9"/>
      <c r="AN54" s="9"/>
      <c r="AO54" s="9"/>
      <c r="AP54" s="9"/>
    </row>
    <row r="55" spans="2:42" s="2" customFormat="1" ht="19.5" customHeight="1" thickTop="1" thickBot="1">
      <c r="B55" s="455" t="s">
        <v>91</v>
      </c>
      <c r="C55" s="458"/>
      <c r="D55" s="458"/>
      <c r="E55" s="458"/>
      <c r="F55" s="458"/>
      <c r="G55" s="458"/>
      <c r="H55" s="459"/>
      <c r="I55" s="104">
        <f ca="1">I56</f>
        <v>2.8835489833641401E-2</v>
      </c>
      <c r="J55" s="104">
        <f t="shared" ref="J55:AF55" ca="1" si="0">J56-I56</f>
        <v>6.7282809611829933E-2</v>
      </c>
      <c r="K55" s="104">
        <f t="shared" ca="1" si="0"/>
        <v>6.8124871636886422E-2</v>
      </c>
      <c r="L55" s="104">
        <f t="shared" ca="1" si="0"/>
        <v>1.9264736085438494E-2</v>
      </c>
      <c r="M55" s="104">
        <f t="shared" ca="1" si="0"/>
        <v>3.789279112754157E-2</v>
      </c>
      <c r="N55" s="104">
        <f t="shared" ca="1" si="0"/>
        <v>5.8821113164920946E-2</v>
      </c>
      <c r="O55" s="104">
        <f t="shared" ca="1" si="0"/>
        <v>5.6233312795235135E-2</v>
      </c>
      <c r="P55" s="104">
        <f t="shared" ca="1" si="0"/>
        <v>4.1117272540562744E-2</v>
      </c>
      <c r="Q55" s="104">
        <f t="shared" ca="1" si="0"/>
        <v>2.3166974738139223E-2</v>
      </c>
      <c r="R55" s="104">
        <f t="shared" ca="1" si="0"/>
        <v>5.0770178681454114E-2</v>
      </c>
      <c r="S55" s="104">
        <f t="shared" ca="1" si="0"/>
        <v>3.4504004929143572E-2</v>
      </c>
      <c r="T55" s="104">
        <f t="shared" ca="1" si="0"/>
        <v>0</v>
      </c>
      <c r="U55" s="104">
        <f t="shared" ca="1" si="0"/>
        <v>3.4011090573012936E-2</v>
      </c>
      <c r="V55" s="104">
        <f t="shared" ca="1" si="0"/>
        <v>5.4713493530499036E-2</v>
      </c>
      <c r="W55" s="104">
        <f t="shared" ca="1" si="0"/>
        <v>4.846991168617798E-2</v>
      </c>
      <c r="X55" s="104">
        <f t="shared" ca="1" si="0"/>
        <v>3.7790100636680979E-2</v>
      </c>
      <c r="Y55" s="104">
        <f t="shared" ca="1" si="0"/>
        <v>2.8198808790306007E-2</v>
      </c>
      <c r="Z55" s="104">
        <f t="shared" ca="1" si="0"/>
        <v>5.3132059971246592E-2</v>
      </c>
      <c r="AA55" s="104">
        <f t="shared" ca="1" si="0"/>
        <v>4.9291435613062262E-2</v>
      </c>
      <c r="AB55" s="104">
        <f t="shared" ca="1" si="0"/>
        <v>4.5348120764017175E-2</v>
      </c>
      <c r="AC55" s="104">
        <f t="shared" ca="1" si="0"/>
        <v>3.8940234134319129E-2</v>
      </c>
      <c r="AD55" s="104">
        <f t="shared" ca="1" si="0"/>
        <v>0.10437461491065925</v>
      </c>
      <c r="AE55" s="104">
        <f t="shared" ca="1" si="0"/>
        <v>1.9716574245224883E-2</v>
      </c>
      <c r="AF55" s="105">
        <f t="shared" ca="1" si="0"/>
        <v>0</v>
      </c>
      <c r="AG55" s="95"/>
      <c r="AK55" s="9"/>
      <c r="AL55" s="9"/>
      <c r="AM55" s="9"/>
      <c r="AN55" s="9"/>
      <c r="AO55" s="9"/>
      <c r="AP55" s="9"/>
    </row>
    <row r="56" spans="2:42" s="2" customFormat="1" ht="20.100000000000001" customHeight="1" thickTop="1" thickBot="1">
      <c r="B56" s="455" t="s">
        <v>90</v>
      </c>
      <c r="C56" s="456"/>
      <c r="D56" s="456"/>
      <c r="E56" s="456"/>
      <c r="F56" s="456"/>
      <c r="G56" s="456"/>
      <c r="H56" s="457"/>
      <c r="I56" s="104">
        <f t="shared" ref="I56:AF56" ca="1" si="1">INDEX(PINDEX,MATCH("OPP",PDATA,0),MATCH(I54,PDATES,0))</f>
        <v>2.8835489833641401E-2</v>
      </c>
      <c r="J56" s="104">
        <f t="shared" ca="1" si="1"/>
        <v>9.6118299445471331E-2</v>
      </c>
      <c r="K56" s="104">
        <f t="shared" ca="1" si="1"/>
        <v>0.16424317108235775</v>
      </c>
      <c r="L56" s="104">
        <f t="shared" ca="1" si="1"/>
        <v>0.18350790716779625</v>
      </c>
      <c r="M56" s="104">
        <f t="shared" ca="1" si="1"/>
        <v>0.22140069829533782</v>
      </c>
      <c r="N56" s="104">
        <f t="shared" ca="1" si="1"/>
        <v>0.28022181146025876</v>
      </c>
      <c r="O56" s="104">
        <f t="shared" ca="1" si="1"/>
        <v>0.3364551242554939</v>
      </c>
      <c r="P56" s="104">
        <f t="shared" ca="1" si="1"/>
        <v>0.37757239679605664</v>
      </c>
      <c r="Q56" s="104">
        <f t="shared" ca="1" si="1"/>
        <v>0.40073937153419587</v>
      </c>
      <c r="R56" s="104">
        <f t="shared" ca="1" si="1"/>
        <v>0.45150955021564998</v>
      </c>
      <c r="S56" s="104">
        <f t="shared" ca="1" si="1"/>
        <v>0.48601355514479355</v>
      </c>
      <c r="T56" s="104">
        <f t="shared" ca="1" si="1"/>
        <v>0.48601355514479355</v>
      </c>
      <c r="U56" s="104">
        <f t="shared" ca="1" si="1"/>
        <v>0.52002464571780649</v>
      </c>
      <c r="V56" s="104">
        <f t="shared" ca="1" si="1"/>
        <v>0.57473813924830552</v>
      </c>
      <c r="W56" s="104">
        <f t="shared" ca="1" si="1"/>
        <v>0.6232080509344835</v>
      </c>
      <c r="X56" s="104">
        <f t="shared" ca="1" si="1"/>
        <v>0.66099815157116448</v>
      </c>
      <c r="Y56" s="104">
        <f t="shared" ca="1" si="1"/>
        <v>0.68919696036147049</v>
      </c>
      <c r="Z56" s="104">
        <f t="shared" ca="1" si="1"/>
        <v>0.74232902033271708</v>
      </c>
      <c r="AA56" s="104">
        <f t="shared" ca="1" si="1"/>
        <v>0.79162045594577934</v>
      </c>
      <c r="AB56" s="104">
        <f t="shared" ca="1" si="1"/>
        <v>0.83696857670979652</v>
      </c>
      <c r="AC56" s="104">
        <f t="shared" ca="1" si="1"/>
        <v>0.87590881084411565</v>
      </c>
      <c r="AD56" s="104">
        <f t="shared" ca="1" si="1"/>
        <v>0.9802834257547749</v>
      </c>
      <c r="AE56" s="104">
        <f t="shared" ca="1" si="1"/>
        <v>0.99999999999999978</v>
      </c>
      <c r="AF56" s="105">
        <f t="shared" ca="1" si="1"/>
        <v>0.99999999999999978</v>
      </c>
      <c r="AG56" s="95"/>
      <c r="AK56" s="9"/>
      <c r="AL56" s="9"/>
      <c r="AM56" s="9"/>
      <c r="AN56" s="9"/>
      <c r="AO56" s="9"/>
      <c r="AP56" s="9"/>
    </row>
    <row r="57" spans="2:42" s="2" customFormat="1" ht="19.5" customHeight="1" thickTop="1" thickBot="1">
      <c r="B57" s="449" t="s">
        <v>92</v>
      </c>
      <c r="C57" s="450"/>
      <c r="D57" s="450"/>
      <c r="E57" s="450"/>
      <c r="F57" s="450"/>
      <c r="G57" s="450"/>
      <c r="H57" s="451"/>
      <c r="I57" s="106"/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106"/>
      <c r="U57" s="106"/>
      <c r="V57" s="106"/>
      <c r="W57" s="106">
        <v>2.458392040454338E-2</v>
      </c>
      <c r="X57" s="106">
        <f t="shared" ref="X57:AF57" ca="1" si="2">X58-W58</f>
        <v>3.7790100636680979E-2</v>
      </c>
      <c r="Y57" s="106">
        <f t="shared" ca="1" si="2"/>
        <v>2.8198808790306007E-2</v>
      </c>
      <c r="Z57" s="106">
        <f t="shared" ca="1" si="2"/>
        <v>5.3132059971246592E-2</v>
      </c>
      <c r="AA57" s="106">
        <f t="shared" ca="1" si="2"/>
        <v>4.9291435613062262E-2</v>
      </c>
      <c r="AB57" s="106">
        <f t="shared" ca="1" si="2"/>
        <v>4.5348120764017175E-2</v>
      </c>
      <c r="AC57" s="106">
        <f t="shared" ca="1" si="2"/>
        <v>3.8940234134319129E-2</v>
      </c>
      <c r="AD57" s="106">
        <f t="shared" ca="1" si="2"/>
        <v>0.10437461491065925</v>
      </c>
      <c r="AE57" s="106">
        <f t="shared" ca="1" si="2"/>
        <v>1.9716574245224883E-2</v>
      </c>
      <c r="AF57" s="107">
        <f t="shared" ca="1" si="2"/>
        <v>0</v>
      </c>
      <c r="AG57" s="95"/>
      <c r="AK57" s="9"/>
      <c r="AL57" s="9"/>
      <c r="AM57" s="9"/>
      <c r="AN57" s="9"/>
      <c r="AO57" s="9"/>
      <c r="AP57" s="9"/>
    </row>
    <row r="58" spans="2:42" s="2" customFormat="1" ht="19.5" customHeight="1" thickTop="1" thickBot="1">
      <c r="B58" s="449" t="s">
        <v>93</v>
      </c>
      <c r="C58" s="450"/>
      <c r="D58" s="450"/>
      <c r="E58" s="450"/>
      <c r="F58" s="450"/>
      <c r="G58" s="450"/>
      <c r="H58" s="451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106"/>
      <c r="T58" s="106"/>
      <c r="U58" s="106"/>
      <c r="V58" s="106"/>
      <c r="W58" s="106">
        <f t="shared" ref="W58:AF58" ca="1" si="3">INDEX(FINDEX,MATCH("OAF",FDATA,0),MATCH(W54,FDATES,0))</f>
        <v>0.6232080509344835</v>
      </c>
      <c r="X58" s="106">
        <f t="shared" ca="1" si="3"/>
        <v>0.66099815157116448</v>
      </c>
      <c r="Y58" s="106">
        <f t="shared" ca="1" si="3"/>
        <v>0.68919696036147049</v>
      </c>
      <c r="Z58" s="106">
        <f t="shared" ca="1" si="3"/>
        <v>0.74232902033271708</v>
      </c>
      <c r="AA58" s="106">
        <f t="shared" ca="1" si="3"/>
        <v>0.79162045594577934</v>
      </c>
      <c r="AB58" s="106">
        <f t="shared" ca="1" si="3"/>
        <v>0.83696857670979652</v>
      </c>
      <c r="AC58" s="106">
        <f t="shared" ca="1" si="3"/>
        <v>0.87590881084411565</v>
      </c>
      <c r="AD58" s="106">
        <f t="shared" ca="1" si="3"/>
        <v>0.9802834257547749</v>
      </c>
      <c r="AE58" s="106">
        <f t="shared" ca="1" si="3"/>
        <v>0.99999999999999978</v>
      </c>
      <c r="AF58" s="107">
        <f t="shared" ca="1" si="3"/>
        <v>0.99999999999999978</v>
      </c>
      <c r="AG58" s="95"/>
      <c r="AK58" s="9"/>
      <c r="AL58" s="9"/>
      <c r="AM58" s="9"/>
      <c r="AN58" s="9"/>
      <c r="AO58" s="9"/>
      <c r="AP58" s="9"/>
    </row>
    <row r="59" spans="2:42" s="2" customFormat="1" ht="20.100000000000001" customHeight="1" thickTop="1" thickBot="1">
      <c r="B59" s="446" t="s">
        <v>94</v>
      </c>
      <c r="C59" s="447"/>
      <c r="D59" s="447"/>
      <c r="E59" s="447"/>
      <c r="F59" s="447"/>
      <c r="G59" s="447"/>
      <c r="H59" s="448"/>
      <c r="I59" s="108">
        <f ca="1">I60</f>
        <v>2.8835489833641401E-2</v>
      </c>
      <c r="J59" s="108">
        <f t="shared" ref="J59:W59" ca="1" si="4">J60-I60</f>
        <v>7.2273567467652483E-2</v>
      </c>
      <c r="K59" s="108">
        <f t="shared" ca="1" si="4"/>
        <v>5.403573629081948E-2</v>
      </c>
      <c r="L59" s="108">
        <f t="shared" ca="1" si="4"/>
        <v>5.4734031628671187E-2</v>
      </c>
      <c r="M59" s="108">
        <f t="shared" ca="1" si="4"/>
        <v>6.2456356541384261E-2</v>
      </c>
      <c r="N59" s="108">
        <f t="shared" ca="1" si="4"/>
        <v>0</v>
      </c>
      <c r="O59" s="108">
        <f t="shared" ca="1" si="4"/>
        <v>0</v>
      </c>
      <c r="P59" s="108">
        <f t="shared" ca="1" si="4"/>
        <v>0</v>
      </c>
      <c r="Q59" s="108">
        <f t="shared" ca="1" si="4"/>
        <v>0</v>
      </c>
      <c r="R59" s="108">
        <f t="shared" ca="1" si="4"/>
        <v>0</v>
      </c>
      <c r="S59" s="108">
        <f t="shared" ca="1" si="4"/>
        <v>0</v>
      </c>
      <c r="T59" s="108">
        <f t="shared" ca="1" si="4"/>
        <v>0</v>
      </c>
      <c r="U59" s="108">
        <f t="shared" ca="1" si="4"/>
        <v>0</v>
      </c>
      <c r="V59" s="108">
        <f t="shared" ca="1" si="4"/>
        <v>0</v>
      </c>
      <c r="W59" s="108">
        <f t="shared" ca="1" si="4"/>
        <v>0</v>
      </c>
      <c r="X59" s="108"/>
      <c r="Y59" s="108"/>
      <c r="Z59" s="108"/>
      <c r="AA59" s="108"/>
      <c r="AB59" s="108"/>
      <c r="AC59" s="108"/>
      <c r="AD59" s="108"/>
      <c r="AE59" s="108"/>
      <c r="AF59" s="109"/>
      <c r="AG59" s="95"/>
      <c r="AI59" s="26"/>
      <c r="AK59" s="9"/>
      <c r="AL59" s="9"/>
      <c r="AM59" s="9"/>
      <c r="AN59" s="9"/>
      <c r="AO59" s="9"/>
      <c r="AP59" s="9"/>
    </row>
    <row r="60" spans="2:42" s="2" customFormat="1" ht="20.100000000000001" customHeight="1" thickTop="1" thickBot="1">
      <c r="B60" s="446" t="s">
        <v>95</v>
      </c>
      <c r="C60" s="447"/>
      <c r="D60" s="447"/>
      <c r="E60" s="447"/>
      <c r="F60" s="447"/>
      <c r="G60" s="447"/>
      <c r="H60" s="448"/>
      <c r="I60" s="108">
        <f t="shared" ref="I60:W60" ca="1" si="5">INDEX(AINDEX,MATCH("OAA",ADATA,0),MATCH(I54,ADATES,0))</f>
        <v>2.8835489833641401E-2</v>
      </c>
      <c r="J60" s="108">
        <f t="shared" ca="1" si="5"/>
        <v>0.10110905730129388</v>
      </c>
      <c r="K60" s="108">
        <f t="shared" ca="1" si="5"/>
        <v>0.15514479359211336</v>
      </c>
      <c r="L60" s="108">
        <f t="shared" ca="1" si="5"/>
        <v>0.20987882522078455</v>
      </c>
      <c r="M60" s="108">
        <f t="shared" ca="1" si="5"/>
        <v>0.27233518176216881</v>
      </c>
      <c r="N60" s="108">
        <f t="shared" ca="1" si="5"/>
        <v>0.27233518176216881</v>
      </c>
      <c r="O60" s="108">
        <f t="shared" ca="1" si="5"/>
        <v>0.27233518176216881</v>
      </c>
      <c r="P60" s="108">
        <f t="shared" ca="1" si="5"/>
        <v>0.27233518176216881</v>
      </c>
      <c r="Q60" s="108">
        <f t="shared" ca="1" si="5"/>
        <v>0.27233518176216881</v>
      </c>
      <c r="R60" s="108">
        <f t="shared" ca="1" si="5"/>
        <v>0.27233518176216881</v>
      </c>
      <c r="S60" s="108">
        <f t="shared" ca="1" si="5"/>
        <v>0.27233518176216881</v>
      </c>
      <c r="T60" s="108">
        <f t="shared" ca="1" si="5"/>
        <v>0.27233518176216881</v>
      </c>
      <c r="U60" s="108">
        <f t="shared" ca="1" si="5"/>
        <v>0.27233518176216881</v>
      </c>
      <c r="V60" s="108">
        <f t="shared" ca="1" si="5"/>
        <v>0.27233518176216881</v>
      </c>
      <c r="W60" s="108">
        <f t="shared" ca="1" si="5"/>
        <v>0.27233518176216881</v>
      </c>
      <c r="X60" s="108"/>
      <c r="Y60" s="108"/>
      <c r="Z60" s="108"/>
      <c r="AA60" s="108"/>
      <c r="AB60" s="108"/>
      <c r="AC60" s="108"/>
      <c r="AD60" s="108"/>
      <c r="AE60" s="108"/>
      <c r="AF60" s="109"/>
      <c r="AG60" s="95"/>
      <c r="AI60" s="26"/>
      <c r="AK60" s="9"/>
      <c r="AL60" s="9"/>
      <c r="AM60" s="9"/>
      <c r="AN60" s="9"/>
      <c r="AO60" s="9"/>
      <c r="AP60" s="9"/>
    </row>
    <row r="61" spans="2:42" s="2" customFormat="1" ht="20.100000000000001" customHeight="1" thickBot="1">
      <c r="B61" s="440" t="s">
        <v>60</v>
      </c>
      <c r="C61" s="441"/>
      <c r="D61" s="441"/>
      <c r="E61" s="441"/>
      <c r="F61" s="441"/>
      <c r="G61" s="441"/>
      <c r="H61" s="442"/>
      <c r="I61" s="253">
        <f t="shared" ref="I61:W61" si="6">I63/3566</f>
        <v>0</v>
      </c>
      <c r="J61" s="253">
        <f t="shared" si="6"/>
        <v>2.1873247335950644E-2</v>
      </c>
      <c r="K61" s="253">
        <f t="shared" si="6"/>
        <v>2.9725182277061134E-2</v>
      </c>
      <c r="L61" s="253">
        <f>L63/3566</f>
        <v>3.8698822209758836E-2</v>
      </c>
      <c r="M61" s="253">
        <f>M63/3566</f>
        <v>4.9915872125630957E-2</v>
      </c>
      <c r="N61" s="253">
        <f>N63/3566</f>
        <v>0</v>
      </c>
      <c r="O61" s="253">
        <f t="shared" si="6"/>
        <v>0</v>
      </c>
      <c r="P61" s="253">
        <f t="shared" si="6"/>
        <v>0</v>
      </c>
      <c r="Q61" s="253">
        <f t="shared" si="6"/>
        <v>0</v>
      </c>
      <c r="R61" s="253">
        <f t="shared" si="6"/>
        <v>0</v>
      </c>
      <c r="S61" s="253">
        <f t="shared" si="6"/>
        <v>0</v>
      </c>
      <c r="T61" s="253">
        <f t="shared" si="6"/>
        <v>0</v>
      </c>
      <c r="U61" s="253">
        <f t="shared" si="6"/>
        <v>0</v>
      </c>
      <c r="V61" s="253">
        <f t="shared" si="6"/>
        <v>0</v>
      </c>
      <c r="W61" s="253">
        <f t="shared" si="6"/>
        <v>0</v>
      </c>
      <c r="X61" s="253"/>
      <c r="Y61" s="253"/>
      <c r="Z61" s="253"/>
      <c r="AA61" s="253"/>
      <c r="AB61" s="253"/>
      <c r="AC61" s="253"/>
      <c r="AD61" s="253"/>
      <c r="AE61" s="253"/>
      <c r="AF61" s="254"/>
      <c r="AG61" s="95"/>
      <c r="AK61" s="9"/>
      <c r="AL61" s="9"/>
      <c r="AM61" s="9"/>
      <c r="AN61" s="9"/>
      <c r="AO61" s="9"/>
      <c r="AP61" s="9"/>
    </row>
    <row r="62" spans="2:42" s="2" customFormat="1" ht="20.100000000000001" customHeight="1" thickTop="1" thickBot="1">
      <c r="B62" s="440" t="s">
        <v>59</v>
      </c>
      <c r="C62" s="441"/>
      <c r="D62" s="441"/>
      <c r="E62" s="441"/>
      <c r="F62" s="441"/>
      <c r="G62" s="441"/>
      <c r="H62" s="442"/>
      <c r="I62" s="251">
        <f>SUM($I61:I61)</f>
        <v>0</v>
      </c>
      <c r="J62" s="251">
        <f>SUM($I61:J61)</f>
        <v>2.1873247335950644E-2</v>
      </c>
      <c r="K62" s="251">
        <f>SUM($I61:K61)</f>
        <v>5.1598429613011781E-2</v>
      </c>
      <c r="L62" s="251">
        <f>SUM($I61:L61)</f>
        <v>9.0297251822770624E-2</v>
      </c>
      <c r="M62" s="251">
        <f>SUM($I61:M61)</f>
        <v>0.14021312394840157</v>
      </c>
      <c r="N62" s="251">
        <f>SUM($I61:N61)</f>
        <v>0.14021312394840157</v>
      </c>
      <c r="O62" s="251">
        <f>SUM($I61:O61)</f>
        <v>0.14021312394840157</v>
      </c>
      <c r="P62" s="251">
        <f>SUM($I61:P61)</f>
        <v>0.14021312394840157</v>
      </c>
      <c r="Q62" s="251">
        <f>SUM($I61:Q61)</f>
        <v>0.14021312394840157</v>
      </c>
      <c r="R62" s="251">
        <f>SUM($I61:R61)</f>
        <v>0.14021312394840157</v>
      </c>
      <c r="S62" s="251">
        <f>SUM($I61:S61)</f>
        <v>0.14021312394840157</v>
      </c>
      <c r="T62" s="251">
        <f>SUM($I61:T61)</f>
        <v>0.14021312394840157</v>
      </c>
      <c r="U62" s="251">
        <f>SUM($I61:U61)</f>
        <v>0.14021312394840157</v>
      </c>
      <c r="V62" s="251">
        <f>SUM($I61:V61)</f>
        <v>0.14021312394840157</v>
      </c>
      <c r="W62" s="251">
        <f>SUM($I61:W61)</f>
        <v>0.14021312394840157</v>
      </c>
      <c r="X62" s="251"/>
      <c r="Y62" s="251"/>
      <c r="Z62" s="251"/>
      <c r="AA62" s="251"/>
      <c r="AB62" s="251"/>
      <c r="AC62" s="251"/>
      <c r="AD62" s="251"/>
      <c r="AE62" s="251"/>
      <c r="AF62" s="252"/>
      <c r="AG62" s="95"/>
      <c r="AK62" s="9"/>
      <c r="AL62" s="9"/>
      <c r="AM62" s="9"/>
      <c r="AN62" s="9"/>
      <c r="AO62" s="9"/>
      <c r="AP62" s="9"/>
    </row>
    <row r="63" spans="2:42" s="2" customFormat="1" ht="20.100000000000001" customHeight="1" thickTop="1" thickBot="1">
      <c r="B63" s="443" t="s">
        <v>61</v>
      </c>
      <c r="C63" s="444"/>
      <c r="D63" s="444"/>
      <c r="E63" s="444"/>
      <c r="F63" s="444"/>
      <c r="G63" s="444"/>
      <c r="H63" s="445"/>
      <c r="I63" s="122">
        <v>0</v>
      </c>
      <c r="J63" s="122">
        <v>78</v>
      </c>
      <c r="K63" s="122">
        <v>106</v>
      </c>
      <c r="L63" s="122">
        <v>138</v>
      </c>
      <c r="M63" s="122">
        <v>178</v>
      </c>
      <c r="N63" s="122"/>
      <c r="O63" s="122"/>
      <c r="P63" s="122"/>
      <c r="Q63" s="122"/>
      <c r="R63" s="122"/>
      <c r="S63" s="122"/>
      <c r="T63" s="122"/>
      <c r="U63" s="122"/>
      <c r="V63" s="122"/>
      <c r="W63" s="122"/>
      <c r="X63" s="110"/>
      <c r="Y63" s="110"/>
      <c r="Z63" s="110"/>
      <c r="AA63" s="110"/>
      <c r="AB63" s="110"/>
      <c r="AC63" s="110"/>
      <c r="AD63" s="110"/>
      <c r="AE63" s="110"/>
      <c r="AF63" s="111"/>
      <c r="AG63" s="95"/>
      <c r="AK63" s="9"/>
      <c r="AL63" s="9"/>
      <c r="AM63" s="9"/>
      <c r="AN63" s="9"/>
      <c r="AO63" s="9"/>
      <c r="AP63" s="9"/>
    </row>
    <row r="66" spans="23:23">
      <c r="W66" s="277"/>
    </row>
  </sheetData>
  <mergeCells count="11">
    <mergeCell ref="B3:J3"/>
    <mergeCell ref="B62:H62"/>
    <mergeCell ref="B61:H61"/>
    <mergeCell ref="B63:H63"/>
    <mergeCell ref="B60:H60"/>
    <mergeCell ref="B59:H59"/>
    <mergeCell ref="B57:H57"/>
    <mergeCell ref="B54:H54"/>
    <mergeCell ref="B56:H56"/>
    <mergeCell ref="B55:H55"/>
    <mergeCell ref="B58:H58"/>
  </mergeCells>
  <conditionalFormatting sqref="AL8:AO9">
    <cfRule type="duplicateValues" dxfId="9" priority="2"/>
  </conditionalFormatting>
  <conditionalFormatting sqref="AL16:AO17">
    <cfRule type="duplicateValues" dxfId="8" priority="1"/>
  </conditionalFormatting>
  <printOptions horizontalCentered="1" verticalCentered="1"/>
  <pageMargins left="0.25" right="0.25" top="0.5" bottom="0.5" header="0.3" footer="0.3"/>
  <pageSetup paperSize="9" scale="52" orientation="landscape" r:id="rId1"/>
  <headerFooter alignWithMargins="0">
    <oddFooter>&amp;L
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P49"/>
  <sheetViews>
    <sheetView showGridLines="0" tabSelected="1" zoomScale="85" zoomScaleNormal="85" zoomScaleSheetLayoutView="49" workbookViewId="0">
      <selection activeCell="I8" sqref="I8"/>
    </sheetView>
  </sheetViews>
  <sheetFormatPr defaultRowHeight="14.25" outlineLevelRow="1" outlineLevelCol="1"/>
  <cols>
    <col min="1" max="1" width="1.5" style="119" customWidth="1"/>
    <col min="2" max="2" width="25.75" style="119" customWidth="1"/>
    <col min="3" max="3" width="17.125" style="119" customWidth="1"/>
    <col min="4" max="4" width="9.75" style="119" hidden="1" customWidth="1" outlineLevel="1"/>
    <col min="5" max="5" width="11.25" style="119" customWidth="1" collapsed="1"/>
    <col min="6" max="6" width="11.25" style="119" customWidth="1"/>
    <col min="7" max="8" width="11.25" style="119" customWidth="1" outlineLevel="1"/>
    <col min="9" max="9" width="12.875" style="119" customWidth="1"/>
    <col min="10" max="10" width="11.25" style="119" hidden="1" customWidth="1" outlineLevel="1"/>
    <col min="11" max="13" width="11.25" style="120" hidden="1" customWidth="1" outlineLevel="1"/>
    <col min="14" max="14" width="11.25" style="121" hidden="1" customWidth="1" outlineLevel="1"/>
    <col min="15" max="15" width="17" style="121" customWidth="1" outlineLevel="1"/>
    <col min="16" max="16" width="19" style="119" customWidth="1"/>
    <col min="17" max="17" width="1.5" style="119" customWidth="1"/>
    <col min="18" max="16384" width="9" style="119"/>
  </cols>
  <sheetData>
    <row r="1" spans="2:16" ht="15">
      <c r="B1" s="5" t="str">
        <f>+'1_CalcSheet'!B5</f>
        <v>DASH ENGINEERING PHILS., INC.</v>
      </c>
      <c r="C1" s="5"/>
      <c r="O1" s="370" t="s">
        <v>104</v>
      </c>
      <c r="P1" s="5" t="s">
        <v>117</v>
      </c>
    </row>
    <row r="2" spans="2:16" ht="15">
      <c r="B2" s="5" t="str">
        <f>+'1_CalcSheet'!B6</f>
        <v>JOB NO.: JOB NAME</v>
      </c>
      <c r="C2" s="5"/>
      <c r="O2" s="370" t="s">
        <v>116</v>
      </c>
      <c r="P2" s="372">
        <v>44497</v>
      </c>
    </row>
    <row r="3" spans="2:16" ht="15">
      <c r="B3" s="5"/>
      <c r="C3" s="5"/>
      <c r="P3" s="5"/>
    </row>
    <row r="4" spans="2:16" ht="16.5" thickBot="1">
      <c r="B4" s="461" t="s">
        <v>89</v>
      </c>
      <c r="C4" s="461"/>
      <c r="D4" s="461"/>
      <c r="E4" s="461"/>
      <c r="F4" s="461"/>
      <c r="G4" s="461"/>
      <c r="H4" s="461"/>
      <c r="I4" s="461"/>
      <c r="J4" s="461"/>
      <c r="K4" s="461"/>
      <c r="L4" s="461"/>
      <c r="M4" s="461"/>
      <c r="N4" s="461"/>
      <c r="O4" s="461"/>
      <c r="P4" s="461"/>
    </row>
    <row r="5" spans="2:16" ht="28.5">
      <c r="B5" s="466">
        <f>'1_CalcSheet'!B7</f>
        <v>44512</v>
      </c>
      <c r="C5" s="467"/>
      <c r="D5" s="261"/>
      <c r="E5" s="262" t="s">
        <v>96</v>
      </c>
      <c r="F5" s="262" t="s">
        <v>97</v>
      </c>
      <c r="G5" s="262" t="s">
        <v>98</v>
      </c>
      <c r="H5" s="262" t="s">
        <v>99</v>
      </c>
      <c r="I5" s="262" t="s">
        <v>105</v>
      </c>
      <c r="J5" s="264" t="s">
        <v>80</v>
      </c>
      <c r="K5" s="460" t="s">
        <v>56</v>
      </c>
      <c r="L5" s="460"/>
      <c r="M5" s="460" t="s">
        <v>55</v>
      </c>
      <c r="N5" s="460"/>
      <c r="O5" s="462" t="s">
        <v>18</v>
      </c>
      <c r="P5" s="463"/>
    </row>
    <row r="6" spans="2:16" ht="15">
      <c r="B6" s="468" t="str">
        <f>'1_CalcSheet'!B11</f>
        <v>OVERALL PROGRESS</v>
      </c>
      <c r="C6" s="469"/>
      <c r="D6" s="258" t="e">
        <f>'1_CalcSheet'!#REF!</f>
        <v>#REF!</v>
      </c>
      <c r="E6" s="259">
        <f ca="1">'1_CalcSheet'!$G$11</f>
        <v>0.22140069829533782</v>
      </c>
      <c r="F6" s="259">
        <f ca="1">'1_CalcSheet'!$H$11</f>
        <v>0.27233518176216881</v>
      </c>
      <c r="G6" s="288">
        <f>SUM(G7)</f>
        <v>811.5</v>
      </c>
      <c r="H6" s="288">
        <f>SUM(H7)</f>
        <v>177</v>
      </c>
      <c r="I6" s="413">
        <f>H6/G6</f>
        <v>0.21811460258780038</v>
      </c>
      <c r="J6" s="255">
        <f>COUNTA('1_CalcSheet'!$C$13:$C$65)</f>
        <v>47</v>
      </c>
      <c r="K6" s="255">
        <f>SUM(K7:K9)</f>
        <v>0</v>
      </c>
      <c r="L6" s="255">
        <f>SUM(L7:L9)</f>
        <v>0</v>
      </c>
      <c r="M6" s="255">
        <f>SUM(M7:M9)</f>
        <v>0</v>
      </c>
      <c r="N6" s="255">
        <f>SUM(N7:N9)</f>
        <v>0</v>
      </c>
      <c r="O6" s="464"/>
      <c r="P6" s="465"/>
    </row>
    <row r="7" spans="2:16" ht="15">
      <c r="B7" s="470" t="str">
        <f>'1_CalcSheet'!B12</f>
        <v>REQUEST</v>
      </c>
      <c r="C7" s="471"/>
      <c r="D7" s="258" t="e">
        <f>'1_CalcSheet'!#REF!</f>
        <v>#REF!</v>
      </c>
      <c r="E7" s="259">
        <f ca="1">'1_CalcSheet'!$G$12</f>
        <v>0.22140069829533782</v>
      </c>
      <c r="F7" s="259">
        <f ca="1">'1_CalcSheet'!$H$12</f>
        <v>0.27233518176216881</v>
      </c>
      <c r="G7" s="288">
        <f>'1_CalcSheet'!E12</f>
        <v>811.5</v>
      </c>
      <c r="H7" s="288">
        <f>SUM(H8:H9)</f>
        <v>177</v>
      </c>
      <c r="I7" s="413">
        <f>H7/G7</f>
        <v>0.21811460258780038</v>
      </c>
      <c r="J7" s="255">
        <f>COUNTIFS('1_CalcSheet'!$A$13:$A$65,'3_Report'!$B7,'1_CalcSheet'!$C$13:$C$65,"&lt;&gt;")</f>
        <v>0</v>
      </c>
      <c r="K7" s="255">
        <f>COUNTIFS('1_CalcSheet'!$A$13:$A$65,'3_Report'!$B7,'1_CalcSheet'!$K$13:$K$65,"&lt;="&amp;'3_Report'!#REF!)</f>
        <v>0</v>
      </c>
      <c r="L7" s="255">
        <f>COUNTIFS('1_CalcSheet'!$A$13:$A$65,'3_Report'!$B7,'1_CalcSheet'!$S$13:$S$65,"&lt;="&amp;'3_Report'!#REF!)</f>
        <v>0</v>
      </c>
      <c r="M7" s="255">
        <f>COUNTIFS('1_CalcSheet'!$A$13:$A$65,'3_Report'!$B7,'1_CalcSheet'!$M$13:$M$65,"&lt;="&amp;'3_Report'!#REF!)</f>
        <v>0</v>
      </c>
      <c r="N7" s="255">
        <f>COUNTIFS('1_CalcSheet'!$A$13:$A$65,'3_Report'!$B7,'1_CalcSheet'!$U$13:$U$65,"&lt;="&amp;'3_Report'!#REF!)</f>
        <v>0</v>
      </c>
      <c r="O7" s="464"/>
      <c r="P7" s="465"/>
    </row>
    <row r="8" spans="2:16" ht="36" customHeight="1">
      <c r="B8" s="472" t="str">
        <f>'1_CalcSheet'!B13</f>
        <v>REPORT CUSTOMIZATION</v>
      </c>
      <c r="C8" s="473"/>
      <c r="D8" s="257" t="e">
        <f>'1_CalcSheet'!#REF!</f>
        <v>#REF!</v>
      </c>
      <c r="E8" s="257">
        <f ca="1">'1_CalcSheet'!$G$13</f>
        <v>0.37009416195856865</v>
      </c>
      <c r="F8" s="257">
        <f ca="1">'1_CalcSheet'!$H$13</f>
        <v>0.46350282485875705</v>
      </c>
      <c r="G8" s="289">
        <f>'1_CalcSheet'!E13</f>
        <v>442.50000000000006</v>
      </c>
      <c r="H8" s="289">
        <v>177</v>
      </c>
      <c r="I8" s="414">
        <f t="shared" ref="I8:I9" si="0">H8/G8</f>
        <v>0.39999999999999997</v>
      </c>
      <c r="J8" s="255">
        <f>COUNTIFS('1_CalcSheet'!$B$13:$B$65,"PUMPS",'1_CalcSheet'!$C$13:$C$65,"&lt;&gt;")</f>
        <v>0</v>
      </c>
      <c r="K8" s="255">
        <f>COUNTIFS('1_CalcSheet'!$B$13:$B$65,"PUMPS",'1_CalcSheet'!$K$13:$K$65,"&lt;="&amp;'3_Report'!#REF!)</f>
        <v>0</v>
      </c>
      <c r="L8" s="255">
        <f>COUNTIFS('1_CalcSheet'!$B$13:$B$65,"PUMPS",'1_CalcSheet'!$S$13:$S$65,"&lt;="&amp;'3_Report'!#REF!)</f>
        <v>0</v>
      </c>
      <c r="M8" s="255">
        <f>COUNTIFS('1_CalcSheet'!$B$13:$B$65,"PUMPS",'1_CalcSheet'!$M$13:$M$65,"&lt;="&amp;'3_Report'!#REF!)</f>
        <v>0</v>
      </c>
      <c r="N8" s="260">
        <f>COUNTIFS('1_CalcSheet'!$B$13:$B$65,"PUMPS",'1_CalcSheet'!$U$13:$U$65,"&lt;="&amp;'3_Report'!#REF!)</f>
        <v>0</v>
      </c>
      <c r="O8" s="474"/>
      <c r="P8" s="475"/>
    </row>
    <row r="9" spans="2:16" ht="48" customHeight="1">
      <c r="B9" s="472" t="str">
        <f>'1_CalcSheet'!B39</f>
        <v>ADMINISTRATIVE DOCUMENTATION</v>
      </c>
      <c r="C9" s="473"/>
      <c r="D9" s="257" t="e">
        <f>'1_CalcSheet'!#REF!</f>
        <v>#REF!</v>
      </c>
      <c r="E9" s="257">
        <f ca="1">'1_CalcSheet'!$G$39</f>
        <v>4.3089430894308944E-2</v>
      </c>
      <c r="F9" s="257">
        <f ca="1">'1_CalcSheet'!$H$39</f>
        <v>4.3089430894308944E-2</v>
      </c>
      <c r="G9" s="289">
        <f>'1_CalcSheet'!E39</f>
        <v>369</v>
      </c>
      <c r="H9" s="289">
        <v>0</v>
      </c>
      <c r="I9" s="257">
        <f t="shared" si="0"/>
        <v>0</v>
      </c>
      <c r="J9" s="255">
        <f>COUNTIFS('1_CalcSheet'!$B$13:$B$65,"COMP&amp;BLOWERS",'1_CalcSheet'!$C$13:$C$65,"&lt;&gt;")</f>
        <v>0</v>
      </c>
      <c r="K9" s="255">
        <f>COUNTIFS('1_CalcSheet'!$B$13:$B$65,"COMP&amp;BLOWERS",'1_CalcSheet'!$K$13:$K$65,"&lt;="&amp;'3_Report'!#REF!)</f>
        <v>0</v>
      </c>
      <c r="L9" s="255">
        <f>COUNTIFS('1_CalcSheet'!$B$13:$B$65,"COMP&amp;BLOWERS",'1_CalcSheet'!$S$13:$S$65,"&lt;="&amp;'3_Report'!#REF!)</f>
        <v>0</v>
      </c>
      <c r="M9" s="255">
        <f>COUNTIFS('1_CalcSheet'!$B$13:$B$65,"COMP&amp;BLOWERS",'1_CalcSheet'!$M$13:$M$65,"&lt;="&amp;'3_Report'!#REF!)</f>
        <v>0</v>
      </c>
      <c r="N9" s="260">
        <f>COUNTIFS('1_CalcSheet'!$B$13:$B$65,"COMP&amp;BLOWERS",'1_CalcSheet'!$U$13:$U$65,"&lt;="&amp;'3_Report'!#REF!)</f>
        <v>0</v>
      </c>
      <c r="O9" s="474"/>
      <c r="P9" s="475"/>
    </row>
    <row r="10" spans="2:16" ht="15" thickBot="1">
      <c r="B10" s="272"/>
      <c r="C10" s="273"/>
      <c r="D10" s="273"/>
      <c r="E10" s="273"/>
      <c r="F10" s="273"/>
      <c r="G10" s="273"/>
      <c r="H10" s="273"/>
      <c r="I10" s="273"/>
      <c r="J10" s="273"/>
      <c r="K10" s="274"/>
      <c r="L10" s="274"/>
      <c r="M10" s="274"/>
      <c r="N10" s="275"/>
      <c r="O10" s="275"/>
      <c r="P10" s="276"/>
    </row>
    <row r="34" spans="2:16" ht="15" outlineLevel="1" thickBot="1"/>
    <row r="35" spans="2:16" ht="28.5" outlineLevel="1">
      <c r="B35" s="486">
        <f>B5</f>
        <v>44512</v>
      </c>
      <c r="C35" s="487"/>
      <c r="D35" s="261"/>
      <c r="E35" s="262" t="s">
        <v>96</v>
      </c>
      <c r="F35" s="262" t="s">
        <v>97</v>
      </c>
      <c r="G35" s="262" t="s">
        <v>98</v>
      </c>
      <c r="H35" s="262" t="s">
        <v>99</v>
      </c>
      <c r="I35" s="262" t="s">
        <v>105</v>
      </c>
      <c r="J35" s="305" t="s">
        <v>80</v>
      </c>
      <c r="K35" s="460" t="s">
        <v>56</v>
      </c>
      <c r="L35" s="460"/>
      <c r="M35" s="460" t="s">
        <v>55</v>
      </c>
      <c r="N35" s="460"/>
      <c r="O35" s="462" t="s">
        <v>18</v>
      </c>
      <c r="P35" s="463"/>
    </row>
    <row r="36" spans="2:16" ht="15" outlineLevel="1">
      <c r="B36" s="468"/>
      <c r="C36" s="469"/>
      <c r="D36" s="258" t="e">
        <f>'1_CalcSheet'!#REF!</f>
        <v>#REF!</v>
      </c>
      <c r="E36" s="259"/>
      <c r="F36" s="259"/>
      <c r="G36" s="256"/>
      <c r="H36" s="357"/>
      <c r="I36" s="363"/>
      <c r="J36" s="255"/>
      <c r="K36" s="255"/>
      <c r="L36" s="255"/>
      <c r="M36" s="255"/>
      <c r="N36" s="255"/>
      <c r="O36" s="464"/>
      <c r="P36" s="465"/>
    </row>
    <row r="37" spans="2:16" ht="15" outlineLevel="1">
      <c r="B37" s="470"/>
      <c r="C37" s="471"/>
      <c r="D37" s="258" t="e">
        <f>'1_CalcSheet'!#REF!</f>
        <v>#REF!</v>
      </c>
      <c r="E37" s="259"/>
      <c r="F37" s="259"/>
      <c r="G37" s="256"/>
      <c r="H37" s="357"/>
      <c r="I37" s="363"/>
      <c r="J37" s="255"/>
      <c r="K37" s="255"/>
      <c r="L37" s="255"/>
      <c r="M37" s="255"/>
      <c r="N37" s="255"/>
      <c r="O37" s="464"/>
      <c r="P37" s="465"/>
    </row>
    <row r="38" spans="2:16" outlineLevel="1">
      <c r="B38" s="472"/>
      <c r="C38" s="473"/>
      <c r="D38" s="257" t="e">
        <f>'1_CalcSheet'!#REF!</f>
        <v>#REF!</v>
      </c>
      <c r="E38" s="354"/>
      <c r="F38" s="354"/>
      <c r="G38" s="255"/>
      <c r="H38" s="358"/>
      <c r="I38" s="353"/>
      <c r="J38" s="255"/>
      <c r="K38" s="255"/>
      <c r="L38" s="255"/>
      <c r="M38" s="255"/>
      <c r="N38" s="260"/>
      <c r="O38" s="488"/>
      <c r="P38" s="489"/>
    </row>
    <row r="39" spans="2:16" outlineLevel="1">
      <c r="B39" s="472"/>
      <c r="C39" s="473"/>
      <c r="D39" s="257" t="e">
        <f>'1_CalcSheet'!#REF!</f>
        <v>#REF!</v>
      </c>
      <c r="E39" s="354"/>
      <c r="F39" s="354"/>
      <c r="G39" s="255"/>
      <c r="H39" s="358"/>
      <c r="I39" s="353"/>
      <c r="J39" s="255"/>
      <c r="K39" s="255"/>
      <c r="L39" s="255"/>
      <c r="M39" s="255"/>
      <c r="N39" s="260"/>
      <c r="O39" s="474"/>
      <c r="P39" s="475"/>
    </row>
    <row r="40" spans="2:16" outlineLevel="1">
      <c r="B40" s="472"/>
      <c r="C40" s="473"/>
      <c r="D40" s="257" t="e">
        <f>'1_CalcSheet'!#REF!</f>
        <v>#REF!</v>
      </c>
      <c r="E40" s="354"/>
      <c r="F40" s="354"/>
      <c r="G40" s="255"/>
      <c r="H40" s="358"/>
      <c r="I40" s="353"/>
      <c r="J40" s="255"/>
      <c r="K40" s="255"/>
      <c r="L40" s="255"/>
      <c r="M40" s="255"/>
      <c r="N40" s="260"/>
      <c r="O40" s="474"/>
      <c r="P40" s="475"/>
    </row>
    <row r="41" spans="2:16" outlineLevel="1">
      <c r="B41" s="472"/>
      <c r="C41" s="473"/>
      <c r="D41" s="257" t="e">
        <f>'1_CalcSheet'!#REF!</f>
        <v>#REF!</v>
      </c>
      <c r="E41" s="354"/>
      <c r="F41" s="354"/>
      <c r="G41" s="255"/>
      <c r="H41" s="358"/>
      <c r="I41" s="353"/>
      <c r="J41" s="255"/>
      <c r="K41" s="255"/>
      <c r="L41" s="255"/>
      <c r="M41" s="255"/>
      <c r="N41" s="260"/>
      <c r="O41" s="474"/>
      <c r="P41" s="475"/>
    </row>
    <row r="42" spans="2:16" s="5" customFormat="1" ht="15" outlineLevel="1">
      <c r="B42" s="470"/>
      <c r="C42" s="471"/>
      <c r="D42" s="258" t="e">
        <f>'1_CalcSheet'!#REF!</f>
        <v>#REF!</v>
      </c>
      <c r="E42" s="259"/>
      <c r="F42" s="259"/>
      <c r="G42" s="256"/>
      <c r="H42" s="357"/>
      <c r="I42" s="363"/>
      <c r="J42" s="256"/>
      <c r="K42" s="256"/>
      <c r="L42" s="256"/>
      <c r="M42" s="256"/>
      <c r="N42" s="366"/>
      <c r="O42" s="484"/>
      <c r="P42" s="485"/>
    </row>
    <row r="43" spans="2:16" outlineLevel="1">
      <c r="B43" s="480"/>
      <c r="C43" s="481"/>
      <c r="D43" s="347"/>
      <c r="E43" s="355"/>
      <c r="F43" s="355"/>
      <c r="G43" s="359"/>
      <c r="H43" s="361"/>
      <c r="I43" s="364"/>
      <c r="J43" s="347"/>
      <c r="K43" s="348"/>
      <c r="L43" s="348"/>
      <c r="M43" s="348"/>
      <c r="N43" s="349"/>
      <c r="O43" s="482"/>
      <c r="P43" s="483"/>
    </row>
    <row r="44" spans="2:16" ht="17.25" customHeight="1" outlineLevel="1" thickBot="1">
      <c r="B44" s="476"/>
      <c r="C44" s="477"/>
      <c r="D44" s="350"/>
      <c r="E44" s="356"/>
      <c r="F44" s="356"/>
      <c r="G44" s="360"/>
      <c r="H44" s="362"/>
      <c r="I44" s="365"/>
      <c r="J44" s="350"/>
      <c r="K44" s="351"/>
      <c r="L44" s="351"/>
      <c r="M44" s="351"/>
      <c r="N44" s="352"/>
      <c r="O44" s="478"/>
      <c r="P44" s="479"/>
    </row>
    <row r="45" spans="2:16" outlineLevel="1"/>
    <row r="46" spans="2:16" outlineLevel="1"/>
    <row r="47" spans="2:16">
      <c r="B47" s="299" t="s">
        <v>109</v>
      </c>
      <c r="E47" s="299" t="s">
        <v>106</v>
      </c>
      <c r="O47" s="298" t="s">
        <v>107</v>
      </c>
    </row>
    <row r="48" spans="2:16">
      <c r="B48" s="300"/>
      <c r="E48" s="300"/>
      <c r="F48" s="302"/>
      <c r="G48" s="302"/>
      <c r="H48" s="302"/>
      <c r="I48" s="303"/>
      <c r="O48" s="301"/>
    </row>
    <row r="49" spans="2:15">
      <c r="B49" s="299" t="s">
        <v>110</v>
      </c>
      <c r="E49" s="299" t="s">
        <v>108</v>
      </c>
      <c r="O49" s="298" t="s">
        <v>111</v>
      </c>
    </row>
  </sheetData>
  <mergeCells count="35">
    <mergeCell ref="K35:L35"/>
    <mergeCell ref="M35:N35"/>
    <mergeCell ref="B41:C41"/>
    <mergeCell ref="O41:P41"/>
    <mergeCell ref="B42:C42"/>
    <mergeCell ref="O42:P42"/>
    <mergeCell ref="B35:C35"/>
    <mergeCell ref="O35:P35"/>
    <mergeCell ref="B36:C36"/>
    <mergeCell ref="O36:P36"/>
    <mergeCell ref="B37:C37"/>
    <mergeCell ref="O37:P37"/>
    <mergeCell ref="B38:C38"/>
    <mergeCell ref="O38:P38"/>
    <mergeCell ref="B44:C44"/>
    <mergeCell ref="O44:P44"/>
    <mergeCell ref="B43:C43"/>
    <mergeCell ref="O43:P43"/>
    <mergeCell ref="B39:C39"/>
    <mergeCell ref="O39:P39"/>
    <mergeCell ref="B40:C40"/>
    <mergeCell ref="O40:P40"/>
    <mergeCell ref="B7:C7"/>
    <mergeCell ref="B8:C8"/>
    <mergeCell ref="B9:C9"/>
    <mergeCell ref="O7:P7"/>
    <mergeCell ref="O8:P8"/>
    <mergeCell ref="O9:P9"/>
    <mergeCell ref="K5:L5"/>
    <mergeCell ref="M5:N5"/>
    <mergeCell ref="B4:P4"/>
    <mergeCell ref="O5:P5"/>
    <mergeCell ref="O6:P6"/>
    <mergeCell ref="B5:C5"/>
    <mergeCell ref="B6:C6"/>
  </mergeCells>
  <conditionalFormatting sqref="N7:O7 N8:N9">
    <cfRule type="cellIs" dxfId="7" priority="3" operator="greaterThan">
      <formula>0</formula>
    </cfRule>
    <cfRule type="cellIs" dxfId="6" priority="4" operator="lessThan">
      <formula>0</formula>
    </cfRule>
  </conditionalFormatting>
  <conditionalFormatting sqref="N37:O37 N38:N42">
    <cfRule type="cellIs" dxfId="5" priority="1" operator="greaterThan">
      <formula>0</formula>
    </cfRule>
    <cfRule type="cellIs" dxfId="4" priority="2" operator="lessThan">
      <formula>0</formula>
    </cfRule>
  </conditionalFormatting>
  <pageMargins left="0.5" right="0.5" top="1" bottom="0.25" header="0.3" footer="0.3"/>
  <pageSetup paperSize="9" scale="58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X49"/>
  <sheetViews>
    <sheetView showGridLines="0" topLeftCell="B1" zoomScale="55" zoomScaleNormal="55" zoomScaleSheetLayoutView="70" zoomScalePageLayoutView="70" workbookViewId="0">
      <selection activeCell="D23" sqref="D23"/>
    </sheetView>
  </sheetViews>
  <sheetFormatPr defaultRowHeight="15" outlineLevelRow="3" outlineLevelCol="1"/>
  <cols>
    <col min="1" max="1" width="12.125" style="3" hidden="1" customWidth="1" outlineLevel="1"/>
    <col min="2" max="2" width="34.25" style="23" customWidth="1" collapsed="1"/>
    <col min="3" max="3" width="16.625" style="3" customWidth="1"/>
    <col min="4" max="4" width="56.125" style="3" customWidth="1"/>
    <col min="5" max="5" width="12.25" style="157" customWidth="1" outlineLevel="1"/>
    <col min="6" max="6" width="9.375" style="22" customWidth="1" outlineLevel="1"/>
    <col min="7" max="7" width="9.875" style="22" customWidth="1"/>
    <col min="8" max="8" width="9.375" style="22" customWidth="1"/>
    <col min="9" max="9" width="8.625" style="23" customWidth="1"/>
    <col min="10" max="10" width="11.5" style="3" customWidth="1"/>
    <col min="11" max="11" width="10.875" style="3" customWidth="1"/>
    <col min="12" max="12" width="11.125" style="3" customWidth="1"/>
    <col min="13" max="13" width="13.625" style="3" customWidth="1"/>
    <col min="14" max="14" width="11.75" style="3" customWidth="1" outlineLevel="1"/>
    <col min="15" max="16" width="10.875" style="3" customWidth="1" outlineLevel="1"/>
    <col min="17" max="17" width="13.375" style="3" customWidth="1" outlineLevel="1"/>
    <col min="18" max="18" width="12.75" style="3" customWidth="1"/>
    <col min="19" max="20" width="10.25" style="3" customWidth="1"/>
    <col min="21" max="21" width="12.375" style="3" customWidth="1"/>
    <col min="22" max="22" width="19.5" style="3" customWidth="1"/>
    <col min="23" max="23" width="10.375" style="27" bestFit="1" customWidth="1"/>
    <col min="24" max="26" width="9" style="3" customWidth="1"/>
    <col min="27" max="51" width="9" style="3" customWidth="1" outlineLevel="1"/>
    <col min="52" max="52" width="8.875" style="3" customWidth="1" outlineLevel="1"/>
    <col min="53" max="55" width="9" style="3" customWidth="1" outlineLevel="1"/>
    <col min="56" max="56" width="9" style="3" customWidth="1"/>
    <col min="57" max="57" width="6.125" style="3" customWidth="1"/>
    <col min="58" max="58" width="5.5" style="161" customWidth="1"/>
    <col min="59" max="61" width="9" style="3" customWidth="1"/>
    <col min="62" max="90" width="9" style="3" customWidth="1" outlineLevel="1"/>
    <col min="91" max="91" width="9" style="3" customWidth="1"/>
    <col min="92" max="92" width="3.625" style="3" customWidth="1"/>
    <col min="93" max="93" width="7.75" style="192" customWidth="1"/>
    <col min="94" max="96" width="9" style="3" customWidth="1"/>
    <col min="97" max="125" width="9" style="3" customWidth="1" outlineLevel="1"/>
    <col min="126" max="128" width="9" style="3" customWidth="1"/>
    <col min="129" max="16384" width="9" style="3"/>
  </cols>
  <sheetData>
    <row r="1" spans="1:128" ht="29.25" outlineLevel="1" thickBot="1">
      <c r="I1" s="306" t="s">
        <v>69</v>
      </c>
      <c r="J1" s="369" t="s">
        <v>113</v>
      </c>
      <c r="K1" s="158" t="s">
        <v>114</v>
      </c>
      <c r="L1" s="159" t="s">
        <v>68</v>
      </c>
      <c r="M1" s="160" t="s">
        <v>115</v>
      </c>
      <c r="CO1" s="30"/>
    </row>
    <row r="2" spans="1:128" outlineLevel="1">
      <c r="I2" s="162" t="s">
        <v>0</v>
      </c>
      <c r="J2" s="4">
        <v>0.1</v>
      </c>
      <c r="K2" s="4">
        <v>0.7</v>
      </c>
      <c r="L2" s="163">
        <v>0.15</v>
      </c>
      <c r="M2" s="164">
        <v>0.05</v>
      </c>
      <c r="CO2" s="30"/>
    </row>
    <row r="3" spans="1:128" outlineLevel="1">
      <c r="I3" s="165" t="s">
        <v>70</v>
      </c>
      <c r="J3" s="93">
        <v>0.2</v>
      </c>
      <c r="K3" s="93">
        <v>0.8</v>
      </c>
      <c r="L3" s="166"/>
      <c r="M3" s="167"/>
      <c r="CO3" s="30"/>
    </row>
    <row r="4" spans="1:128" ht="15.75" outlineLevel="1" thickBot="1">
      <c r="D4" s="168" t="s">
        <v>58</v>
      </c>
      <c r="I4" s="287" t="s">
        <v>100</v>
      </c>
      <c r="J4" s="284"/>
      <c r="K4" s="284"/>
      <c r="L4" s="285"/>
      <c r="M4" s="286"/>
      <c r="CO4" s="30"/>
    </row>
    <row r="5" spans="1:128">
      <c r="B5" s="169" t="s">
        <v>103</v>
      </c>
      <c r="C5" s="170" t="s">
        <v>78</v>
      </c>
      <c r="D5" s="207" t="s">
        <v>77</v>
      </c>
      <c r="E5" s="3"/>
      <c r="R5" s="171"/>
      <c r="S5" s="171"/>
      <c r="T5" s="171"/>
      <c r="W5" s="28"/>
      <c r="CO5" s="30"/>
    </row>
    <row r="6" spans="1:128" ht="15.75" thickBot="1">
      <c r="B6" s="169" t="s">
        <v>102</v>
      </c>
      <c r="D6" s="208" t="s">
        <v>81</v>
      </c>
      <c r="E6" s="3"/>
      <c r="R6" s="171"/>
      <c r="S6" s="171"/>
      <c r="T6" s="171"/>
      <c r="V6" s="172"/>
      <c r="W6" s="28"/>
      <c r="CO6" s="30"/>
    </row>
    <row r="7" spans="1:128" ht="19.5" customHeight="1" thickBot="1">
      <c r="B7" s="371">
        <v>43716</v>
      </c>
      <c r="C7" s="24"/>
      <c r="D7" s="209" t="s">
        <v>82</v>
      </c>
      <c r="E7" s="3"/>
      <c r="J7" s="421" t="s">
        <v>13</v>
      </c>
      <c r="K7" s="422"/>
      <c r="L7" s="422"/>
      <c r="M7" s="423"/>
      <c r="N7" s="421" t="s">
        <v>14</v>
      </c>
      <c r="O7" s="422"/>
      <c r="P7" s="422"/>
      <c r="Q7" s="423"/>
      <c r="R7" s="424" t="s">
        <v>15</v>
      </c>
      <c r="S7" s="425"/>
      <c r="T7" s="425"/>
      <c r="U7" s="426"/>
      <c r="V7" s="437" t="s">
        <v>18</v>
      </c>
      <c r="CO7" s="30"/>
    </row>
    <row r="8" spans="1:128" s="173" customFormat="1" ht="12" customHeight="1">
      <c r="B8" s="418" t="s">
        <v>79</v>
      </c>
      <c r="C8" s="415" t="s">
        <v>22</v>
      </c>
      <c r="D8" s="433" t="s">
        <v>4</v>
      </c>
      <c r="E8" s="430" t="s">
        <v>71</v>
      </c>
      <c r="F8" s="415" t="s">
        <v>74</v>
      </c>
      <c r="G8" s="427" t="s">
        <v>73</v>
      </c>
      <c r="H8" s="427" t="s">
        <v>72</v>
      </c>
      <c r="I8" s="97" t="s">
        <v>7</v>
      </c>
      <c r="J8" s="123" t="s">
        <v>8</v>
      </c>
      <c r="K8" s="124" t="s">
        <v>9</v>
      </c>
      <c r="L8" s="125" t="s">
        <v>10</v>
      </c>
      <c r="M8" s="126" t="s">
        <v>19</v>
      </c>
      <c r="N8" s="123" t="s">
        <v>8</v>
      </c>
      <c r="O8" s="124" t="s">
        <v>9</v>
      </c>
      <c r="P8" s="125" t="s">
        <v>10</v>
      </c>
      <c r="Q8" s="126" t="s">
        <v>19</v>
      </c>
      <c r="R8" s="123" t="s">
        <v>8</v>
      </c>
      <c r="S8" s="124" t="s">
        <v>9</v>
      </c>
      <c r="T8" s="125" t="s">
        <v>10</v>
      </c>
      <c r="U8" s="126" t="s">
        <v>19</v>
      </c>
      <c r="V8" s="438"/>
      <c r="W8" s="6"/>
      <c r="X8" s="436"/>
      <c r="Y8" s="436"/>
      <c r="Z8" s="436"/>
      <c r="AA8" s="436"/>
      <c r="AB8" s="436"/>
      <c r="AC8" s="304"/>
      <c r="AD8" s="304"/>
      <c r="AE8" s="304"/>
      <c r="AF8" s="304"/>
      <c r="AG8" s="436"/>
      <c r="AH8" s="436"/>
      <c r="AI8" s="436"/>
      <c r="AJ8" s="436"/>
      <c r="AK8" s="436"/>
      <c r="AL8" s="436"/>
      <c r="AM8" s="436"/>
      <c r="AN8" s="436"/>
      <c r="AO8" s="436"/>
      <c r="AP8" s="436"/>
      <c r="AQ8" s="436"/>
      <c r="AR8" s="436"/>
      <c r="AS8" s="436"/>
      <c r="AT8" s="436"/>
      <c r="AU8" s="436"/>
      <c r="AV8" s="436"/>
      <c r="AW8" s="304"/>
      <c r="AX8" s="304"/>
      <c r="AY8" s="304"/>
      <c r="AZ8" s="436"/>
      <c r="BA8" s="436"/>
      <c r="BB8" s="436"/>
      <c r="BC8" s="436"/>
      <c r="BD8" s="436"/>
      <c r="BE8" s="436"/>
      <c r="BF8" s="436"/>
      <c r="BG8" s="436"/>
      <c r="BH8" s="436"/>
      <c r="BI8" s="436"/>
      <c r="BJ8" s="436"/>
      <c r="BK8" s="436"/>
      <c r="BL8" s="436"/>
      <c r="BM8" s="436"/>
      <c r="BN8" s="436"/>
      <c r="BO8" s="436"/>
      <c r="BP8" s="436"/>
      <c r="BQ8" s="304"/>
      <c r="BR8" s="304"/>
      <c r="BS8" s="304"/>
      <c r="BT8" s="304"/>
      <c r="BU8" s="436"/>
      <c r="BV8" s="436"/>
      <c r="BW8" s="436"/>
      <c r="BX8" s="436"/>
      <c r="BY8" s="436"/>
      <c r="BZ8" s="436"/>
      <c r="CA8" s="436"/>
      <c r="CB8" s="436"/>
      <c r="CC8" s="436"/>
      <c r="CD8" s="436"/>
      <c r="CE8" s="436"/>
      <c r="CF8" s="436"/>
      <c r="CG8" s="436"/>
      <c r="CH8" s="436"/>
      <c r="CI8" s="436"/>
      <c r="CJ8" s="436"/>
      <c r="CK8" s="436"/>
      <c r="CL8" s="436"/>
      <c r="CM8" s="436"/>
      <c r="CN8" s="436"/>
      <c r="CO8" s="304"/>
      <c r="CP8" s="436"/>
      <c r="CQ8" s="436"/>
      <c r="CR8" s="436"/>
      <c r="CS8" s="436"/>
      <c r="CT8" s="436"/>
      <c r="CU8" s="436"/>
      <c r="CV8" s="436"/>
      <c r="CW8" s="436"/>
      <c r="CX8" s="436"/>
      <c r="CY8" s="436"/>
      <c r="CZ8" s="436"/>
      <c r="DA8" s="436"/>
      <c r="DB8" s="436"/>
      <c r="DC8" s="436"/>
      <c r="DD8" s="436"/>
      <c r="DE8" s="436"/>
      <c r="DF8" s="436"/>
      <c r="DG8" s="436"/>
      <c r="DH8" s="436"/>
      <c r="DI8" s="436"/>
      <c r="DJ8" s="304"/>
      <c r="DK8" s="304"/>
      <c r="DL8" s="304"/>
      <c r="DM8" s="304"/>
      <c r="DN8" s="436"/>
      <c r="DO8" s="436"/>
      <c r="DP8" s="436"/>
      <c r="DQ8" s="436"/>
      <c r="DR8" s="436"/>
      <c r="DS8" s="436"/>
      <c r="DT8" s="436"/>
      <c r="DU8" s="436"/>
      <c r="DV8" s="436"/>
      <c r="DW8" s="436"/>
      <c r="DX8" s="436"/>
    </row>
    <row r="9" spans="1:128" s="173" customFormat="1" ht="12" customHeight="1" thickBot="1">
      <c r="B9" s="419"/>
      <c r="C9" s="416"/>
      <c r="D9" s="434"/>
      <c r="E9" s="431"/>
      <c r="F9" s="416"/>
      <c r="G9" s="428"/>
      <c r="H9" s="428"/>
      <c r="I9" s="98" t="s">
        <v>11</v>
      </c>
      <c r="J9" s="127">
        <v>0.1</v>
      </c>
      <c r="K9" s="128">
        <v>0.7</v>
      </c>
      <c r="L9" s="129">
        <v>0.15</v>
      </c>
      <c r="M9" s="130">
        <v>0.05</v>
      </c>
      <c r="N9" s="127">
        <v>0.1</v>
      </c>
      <c r="O9" s="128">
        <v>0.7</v>
      </c>
      <c r="P9" s="129">
        <v>0.15</v>
      </c>
      <c r="Q9" s="130">
        <v>0.05</v>
      </c>
      <c r="R9" s="127">
        <v>0.1</v>
      </c>
      <c r="S9" s="128">
        <v>0.7</v>
      </c>
      <c r="T9" s="129">
        <v>0.15</v>
      </c>
      <c r="U9" s="130">
        <v>0.05</v>
      </c>
      <c r="V9" s="438"/>
      <c r="W9" s="7"/>
      <c r="X9" s="175"/>
      <c r="Y9" s="175"/>
      <c r="Z9" s="175"/>
      <c r="AA9" s="175"/>
      <c r="AB9" s="175"/>
      <c r="AC9" s="175"/>
      <c r="AD9" s="175"/>
      <c r="AE9" s="175"/>
      <c r="AF9" s="175"/>
      <c r="AG9" s="175"/>
      <c r="AH9" s="175"/>
      <c r="AI9" s="175"/>
      <c r="AJ9" s="175"/>
      <c r="AK9" s="175"/>
      <c r="AL9" s="175"/>
      <c r="AM9" s="175"/>
      <c r="AN9" s="175"/>
      <c r="AO9" s="175"/>
      <c r="AP9" s="175"/>
      <c r="AQ9" s="175"/>
      <c r="AR9" s="175"/>
      <c r="AS9" s="175"/>
      <c r="AT9" s="175"/>
      <c r="AU9" s="175"/>
      <c r="AV9" s="175"/>
      <c r="AW9" s="175"/>
      <c r="AX9" s="175"/>
      <c r="AY9" s="175"/>
      <c r="AZ9" s="175"/>
      <c r="BA9" s="175"/>
      <c r="BB9" s="175"/>
      <c r="BC9" s="175"/>
      <c r="BD9" s="175"/>
      <c r="BE9" s="175"/>
      <c r="BF9" s="176"/>
      <c r="BG9" s="175"/>
      <c r="BH9" s="175"/>
      <c r="BI9" s="175"/>
      <c r="BJ9" s="175"/>
      <c r="BK9" s="175"/>
      <c r="BL9" s="175"/>
      <c r="BM9" s="175"/>
      <c r="BN9" s="175"/>
      <c r="BO9" s="175"/>
      <c r="BP9" s="175"/>
      <c r="BQ9" s="175"/>
      <c r="BR9" s="175"/>
      <c r="BS9" s="175"/>
      <c r="BT9" s="175"/>
      <c r="BU9" s="175"/>
      <c r="BV9" s="175"/>
      <c r="BW9" s="175"/>
      <c r="BX9" s="175"/>
      <c r="BY9" s="175"/>
      <c r="BZ9" s="175"/>
      <c r="CA9" s="175"/>
      <c r="CB9" s="175"/>
      <c r="CC9" s="175"/>
      <c r="CD9" s="175"/>
      <c r="CE9" s="175"/>
      <c r="CF9" s="175"/>
      <c r="CG9" s="175"/>
      <c r="CH9" s="175"/>
      <c r="CI9" s="175"/>
      <c r="CJ9" s="175"/>
      <c r="CK9" s="175"/>
      <c r="CL9" s="175"/>
      <c r="CM9" s="175"/>
      <c r="CN9" s="175"/>
      <c r="CO9" s="175"/>
      <c r="CP9" s="175"/>
      <c r="CQ9" s="175"/>
      <c r="CR9" s="175"/>
      <c r="CS9" s="175"/>
      <c r="CT9" s="175"/>
      <c r="CU9" s="175"/>
      <c r="CV9" s="175"/>
      <c r="CW9" s="175"/>
      <c r="CX9" s="175"/>
      <c r="CY9" s="175"/>
      <c r="CZ9" s="175"/>
      <c r="DA9" s="175"/>
      <c r="DB9" s="175"/>
      <c r="DC9" s="175"/>
      <c r="DD9" s="175"/>
      <c r="DE9" s="175"/>
      <c r="DF9" s="175"/>
      <c r="DG9" s="175"/>
      <c r="DH9" s="175"/>
      <c r="DI9" s="175"/>
      <c r="DJ9" s="175"/>
      <c r="DK9" s="175"/>
      <c r="DL9" s="175"/>
      <c r="DM9" s="175"/>
      <c r="DN9" s="175"/>
      <c r="DO9" s="175"/>
      <c r="DP9" s="175"/>
      <c r="DQ9" s="175"/>
      <c r="DR9" s="175"/>
      <c r="DS9" s="175"/>
      <c r="DT9" s="175"/>
      <c r="DU9" s="175"/>
      <c r="DV9" s="175"/>
      <c r="DW9" s="175"/>
      <c r="DX9" s="175"/>
    </row>
    <row r="10" spans="1:128" s="173" customFormat="1" ht="13.5" customHeight="1" thickBot="1">
      <c r="B10" s="420"/>
      <c r="C10" s="417"/>
      <c r="D10" s="435"/>
      <c r="E10" s="432"/>
      <c r="F10" s="417"/>
      <c r="G10" s="429"/>
      <c r="H10" s="429"/>
      <c r="I10" s="6" t="s">
        <v>70</v>
      </c>
      <c r="J10" s="131">
        <v>0.2</v>
      </c>
      <c r="K10" s="132">
        <v>0.8</v>
      </c>
      <c r="L10" s="133"/>
      <c r="M10" s="134"/>
      <c r="N10" s="131">
        <v>0.2</v>
      </c>
      <c r="O10" s="132">
        <v>0.8</v>
      </c>
      <c r="P10" s="135"/>
      <c r="Q10" s="136"/>
      <c r="R10" s="131">
        <v>0.2</v>
      </c>
      <c r="S10" s="132">
        <v>0.8</v>
      </c>
      <c r="T10" s="135"/>
      <c r="U10" s="136"/>
      <c r="V10" s="438"/>
      <c r="W10" s="7" t="s">
        <v>101</v>
      </c>
      <c r="X10" s="177">
        <v>43618</v>
      </c>
      <c r="Y10" s="178">
        <f>X10+7</f>
        <v>43625</v>
      </c>
      <c r="Z10" s="178">
        <f t="shared" ref="Z10:BD10" si="0">Y10+7</f>
        <v>43632</v>
      </c>
      <c r="AA10" s="178">
        <f t="shared" si="0"/>
        <v>43639</v>
      </c>
      <c r="AB10" s="178">
        <f t="shared" si="0"/>
        <v>43646</v>
      </c>
      <c r="AC10" s="178">
        <f t="shared" si="0"/>
        <v>43653</v>
      </c>
      <c r="AD10" s="178">
        <f t="shared" si="0"/>
        <v>43660</v>
      </c>
      <c r="AE10" s="178">
        <f t="shared" si="0"/>
        <v>43667</v>
      </c>
      <c r="AF10" s="178">
        <f t="shared" si="0"/>
        <v>43674</v>
      </c>
      <c r="AG10" s="178">
        <f t="shared" si="0"/>
        <v>43681</v>
      </c>
      <c r="AH10" s="178">
        <f t="shared" si="0"/>
        <v>43688</v>
      </c>
      <c r="AI10" s="178">
        <f t="shared" si="0"/>
        <v>43695</v>
      </c>
      <c r="AJ10" s="178">
        <f t="shared" si="0"/>
        <v>43702</v>
      </c>
      <c r="AK10" s="178">
        <f t="shared" si="0"/>
        <v>43709</v>
      </c>
      <c r="AL10" s="178">
        <f t="shared" si="0"/>
        <v>43716</v>
      </c>
      <c r="AM10" s="178">
        <f t="shared" si="0"/>
        <v>43723</v>
      </c>
      <c r="AN10" s="178">
        <f t="shared" si="0"/>
        <v>43730</v>
      </c>
      <c r="AO10" s="178">
        <f t="shared" si="0"/>
        <v>43737</v>
      </c>
      <c r="AP10" s="178">
        <f t="shared" si="0"/>
        <v>43744</v>
      </c>
      <c r="AQ10" s="178">
        <f t="shared" si="0"/>
        <v>43751</v>
      </c>
      <c r="AR10" s="178">
        <f t="shared" si="0"/>
        <v>43758</v>
      </c>
      <c r="AS10" s="178">
        <f t="shared" si="0"/>
        <v>43765</v>
      </c>
      <c r="AT10" s="178">
        <f t="shared" si="0"/>
        <v>43772</v>
      </c>
      <c r="AU10" s="178">
        <f t="shared" si="0"/>
        <v>43779</v>
      </c>
      <c r="AV10" s="178">
        <f t="shared" si="0"/>
        <v>43786</v>
      </c>
      <c r="AW10" s="178">
        <f t="shared" si="0"/>
        <v>43793</v>
      </c>
      <c r="AX10" s="178">
        <f t="shared" si="0"/>
        <v>43800</v>
      </c>
      <c r="AY10" s="178">
        <f t="shared" si="0"/>
        <v>43807</v>
      </c>
      <c r="AZ10" s="178">
        <f t="shared" si="0"/>
        <v>43814</v>
      </c>
      <c r="BA10" s="178">
        <f t="shared" si="0"/>
        <v>43821</v>
      </c>
      <c r="BB10" s="178">
        <f t="shared" si="0"/>
        <v>43828</v>
      </c>
      <c r="BC10" s="178">
        <f t="shared" si="0"/>
        <v>43835</v>
      </c>
      <c r="BD10" s="179">
        <f t="shared" si="0"/>
        <v>43842</v>
      </c>
      <c r="BE10" s="307" t="s">
        <v>3</v>
      </c>
      <c r="BF10" s="180"/>
      <c r="BG10" s="181">
        <f>X10</f>
        <v>43618</v>
      </c>
      <c r="BH10" s="182">
        <f t="shared" ref="BH10:CM10" si="1">Y10</f>
        <v>43625</v>
      </c>
      <c r="BI10" s="182">
        <f t="shared" si="1"/>
        <v>43632</v>
      </c>
      <c r="BJ10" s="182">
        <f t="shared" si="1"/>
        <v>43639</v>
      </c>
      <c r="BK10" s="182">
        <f t="shared" si="1"/>
        <v>43646</v>
      </c>
      <c r="BL10" s="182">
        <f t="shared" si="1"/>
        <v>43653</v>
      </c>
      <c r="BM10" s="182">
        <f t="shared" si="1"/>
        <v>43660</v>
      </c>
      <c r="BN10" s="182">
        <f t="shared" si="1"/>
        <v>43667</v>
      </c>
      <c r="BO10" s="182">
        <f t="shared" si="1"/>
        <v>43674</v>
      </c>
      <c r="BP10" s="183">
        <f t="shared" si="1"/>
        <v>43681</v>
      </c>
      <c r="BQ10" s="182">
        <f t="shared" si="1"/>
        <v>43688</v>
      </c>
      <c r="BR10" s="182">
        <f t="shared" si="1"/>
        <v>43695</v>
      </c>
      <c r="BS10" s="182">
        <f t="shared" si="1"/>
        <v>43702</v>
      </c>
      <c r="BT10" s="182">
        <f t="shared" si="1"/>
        <v>43709</v>
      </c>
      <c r="BU10" s="182">
        <f t="shared" si="1"/>
        <v>43716</v>
      </c>
      <c r="BV10" s="182">
        <f t="shared" si="1"/>
        <v>43723</v>
      </c>
      <c r="BW10" s="182">
        <f t="shared" si="1"/>
        <v>43730</v>
      </c>
      <c r="BX10" s="182">
        <f t="shared" si="1"/>
        <v>43737</v>
      </c>
      <c r="BY10" s="182">
        <f t="shared" si="1"/>
        <v>43744</v>
      </c>
      <c r="BZ10" s="182">
        <f t="shared" si="1"/>
        <v>43751</v>
      </c>
      <c r="CA10" s="182">
        <f t="shared" si="1"/>
        <v>43758</v>
      </c>
      <c r="CB10" s="182">
        <f t="shared" si="1"/>
        <v>43765</v>
      </c>
      <c r="CC10" s="182">
        <f t="shared" si="1"/>
        <v>43772</v>
      </c>
      <c r="CD10" s="182">
        <f t="shared" si="1"/>
        <v>43779</v>
      </c>
      <c r="CE10" s="182">
        <f t="shared" si="1"/>
        <v>43786</v>
      </c>
      <c r="CF10" s="182">
        <f t="shared" si="1"/>
        <v>43793</v>
      </c>
      <c r="CG10" s="182">
        <f t="shared" si="1"/>
        <v>43800</v>
      </c>
      <c r="CH10" s="182">
        <f t="shared" si="1"/>
        <v>43807</v>
      </c>
      <c r="CI10" s="182">
        <f t="shared" si="1"/>
        <v>43814</v>
      </c>
      <c r="CJ10" s="182">
        <f t="shared" si="1"/>
        <v>43821</v>
      </c>
      <c r="CK10" s="182">
        <f t="shared" si="1"/>
        <v>43828</v>
      </c>
      <c r="CL10" s="182">
        <f t="shared" si="1"/>
        <v>43835</v>
      </c>
      <c r="CM10" s="183">
        <f t="shared" si="1"/>
        <v>43842</v>
      </c>
      <c r="CN10" s="184" t="s">
        <v>1</v>
      </c>
      <c r="CO10" s="180"/>
      <c r="CP10" s="181">
        <f>X10</f>
        <v>43618</v>
      </c>
      <c r="CQ10" s="182">
        <f t="shared" ref="CQ10:DV10" si="2">Y10</f>
        <v>43625</v>
      </c>
      <c r="CR10" s="182">
        <f t="shared" si="2"/>
        <v>43632</v>
      </c>
      <c r="CS10" s="182">
        <f t="shared" si="2"/>
        <v>43639</v>
      </c>
      <c r="CT10" s="182">
        <f t="shared" si="2"/>
        <v>43646</v>
      </c>
      <c r="CU10" s="185">
        <f t="shared" si="2"/>
        <v>43653</v>
      </c>
      <c r="CV10" s="185">
        <f t="shared" si="2"/>
        <v>43660</v>
      </c>
      <c r="CW10" s="185">
        <f t="shared" si="2"/>
        <v>43667</v>
      </c>
      <c r="CX10" s="185">
        <f t="shared" si="2"/>
        <v>43674</v>
      </c>
      <c r="CY10" s="186">
        <f t="shared" si="2"/>
        <v>43681</v>
      </c>
      <c r="CZ10" s="185">
        <f t="shared" si="2"/>
        <v>43688</v>
      </c>
      <c r="DA10" s="185">
        <f t="shared" si="2"/>
        <v>43695</v>
      </c>
      <c r="DB10" s="185">
        <f t="shared" si="2"/>
        <v>43702</v>
      </c>
      <c r="DC10" s="185">
        <f t="shared" si="2"/>
        <v>43709</v>
      </c>
      <c r="DD10" s="182">
        <f t="shared" si="2"/>
        <v>43716</v>
      </c>
      <c r="DE10" s="182">
        <f t="shared" si="2"/>
        <v>43723</v>
      </c>
      <c r="DF10" s="182">
        <f t="shared" si="2"/>
        <v>43730</v>
      </c>
      <c r="DG10" s="182">
        <f t="shared" si="2"/>
        <v>43737</v>
      </c>
      <c r="DH10" s="182">
        <f t="shared" si="2"/>
        <v>43744</v>
      </c>
      <c r="DI10" s="182">
        <f t="shared" si="2"/>
        <v>43751</v>
      </c>
      <c r="DJ10" s="182">
        <f t="shared" si="2"/>
        <v>43758</v>
      </c>
      <c r="DK10" s="182">
        <f t="shared" si="2"/>
        <v>43765</v>
      </c>
      <c r="DL10" s="182">
        <f t="shared" si="2"/>
        <v>43772</v>
      </c>
      <c r="DM10" s="182">
        <f t="shared" si="2"/>
        <v>43779</v>
      </c>
      <c r="DN10" s="182">
        <f t="shared" si="2"/>
        <v>43786</v>
      </c>
      <c r="DO10" s="182">
        <f t="shared" si="2"/>
        <v>43793</v>
      </c>
      <c r="DP10" s="182">
        <f t="shared" si="2"/>
        <v>43800</v>
      </c>
      <c r="DQ10" s="182">
        <f t="shared" si="2"/>
        <v>43807</v>
      </c>
      <c r="DR10" s="182">
        <f t="shared" si="2"/>
        <v>43814</v>
      </c>
      <c r="DS10" s="182">
        <f t="shared" si="2"/>
        <v>43821</v>
      </c>
      <c r="DT10" s="182">
        <f t="shared" si="2"/>
        <v>43828</v>
      </c>
      <c r="DU10" s="182">
        <f t="shared" si="2"/>
        <v>43835</v>
      </c>
      <c r="DV10" s="183">
        <f t="shared" si="2"/>
        <v>43842</v>
      </c>
      <c r="DW10" s="184" t="s">
        <v>2</v>
      </c>
      <c r="DX10" s="175"/>
    </row>
    <row r="11" spans="1:128" s="187" customFormat="1" ht="17.25" customHeight="1" thickBot="1">
      <c r="B11" s="137" t="s">
        <v>16</v>
      </c>
      <c r="C11" s="138"/>
      <c r="D11" s="244"/>
      <c r="E11" s="139">
        <f>SUM(E12,E25)</f>
        <v>0</v>
      </c>
      <c r="F11" s="140" t="e">
        <f>SUM(F12,F25)</f>
        <v>#DIV/0!</v>
      </c>
      <c r="G11" s="141" t="e">
        <f>INDEX($X11:$BD11,MATCH($B$7,PDATES,0))</f>
        <v>#DIV/0!</v>
      </c>
      <c r="H11" s="142" t="e">
        <f t="shared" ref="H11:H13" si="3">INDEX($CP11:$DV11,MATCH($B$7,ADATES,0))</f>
        <v>#DIV/0!</v>
      </c>
      <c r="I11" s="143"/>
      <c r="J11" s="218">
        <f t="shared" ref="J11:U11" si="4">SUM(J12,J25)</f>
        <v>0</v>
      </c>
      <c r="K11" s="219">
        <f t="shared" si="4"/>
        <v>0</v>
      </c>
      <c r="L11" s="219">
        <f t="shared" si="4"/>
        <v>0</v>
      </c>
      <c r="M11" s="220">
        <f t="shared" si="4"/>
        <v>0</v>
      </c>
      <c r="N11" s="218">
        <f t="shared" si="4"/>
        <v>0</v>
      </c>
      <c r="O11" s="219">
        <f t="shared" si="4"/>
        <v>0</v>
      </c>
      <c r="P11" s="219">
        <f t="shared" si="4"/>
        <v>0</v>
      </c>
      <c r="Q11" s="220">
        <f t="shared" si="4"/>
        <v>0</v>
      </c>
      <c r="R11" s="218">
        <f t="shared" si="4"/>
        <v>0</v>
      </c>
      <c r="S11" s="219">
        <f t="shared" si="4"/>
        <v>0</v>
      </c>
      <c r="T11" s="219">
        <f t="shared" si="4"/>
        <v>0</v>
      </c>
      <c r="U11" s="220">
        <f t="shared" si="4"/>
        <v>0</v>
      </c>
      <c r="V11" s="144"/>
      <c r="W11" s="29" t="s">
        <v>112</v>
      </c>
      <c r="X11" s="188" t="e">
        <f t="shared" ref="X11:BD11" si="5">SUM($F12*X12)+($F25*X25)</f>
        <v>#DIV/0!</v>
      </c>
      <c r="Y11" s="189" t="e">
        <f t="shared" si="5"/>
        <v>#DIV/0!</v>
      </c>
      <c r="Z11" s="189" t="e">
        <f t="shared" si="5"/>
        <v>#DIV/0!</v>
      </c>
      <c r="AA11" s="189" t="e">
        <f t="shared" si="5"/>
        <v>#DIV/0!</v>
      </c>
      <c r="AB11" s="189" t="e">
        <f t="shared" si="5"/>
        <v>#DIV/0!</v>
      </c>
      <c r="AC11" s="189" t="e">
        <f t="shared" si="5"/>
        <v>#DIV/0!</v>
      </c>
      <c r="AD11" s="189" t="e">
        <f t="shared" si="5"/>
        <v>#DIV/0!</v>
      </c>
      <c r="AE11" s="189" t="e">
        <f t="shared" si="5"/>
        <v>#DIV/0!</v>
      </c>
      <c r="AF11" s="189" t="e">
        <f t="shared" si="5"/>
        <v>#DIV/0!</v>
      </c>
      <c r="AG11" s="190" t="e">
        <f t="shared" si="5"/>
        <v>#DIV/0!</v>
      </c>
      <c r="AH11" s="189" t="e">
        <f t="shared" si="5"/>
        <v>#DIV/0!</v>
      </c>
      <c r="AI11" s="189" t="e">
        <f t="shared" si="5"/>
        <v>#DIV/0!</v>
      </c>
      <c r="AJ11" s="189" t="e">
        <f t="shared" si="5"/>
        <v>#DIV/0!</v>
      </c>
      <c r="AK11" s="189" t="e">
        <f t="shared" si="5"/>
        <v>#DIV/0!</v>
      </c>
      <c r="AL11" s="189" t="e">
        <f t="shared" si="5"/>
        <v>#DIV/0!</v>
      </c>
      <c r="AM11" s="189" t="e">
        <f t="shared" si="5"/>
        <v>#DIV/0!</v>
      </c>
      <c r="AN11" s="189" t="e">
        <f t="shared" si="5"/>
        <v>#DIV/0!</v>
      </c>
      <c r="AO11" s="189" t="e">
        <f t="shared" si="5"/>
        <v>#DIV/0!</v>
      </c>
      <c r="AP11" s="189" t="e">
        <f t="shared" si="5"/>
        <v>#DIV/0!</v>
      </c>
      <c r="AQ11" s="189" t="e">
        <f t="shared" si="5"/>
        <v>#DIV/0!</v>
      </c>
      <c r="AR11" s="189" t="e">
        <f t="shared" si="5"/>
        <v>#DIV/0!</v>
      </c>
      <c r="AS11" s="189" t="e">
        <f t="shared" si="5"/>
        <v>#DIV/0!</v>
      </c>
      <c r="AT11" s="189" t="e">
        <f t="shared" si="5"/>
        <v>#DIV/0!</v>
      </c>
      <c r="AU11" s="189" t="e">
        <f t="shared" si="5"/>
        <v>#DIV/0!</v>
      </c>
      <c r="AV11" s="189" t="e">
        <f t="shared" si="5"/>
        <v>#DIV/0!</v>
      </c>
      <c r="AW11" s="189" t="e">
        <f t="shared" si="5"/>
        <v>#DIV/0!</v>
      </c>
      <c r="AX11" s="189" t="e">
        <f t="shared" si="5"/>
        <v>#DIV/0!</v>
      </c>
      <c r="AY11" s="189" t="e">
        <f t="shared" si="5"/>
        <v>#DIV/0!</v>
      </c>
      <c r="AZ11" s="189" t="e">
        <f t="shared" si="5"/>
        <v>#DIV/0!</v>
      </c>
      <c r="BA11" s="189" t="e">
        <f t="shared" si="5"/>
        <v>#DIV/0!</v>
      </c>
      <c r="BB11" s="189" t="e">
        <f t="shared" si="5"/>
        <v>#DIV/0!</v>
      </c>
      <c r="BC11" s="189" t="e">
        <f t="shared" si="5"/>
        <v>#DIV/0!</v>
      </c>
      <c r="BD11" s="191" t="e">
        <f t="shared" si="5"/>
        <v>#DIV/0!</v>
      </c>
      <c r="BE11" s="192"/>
      <c r="BF11" s="30" t="s">
        <v>17</v>
      </c>
      <c r="BG11" s="193" t="e">
        <f t="shared" ref="BG11:CM11" si="6">SUM($F12*BG12)+($F25*BG25)</f>
        <v>#DIV/0!</v>
      </c>
      <c r="BH11" s="189" t="e">
        <f t="shared" si="6"/>
        <v>#DIV/0!</v>
      </c>
      <c r="BI11" s="189" t="e">
        <f t="shared" si="6"/>
        <v>#DIV/0!</v>
      </c>
      <c r="BJ11" s="189" t="e">
        <f t="shared" si="6"/>
        <v>#DIV/0!</v>
      </c>
      <c r="BK11" s="189" t="e">
        <f t="shared" si="6"/>
        <v>#DIV/0!</v>
      </c>
      <c r="BL11" s="189" t="e">
        <f t="shared" si="6"/>
        <v>#DIV/0!</v>
      </c>
      <c r="BM11" s="189" t="e">
        <f t="shared" si="6"/>
        <v>#DIV/0!</v>
      </c>
      <c r="BN11" s="189" t="e">
        <f t="shared" si="6"/>
        <v>#DIV/0!</v>
      </c>
      <c r="BO11" s="189" t="e">
        <f t="shared" si="6"/>
        <v>#DIV/0!</v>
      </c>
      <c r="BP11" s="191" t="e">
        <f t="shared" si="6"/>
        <v>#DIV/0!</v>
      </c>
      <c r="BQ11" s="189" t="e">
        <f t="shared" si="6"/>
        <v>#DIV/0!</v>
      </c>
      <c r="BR11" s="189" t="e">
        <f t="shared" si="6"/>
        <v>#DIV/0!</v>
      </c>
      <c r="BS11" s="189" t="e">
        <f t="shared" si="6"/>
        <v>#DIV/0!</v>
      </c>
      <c r="BT11" s="189" t="e">
        <f t="shared" si="6"/>
        <v>#DIV/0!</v>
      </c>
      <c r="BU11" s="189" t="e">
        <f t="shared" si="6"/>
        <v>#DIV/0!</v>
      </c>
      <c r="BV11" s="189" t="e">
        <f t="shared" si="6"/>
        <v>#DIV/0!</v>
      </c>
      <c r="BW11" s="189" t="e">
        <f t="shared" si="6"/>
        <v>#DIV/0!</v>
      </c>
      <c r="BX11" s="189" t="e">
        <f t="shared" si="6"/>
        <v>#DIV/0!</v>
      </c>
      <c r="BY11" s="189" t="e">
        <f t="shared" si="6"/>
        <v>#DIV/0!</v>
      </c>
      <c r="BZ11" s="189" t="e">
        <f t="shared" si="6"/>
        <v>#DIV/0!</v>
      </c>
      <c r="CA11" s="189" t="e">
        <f t="shared" si="6"/>
        <v>#DIV/0!</v>
      </c>
      <c r="CB11" s="189" t="e">
        <f t="shared" si="6"/>
        <v>#DIV/0!</v>
      </c>
      <c r="CC11" s="189" t="e">
        <f t="shared" si="6"/>
        <v>#DIV/0!</v>
      </c>
      <c r="CD11" s="189" t="e">
        <f t="shared" si="6"/>
        <v>#DIV/0!</v>
      </c>
      <c r="CE11" s="189" t="e">
        <f t="shared" si="6"/>
        <v>#DIV/0!</v>
      </c>
      <c r="CF11" s="189" t="e">
        <f t="shared" si="6"/>
        <v>#DIV/0!</v>
      </c>
      <c r="CG11" s="189" t="e">
        <f t="shared" si="6"/>
        <v>#DIV/0!</v>
      </c>
      <c r="CH11" s="189" t="e">
        <f t="shared" si="6"/>
        <v>#DIV/0!</v>
      </c>
      <c r="CI11" s="189" t="e">
        <f t="shared" si="6"/>
        <v>#DIV/0!</v>
      </c>
      <c r="CJ11" s="189" t="e">
        <f t="shared" si="6"/>
        <v>#DIV/0!</v>
      </c>
      <c r="CK11" s="189" t="e">
        <f t="shared" si="6"/>
        <v>#DIV/0!</v>
      </c>
      <c r="CL11" s="189" t="e">
        <f t="shared" si="6"/>
        <v>#DIV/0!</v>
      </c>
      <c r="CM11" s="191" t="e">
        <f t="shared" si="6"/>
        <v>#DIV/0!</v>
      </c>
      <c r="CO11" s="30" t="s">
        <v>6</v>
      </c>
      <c r="CP11" s="188" t="e">
        <f t="shared" ref="CP11:DV11" si="7">SUM($F12*CP12)+($F25*CP25)</f>
        <v>#DIV/0!</v>
      </c>
      <c r="CQ11" s="189" t="e">
        <f t="shared" si="7"/>
        <v>#DIV/0!</v>
      </c>
      <c r="CR11" s="189" t="e">
        <f t="shared" si="7"/>
        <v>#DIV/0!</v>
      </c>
      <c r="CS11" s="189" t="e">
        <f t="shared" si="7"/>
        <v>#DIV/0!</v>
      </c>
      <c r="CT11" s="189" t="e">
        <f t="shared" si="7"/>
        <v>#DIV/0!</v>
      </c>
      <c r="CU11" s="190" t="e">
        <f t="shared" si="7"/>
        <v>#DIV/0!</v>
      </c>
      <c r="CV11" s="190" t="e">
        <f t="shared" si="7"/>
        <v>#DIV/0!</v>
      </c>
      <c r="CW11" s="190" t="e">
        <f t="shared" si="7"/>
        <v>#DIV/0!</v>
      </c>
      <c r="CX11" s="190" t="e">
        <f t="shared" si="7"/>
        <v>#DIV/0!</v>
      </c>
      <c r="CY11" s="194" t="e">
        <f t="shared" si="7"/>
        <v>#DIV/0!</v>
      </c>
      <c r="CZ11" s="190" t="e">
        <f t="shared" si="7"/>
        <v>#DIV/0!</v>
      </c>
      <c r="DA11" s="190" t="e">
        <f t="shared" si="7"/>
        <v>#DIV/0!</v>
      </c>
      <c r="DB11" s="190" t="e">
        <f t="shared" si="7"/>
        <v>#DIV/0!</v>
      </c>
      <c r="DC11" s="190" t="e">
        <f t="shared" si="7"/>
        <v>#DIV/0!</v>
      </c>
      <c r="DD11" s="189" t="e">
        <f t="shared" si="7"/>
        <v>#DIV/0!</v>
      </c>
      <c r="DE11" s="189" t="e">
        <f t="shared" si="7"/>
        <v>#DIV/0!</v>
      </c>
      <c r="DF11" s="189" t="e">
        <f t="shared" si="7"/>
        <v>#DIV/0!</v>
      </c>
      <c r="DG11" s="189" t="e">
        <f t="shared" si="7"/>
        <v>#DIV/0!</v>
      </c>
      <c r="DH11" s="189" t="e">
        <f t="shared" si="7"/>
        <v>#DIV/0!</v>
      </c>
      <c r="DI11" s="189" t="e">
        <f t="shared" si="7"/>
        <v>#DIV/0!</v>
      </c>
      <c r="DJ11" s="189" t="e">
        <f t="shared" si="7"/>
        <v>#DIV/0!</v>
      </c>
      <c r="DK11" s="189" t="e">
        <f t="shared" si="7"/>
        <v>#DIV/0!</v>
      </c>
      <c r="DL11" s="189" t="e">
        <f t="shared" si="7"/>
        <v>#DIV/0!</v>
      </c>
      <c r="DM11" s="189" t="e">
        <f t="shared" si="7"/>
        <v>#DIV/0!</v>
      </c>
      <c r="DN11" s="189" t="e">
        <f t="shared" si="7"/>
        <v>#DIV/0!</v>
      </c>
      <c r="DO11" s="189" t="e">
        <f t="shared" si="7"/>
        <v>#DIV/0!</v>
      </c>
      <c r="DP11" s="189" t="e">
        <f t="shared" si="7"/>
        <v>#DIV/0!</v>
      </c>
      <c r="DQ11" s="189" t="e">
        <f t="shared" si="7"/>
        <v>#DIV/0!</v>
      </c>
      <c r="DR11" s="189" t="e">
        <f t="shared" si="7"/>
        <v>#DIV/0!</v>
      </c>
      <c r="DS11" s="189" t="e">
        <f t="shared" si="7"/>
        <v>#DIV/0!</v>
      </c>
      <c r="DT11" s="189" t="e">
        <f t="shared" si="7"/>
        <v>#DIV/0!</v>
      </c>
      <c r="DU11" s="189" t="e">
        <f t="shared" si="7"/>
        <v>#DIV/0!</v>
      </c>
      <c r="DV11" s="191" t="e">
        <f t="shared" si="7"/>
        <v>#DIV/0!</v>
      </c>
    </row>
    <row r="12" spans="1:128" s="187" customFormat="1" ht="16.5" customHeight="1" outlineLevel="1" thickTop="1" thickBot="1">
      <c r="B12" s="145" t="s">
        <v>5</v>
      </c>
      <c r="C12" s="138"/>
      <c r="D12" s="244"/>
      <c r="E12" s="146">
        <f>SUM(E13,E16,E19,E21)</f>
        <v>0</v>
      </c>
      <c r="F12" s="140" t="e">
        <f>E12/$E$11</f>
        <v>#DIV/0!</v>
      </c>
      <c r="G12" s="147" t="e">
        <f>INDEX($X12:$BD12,MATCH($B$7,PDATES,0))</f>
        <v>#DIV/0!</v>
      </c>
      <c r="H12" s="140" t="e">
        <f t="shared" si="3"/>
        <v>#DIV/0!</v>
      </c>
      <c r="I12" s="148"/>
      <c r="J12" s="221">
        <f>SUM(J13,J16,J19,J21)</f>
        <v>0</v>
      </c>
      <c r="K12" s="222">
        <f t="shared" ref="K12:M12" si="8">SUM(K13,K16,K19,K21)</f>
        <v>0</v>
      </c>
      <c r="L12" s="222">
        <f t="shared" si="8"/>
        <v>0</v>
      </c>
      <c r="M12" s="223">
        <f t="shared" si="8"/>
        <v>0</v>
      </c>
      <c r="N12" s="221">
        <f>SUM(N13,N16,N19,N21)</f>
        <v>0</v>
      </c>
      <c r="O12" s="222">
        <f t="shared" ref="O12" si="9">SUM(O13,O16,O19,O21)</f>
        <v>0</v>
      </c>
      <c r="P12" s="222">
        <f t="shared" ref="P12" si="10">SUM(P13,P16,P19,P21)</f>
        <v>0</v>
      </c>
      <c r="Q12" s="223">
        <f t="shared" ref="Q12" si="11">SUM(Q13,Q16,Q19,Q21)</f>
        <v>0</v>
      </c>
      <c r="R12" s="221">
        <f>SUM(R13,R16,R19,R21)</f>
        <v>0</v>
      </c>
      <c r="S12" s="222">
        <f t="shared" ref="S12" si="12">SUM(S13,S16,S19,S21)</f>
        <v>0</v>
      </c>
      <c r="T12" s="222">
        <f t="shared" ref="T12" si="13">SUM(T13,T16,T19,T21)</f>
        <v>0</v>
      </c>
      <c r="U12" s="223">
        <f t="shared" ref="U12" si="14">SUM(U13,U16,U19,U21)</f>
        <v>0</v>
      </c>
      <c r="V12" s="144"/>
      <c r="W12" s="29" t="s">
        <v>49</v>
      </c>
      <c r="X12" s="193" t="e">
        <f>($F13*X13)+($F16*X16)+($F19*X19)+($F21*X21)</f>
        <v>#DIV/0!</v>
      </c>
      <c r="Y12" s="195" t="e">
        <f t="shared" ref="Y12:BD12" si="15">($F13*Y13)+($F16*Y16)+($F19*Y19)+($F21*Y21)</f>
        <v>#DIV/0!</v>
      </c>
      <c r="Z12" s="195" t="e">
        <f t="shared" si="15"/>
        <v>#DIV/0!</v>
      </c>
      <c r="AA12" s="195" t="e">
        <f t="shared" si="15"/>
        <v>#DIV/0!</v>
      </c>
      <c r="AB12" s="195" t="e">
        <f t="shared" si="15"/>
        <v>#DIV/0!</v>
      </c>
      <c r="AC12" s="195" t="e">
        <f t="shared" si="15"/>
        <v>#DIV/0!</v>
      </c>
      <c r="AD12" s="195" t="e">
        <f t="shared" si="15"/>
        <v>#DIV/0!</v>
      </c>
      <c r="AE12" s="195" t="e">
        <f t="shared" si="15"/>
        <v>#DIV/0!</v>
      </c>
      <c r="AF12" s="195" t="e">
        <f t="shared" si="15"/>
        <v>#DIV/0!</v>
      </c>
      <c r="AG12" s="195" t="e">
        <f t="shared" si="15"/>
        <v>#DIV/0!</v>
      </c>
      <c r="AH12" s="195" t="e">
        <f t="shared" si="15"/>
        <v>#DIV/0!</v>
      </c>
      <c r="AI12" s="195" t="e">
        <f t="shared" si="15"/>
        <v>#DIV/0!</v>
      </c>
      <c r="AJ12" s="195" t="e">
        <f t="shared" si="15"/>
        <v>#DIV/0!</v>
      </c>
      <c r="AK12" s="195" t="e">
        <f t="shared" si="15"/>
        <v>#DIV/0!</v>
      </c>
      <c r="AL12" s="195" t="e">
        <f t="shared" si="15"/>
        <v>#DIV/0!</v>
      </c>
      <c r="AM12" s="195" t="e">
        <f t="shared" si="15"/>
        <v>#DIV/0!</v>
      </c>
      <c r="AN12" s="195" t="e">
        <f t="shared" si="15"/>
        <v>#DIV/0!</v>
      </c>
      <c r="AO12" s="195" t="e">
        <f t="shared" si="15"/>
        <v>#DIV/0!</v>
      </c>
      <c r="AP12" s="195" t="e">
        <f t="shared" si="15"/>
        <v>#DIV/0!</v>
      </c>
      <c r="AQ12" s="195" t="e">
        <f t="shared" si="15"/>
        <v>#DIV/0!</v>
      </c>
      <c r="AR12" s="195" t="e">
        <f t="shared" si="15"/>
        <v>#DIV/0!</v>
      </c>
      <c r="AS12" s="195" t="e">
        <f t="shared" si="15"/>
        <v>#DIV/0!</v>
      </c>
      <c r="AT12" s="195" t="e">
        <f t="shared" si="15"/>
        <v>#DIV/0!</v>
      </c>
      <c r="AU12" s="195" t="e">
        <f t="shared" si="15"/>
        <v>#DIV/0!</v>
      </c>
      <c r="AV12" s="195" t="e">
        <f t="shared" si="15"/>
        <v>#DIV/0!</v>
      </c>
      <c r="AW12" s="195" t="e">
        <f t="shared" si="15"/>
        <v>#DIV/0!</v>
      </c>
      <c r="AX12" s="195" t="e">
        <f t="shared" si="15"/>
        <v>#DIV/0!</v>
      </c>
      <c r="AY12" s="195" t="e">
        <f t="shared" si="15"/>
        <v>#DIV/0!</v>
      </c>
      <c r="AZ12" s="195" t="e">
        <f t="shared" si="15"/>
        <v>#DIV/0!</v>
      </c>
      <c r="BA12" s="195" t="e">
        <f t="shared" si="15"/>
        <v>#DIV/0!</v>
      </c>
      <c r="BB12" s="195" t="e">
        <f t="shared" si="15"/>
        <v>#DIV/0!</v>
      </c>
      <c r="BC12" s="195" t="e">
        <f t="shared" si="15"/>
        <v>#DIV/0!</v>
      </c>
      <c r="BD12" s="196" t="e">
        <f t="shared" si="15"/>
        <v>#DIV/0!</v>
      </c>
      <c r="BE12" s="192"/>
      <c r="BF12" s="30" t="s">
        <v>50</v>
      </c>
      <c r="BG12" s="193" t="e">
        <f>($F13*BG13)+($F16*BG16)+($F19*BG19)+($F21*BG21)</f>
        <v>#DIV/0!</v>
      </c>
      <c r="BH12" s="195" t="e">
        <f t="shared" ref="BH12:CM12" si="16">($F13*BH13)+($F16*BH16)+($F19*BH19)+($F21*BH21)</f>
        <v>#DIV/0!</v>
      </c>
      <c r="BI12" s="195" t="e">
        <f t="shared" si="16"/>
        <v>#DIV/0!</v>
      </c>
      <c r="BJ12" s="195" t="e">
        <f t="shared" si="16"/>
        <v>#DIV/0!</v>
      </c>
      <c r="BK12" s="195" t="e">
        <f t="shared" si="16"/>
        <v>#DIV/0!</v>
      </c>
      <c r="BL12" s="195" t="e">
        <f t="shared" si="16"/>
        <v>#DIV/0!</v>
      </c>
      <c r="BM12" s="195" t="e">
        <f t="shared" si="16"/>
        <v>#DIV/0!</v>
      </c>
      <c r="BN12" s="195" t="e">
        <f t="shared" si="16"/>
        <v>#DIV/0!</v>
      </c>
      <c r="BO12" s="195" t="e">
        <f t="shared" si="16"/>
        <v>#DIV/0!</v>
      </c>
      <c r="BP12" s="196" t="e">
        <f t="shared" si="16"/>
        <v>#DIV/0!</v>
      </c>
      <c r="BQ12" s="195" t="e">
        <f t="shared" si="16"/>
        <v>#DIV/0!</v>
      </c>
      <c r="BR12" s="195" t="e">
        <f t="shared" si="16"/>
        <v>#DIV/0!</v>
      </c>
      <c r="BS12" s="195" t="e">
        <f t="shared" si="16"/>
        <v>#DIV/0!</v>
      </c>
      <c r="BT12" s="195" t="e">
        <f t="shared" si="16"/>
        <v>#DIV/0!</v>
      </c>
      <c r="BU12" s="195" t="e">
        <f t="shared" si="16"/>
        <v>#DIV/0!</v>
      </c>
      <c r="BV12" s="195" t="e">
        <f t="shared" si="16"/>
        <v>#DIV/0!</v>
      </c>
      <c r="BW12" s="195" t="e">
        <f t="shared" si="16"/>
        <v>#DIV/0!</v>
      </c>
      <c r="BX12" s="195" t="e">
        <f t="shared" si="16"/>
        <v>#DIV/0!</v>
      </c>
      <c r="BY12" s="195" t="e">
        <f t="shared" si="16"/>
        <v>#DIV/0!</v>
      </c>
      <c r="BZ12" s="195" t="e">
        <f t="shared" si="16"/>
        <v>#DIV/0!</v>
      </c>
      <c r="CA12" s="195" t="e">
        <f t="shared" si="16"/>
        <v>#DIV/0!</v>
      </c>
      <c r="CB12" s="195" t="e">
        <f t="shared" si="16"/>
        <v>#DIV/0!</v>
      </c>
      <c r="CC12" s="195" t="e">
        <f t="shared" si="16"/>
        <v>#DIV/0!</v>
      </c>
      <c r="CD12" s="195" t="e">
        <f t="shared" si="16"/>
        <v>#DIV/0!</v>
      </c>
      <c r="CE12" s="195" t="e">
        <f t="shared" si="16"/>
        <v>#DIV/0!</v>
      </c>
      <c r="CF12" s="195" t="e">
        <f t="shared" si="16"/>
        <v>#DIV/0!</v>
      </c>
      <c r="CG12" s="195" t="e">
        <f t="shared" si="16"/>
        <v>#DIV/0!</v>
      </c>
      <c r="CH12" s="195" t="e">
        <f t="shared" si="16"/>
        <v>#DIV/0!</v>
      </c>
      <c r="CI12" s="195" t="e">
        <f t="shared" si="16"/>
        <v>#DIV/0!</v>
      </c>
      <c r="CJ12" s="195" t="e">
        <f t="shared" si="16"/>
        <v>#DIV/0!</v>
      </c>
      <c r="CK12" s="195" t="e">
        <f t="shared" si="16"/>
        <v>#DIV/0!</v>
      </c>
      <c r="CL12" s="195" t="e">
        <f t="shared" si="16"/>
        <v>#DIV/0!</v>
      </c>
      <c r="CM12" s="196" t="e">
        <f t="shared" si="16"/>
        <v>#DIV/0!</v>
      </c>
      <c r="CO12" s="30" t="s">
        <v>51</v>
      </c>
      <c r="CP12" s="193" t="e">
        <f>($F13*CP13)+($F16*CP16)+($F19*CP19)+($F21*CP21)</f>
        <v>#DIV/0!</v>
      </c>
      <c r="CQ12" s="195" t="e">
        <f t="shared" ref="CQ12:DV12" si="17">($F13*CQ13)+($F16*CQ16)+($F19*CQ19)+($F21*CQ21)</f>
        <v>#DIV/0!</v>
      </c>
      <c r="CR12" s="195" t="e">
        <f t="shared" si="17"/>
        <v>#DIV/0!</v>
      </c>
      <c r="CS12" s="195" t="e">
        <f t="shared" si="17"/>
        <v>#DIV/0!</v>
      </c>
      <c r="CT12" s="195" t="e">
        <f t="shared" si="17"/>
        <v>#DIV/0!</v>
      </c>
      <c r="CU12" s="195" t="e">
        <f t="shared" si="17"/>
        <v>#DIV/0!</v>
      </c>
      <c r="CV12" s="195" t="e">
        <f t="shared" si="17"/>
        <v>#DIV/0!</v>
      </c>
      <c r="CW12" s="195" t="e">
        <f t="shared" si="17"/>
        <v>#DIV/0!</v>
      </c>
      <c r="CX12" s="195" t="e">
        <f t="shared" si="17"/>
        <v>#DIV/0!</v>
      </c>
      <c r="CY12" s="196" t="e">
        <f t="shared" si="17"/>
        <v>#DIV/0!</v>
      </c>
      <c r="CZ12" s="195" t="e">
        <f t="shared" si="17"/>
        <v>#DIV/0!</v>
      </c>
      <c r="DA12" s="195" t="e">
        <f t="shared" si="17"/>
        <v>#DIV/0!</v>
      </c>
      <c r="DB12" s="195" t="e">
        <f t="shared" si="17"/>
        <v>#DIV/0!</v>
      </c>
      <c r="DC12" s="195" t="e">
        <f t="shared" si="17"/>
        <v>#DIV/0!</v>
      </c>
      <c r="DD12" s="195" t="e">
        <f t="shared" si="17"/>
        <v>#DIV/0!</v>
      </c>
      <c r="DE12" s="195" t="e">
        <f t="shared" si="17"/>
        <v>#DIV/0!</v>
      </c>
      <c r="DF12" s="195" t="e">
        <f t="shared" si="17"/>
        <v>#DIV/0!</v>
      </c>
      <c r="DG12" s="195" t="e">
        <f t="shared" si="17"/>
        <v>#DIV/0!</v>
      </c>
      <c r="DH12" s="195" t="e">
        <f t="shared" si="17"/>
        <v>#DIV/0!</v>
      </c>
      <c r="DI12" s="195" t="e">
        <f t="shared" si="17"/>
        <v>#DIV/0!</v>
      </c>
      <c r="DJ12" s="195" t="e">
        <f t="shared" si="17"/>
        <v>#DIV/0!</v>
      </c>
      <c r="DK12" s="195" t="e">
        <f t="shared" si="17"/>
        <v>#DIV/0!</v>
      </c>
      <c r="DL12" s="195" t="e">
        <f t="shared" si="17"/>
        <v>#DIV/0!</v>
      </c>
      <c r="DM12" s="195" t="e">
        <f t="shared" si="17"/>
        <v>#DIV/0!</v>
      </c>
      <c r="DN12" s="195" t="e">
        <f t="shared" si="17"/>
        <v>#DIV/0!</v>
      </c>
      <c r="DO12" s="195" t="e">
        <f t="shared" si="17"/>
        <v>#DIV/0!</v>
      </c>
      <c r="DP12" s="195" t="e">
        <f t="shared" si="17"/>
        <v>#DIV/0!</v>
      </c>
      <c r="DQ12" s="195" t="e">
        <f t="shared" si="17"/>
        <v>#DIV/0!</v>
      </c>
      <c r="DR12" s="195" t="e">
        <f t="shared" si="17"/>
        <v>#DIV/0!</v>
      </c>
      <c r="DS12" s="195" t="e">
        <f t="shared" si="17"/>
        <v>#DIV/0!</v>
      </c>
      <c r="DT12" s="195" t="e">
        <f t="shared" si="17"/>
        <v>#DIV/0!</v>
      </c>
      <c r="DU12" s="195" t="e">
        <f t="shared" si="17"/>
        <v>#DIV/0!</v>
      </c>
      <c r="DV12" s="196" t="e">
        <f t="shared" si="17"/>
        <v>#DIV/0!</v>
      </c>
    </row>
    <row r="13" spans="1:128" s="187" customFormat="1" ht="15.75" customHeight="1" outlineLevel="2" thickTop="1">
      <c r="B13" s="149" t="s">
        <v>20</v>
      </c>
      <c r="C13" s="150"/>
      <c r="D13" s="151"/>
      <c r="E13" s="152">
        <f>SUM(E14:E15)</f>
        <v>0</v>
      </c>
      <c r="F13" s="153" t="e">
        <f>E13/$E$12</f>
        <v>#DIV/0!</v>
      </c>
      <c r="G13" s="154">
        <f t="shared" ref="G13" si="18">INDEX($X13:$BD13,MATCH($B$7,PDATES,0))</f>
        <v>0</v>
      </c>
      <c r="H13" s="153">
        <f t="shared" si="3"/>
        <v>0</v>
      </c>
      <c r="I13" s="155"/>
      <c r="J13" s="210">
        <f t="shared" ref="J13:U13" si="19">COUNTIF(J14:J15,"&lt;="&amp;$B$7)</f>
        <v>0</v>
      </c>
      <c r="K13" s="211">
        <f t="shared" si="19"/>
        <v>0</v>
      </c>
      <c r="L13" s="211">
        <f t="shared" si="19"/>
        <v>0</v>
      </c>
      <c r="M13" s="212">
        <f t="shared" si="19"/>
        <v>0</v>
      </c>
      <c r="N13" s="210">
        <f t="shared" si="19"/>
        <v>0</v>
      </c>
      <c r="O13" s="211">
        <f t="shared" si="19"/>
        <v>0</v>
      </c>
      <c r="P13" s="211">
        <f t="shared" si="19"/>
        <v>0</v>
      </c>
      <c r="Q13" s="212">
        <f t="shared" si="19"/>
        <v>0</v>
      </c>
      <c r="R13" s="210">
        <f t="shared" si="19"/>
        <v>0</v>
      </c>
      <c r="S13" s="213">
        <f t="shared" si="19"/>
        <v>0</v>
      </c>
      <c r="T13" s="213">
        <f t="shared" si="19"/>
        <v>0</v>
      </c>
      <c r="U13" s="212">
        <f t="shared" si="19"/>
        <v>0</v>
      </c>
      <c r="V13" s="156"/>
      <c r="W13" s="29" t="s">
        <v>28</v>
      </c>
      <c r="X13" s="65">
        <f t="shared" ref="X13:BD13" si="20">SUMPRODUCT(X14:X15,$F14:$F15)</f>
        <v>0</v>
      </c>
      <c r="Y13" s="66">
        <f t="shared" si="20"/>
        <v>0</v>
      </c>
      <c r="Z13" s="66">
        <f t="shared" si="20"/>
        <v>0</v>
      </c>
      <c r="AA13" s="66">
        <f t="shared" si="20"/>
        <v>0</v>
      </c>
      <c r="AB13" s="66">
        <f t="shared" si="20"/>
        <v>0</v>
      </c>
      <c r="AC13" s="66">
        <f t="shared" si="20"/>
        <v>0</v>
      </c>
      <c r="AD13" s="66">
        <f t="shared" si="20"/>
        <v>0</v>
      </c>
      <c r="AE13" s="66">
        <f t="shared" si="20"/>
        <v>0</v>
      </c>
      <c r="AF13" s="66">
        <f t="shared" si="20"/>
        <v>0</v>
      </c>
      <c r="AG13" s="66">
        <f t="shared" si="20"/>
        <v>0</v>
      </c>
      <c r="AH13" s="66">
        <f t="shared" si="20"/>
        <v>0</v>
      </c>
      <c r="AI13" s="66">
        <f t="shared" si="20"/>
        <v>0</v>
      </c>
      <c r="AJ13" s="66">
        <f t="shared" si="20"/>
        <v>0</v>
      </c>
      <c r="AK13" s="66">
        <f t="shared" si="20"/>
        <v>0</v>
      </c>
      <c r="AL13" s="66">
        <f t="shared" si="20"/>
        <v>0</v>
      </c>
      <c r="AM13" s="66">
        <f t="shared" si="20"/>
        <v>0</v>
      </c>
      <c r="AN13" s="66">
        <f t="shared" si="20"/>
        <v>0</v>
      </c>
      <c r="AO13" s="66">
        <f t="shared" si="20"/>
        <v>0</v>
      </c>
      <c r="AP13" s="66">
        <f t="shared" si="20"/>
        <v>0</v>
      </c>
      <c r="AQ13" s="66">
        <f t="shared" si="20"/>
        <v>0</v>
      </c>
      <c r="AR13" s="66">
        <f t="shared" si="20"/>
        <v>0</v>
      </c>
      <c r="AS13" s="66">
        <f t="shared" si="20"/>
        <v>0</v>
      </c>
      <c r="AT13" s="66">
        <f t="shared" si="20"/>
        <v>0</v>
      </c>
      <c r="AU13" s="66">
        <f t="shared" si="20"/>
        <v>0</v>
      </c>
      <c r="AV13" s="66">
        <f t="shared" si="20"/>
        <v>0</v>
      </c>
      <c r="AW13" s="66">
        <f t="shared" si="20"/>
        <v>0</v>
      </c>
      <c r="AX13" s="66">
        <f t="shared" si="20"/>
        <v>0</v>
      </c>
      <c r="AY13" s="66">
        <f t="shared" si="20"/>
        <v>0</v>
      </c>
      <c r="AZ13" s="66">
        <f t="shared" si="20"/>
        <v>0</v>
      </c>
      <c r="BA13" s="66">
        <f t="shared" si="20"/>
        <v>0</v>
      </c>
      <c r="BB13" s="66">
        <f t="shared" si="20"/>
        <v>0</v>
      </c>
      <c r="BC13" s="66">
        <f t="shared" si="20"/>
        <v>0</v>
      </c>
      <c r="BD13" s="67">
        <f t="shared" si="20"/>
        <v>0</v>
      </c>
      <c r="BE13" s="192"/>
      <c r="BF13" s="30" t="s">
        <v>35</v>
      </c>
      <c r="BG13" s="16">
        <f t="shared" ref="BG13:CM13" si="21">SUMPRODUCT(BG14:BG15,$F14:$F15)</f>
        <v>0</v>
      </c>
      <c r="BH13" s="17">
        <f t="shared" si="21"/>
        <v>0</v>
      </c>
      <c r="BI13" s="17">
        <f t="shared" si="21"/>
        <v>0</v>
      </c>
      <c r="BJ13" s="17">
        <f t="shared" si="21"/>
        <v>0</v>
      </c>
      <c r="BK13" s="17">
        <f t="shared" si="21"/>
        <v>0</v>
      </c>
      <c r="BL13" s="17">
        <f t="shared" si="21"/>
        <v>0</v>
      </c>
      <c r="BM13" s="17">
        <f t="shared" si="21"/>
        <v>0</v>
      </c>
      <c r="BN13" s="17">
        <f t="shared" si="21"/>
        <v>0</v>
      </c>
      <c r="BO13" s="17">
        <f t="shared" si="21"/>
        <v>0</v>
      </c>
      <c r="BP13" s="18">
        <f t="shared" si="21"/>
        <v>0</v>
      </c>
      <c r="BQ13" s="17">
        <f t="shared" si="21"/>
        <v>0</v>
      </c>
      <c r="BR13" s="17">
        <f t="shared" si="21"/>
        <v>0</v>
      </c>
      <c r="BS13" s="17">
        <f t="shared" si="21"/>
        <v>0</v>
      </c>
      <c r="BT13" s="17">
        <f t="shared" si="21"/>
        <v>0</v>
      </c>
      <c r="BU13" s="17">
        <f t="shared" si="21"/>
        <v>0</v>
      </c>
      <c r="BV13" s="17">
        <f t="shared" si="21"/>
        <v>0</v>
      </c>
      <c r="BW13" s="17">
        <f t="shared" si="21"/>
        <v>0</v>
      </c>
      <c r="BX13" s="17">
        <f t="shared" si="21"/>
        <v>0</v>
      </c>
      <c r="BY13" s="17">
        <f t="shared" si="21"/>
        <v>0</v>
      </c>
      <c r="BZ13" s="17">
        <f t="shared" si="21"/>
        <v>0</v>
      </c>
      <c r="CA13" s="17">
        <f t="shared" si="21"/>
        <v>0</v>
      </c>
      <c r="CB13" s="17">
        <f t="shared" si="21"/>
        <v>0</v>
      </c>
      <c r="CC13" s="17">
        <f t="shared" si="21"/>
        <v>0</v>
      </c>
      <c r="CD13" s="17">
        <f t="shared" si="21"/>
        <v>0</v>
      </c>
      <c r="CE13" s="17">
        <f t="shared" si="21"/>
        <v>0</v>
      </c>
      <c r="CF13" s="17">
        <f t="shared" si="21"/>
        <v>0</v>
      </c>
      <c r="CG13" s="17">
        <f t="shared" si="21"/>
        <v>0</v>
      </c>
      <c r="CH13" s="17">
        <f t="shared" si="21"/>
        <v>0</v>
      </c>
      <c r="CI13" s="17">
        <f t="shared" si="21"/>
        <v>0</v>
      </c>
      <c r="CJ13" s="17">
        <f t="shared" si="21"/>
        <v>0</v>
      </c>
      <c r="CK13" s="17">
        <f t="shared" si="21"/>
        <v>0</v>
      </c>
      <c r="CL13" s="17">
        <f t="shared" si="21"/>
        <v>0</v>
      </c>
      <c r="CM13" s="18">
        <f t="shared" si="21"/>
        <v>0</v>
      </c>
      <c r="CO13" s="30" t="s">
        <v>42</v>
      </c>
      <c r="CP13" s="16">
        <f t="shared" ref="CP13:DV13" si="22">SUMPRODUCT(CP14:CP15,$F14:$F15)</f>
        <v>0</v>
      </c>
      <c r="CQ13" s="17">
        <f t="shared" si="22"/>
        <v>0</v>
      </c>
      <c r="CR13" s="17">
        <f t="shared" si="22"/>
        <v>0</v>
      </c>
      <c r="CS13" s="17">
        <f t="shared" si="22"/>
        <v>0</v>
      </c>
      <c r="CT13" s="17">
        <f t="shared" si="22"/>
        <v>0</v>
      </c>
      <c r="CU13" s="17">
        <f t="shared" si="22"/>
        <v>0</v>
      </c>
      <c r="CV13" s="17">
        <f t="shared" si="22"/>
        <v>0</v>
      </c>
      <c r="CW13" s="17">
        <f t="shared" si="22"/>
        <v>0</v>
      </c>
      <c r="CX13" s="17">
        <f t="shared" si="22"/>
        <v>0</v>
      </c>
      <c r="CY13" s="18">
        <f t="shared" si="22"/>
        <v>0</v>
      </c>
      <c r="CZ13" s="17">
        <f t="shared" si="22"/>
        <v>0</v>
      </c>
      <c r="DA13" s="17">
        <f t="shared" si="22"/>
        <v>0</v>
      </c>
      <c r="DB13" s="17">
        <f t="shared" si="22"/>
        <v>0</v>
      </c>
      <c r="DC13" s="17">
        <f t="shared" si="22"/>
        <v>0</v>
      </c>
      <c r="DD13" s="17">
        <f t="shared" si="22"/>
        <v>0</v>
      </c>
      <c r="DE13" s="17">
        <f t="shared" si="22"/>
        <v>0</v>
      </c>
      <c r="DF13" s="17">
        <f t="shared" si="22"/>
        <v>0</v>
      </c>
      <c r="DG13" s="17">
        <f t="shared" si="22"/>
        <v>0</v>
      </c>
      <c r="DH13" s="17">
        <f t="shared" si="22"/>
        <v>0</v>
      </c>
      <c r="DI13" s="17">
        <f t="shared" si="22"/>
        <v>0</v>
      </c>
      <c r="DJ13" s="17">
        <f t="shared" si="22"/>
        <v>0</v>
      </c>
      <c r="DK13" s="17">
        <f t="shared" si="22"/>
        <v>0</v>
      </c>
      <c r="DL13" s="17">
        <f t="shared" si="22"/>
        <v>0</v>
      </c>
      <c r="DM13" s="17">
        <f t="shared" si="22"/>
        <v>0</v>
      </c>
      <c r="DN13" s="17">
        <f t="shared" si="22"/>
        <v>0</v>
      </c>
      <c r="DO13" s="17">
        <f t="shared" si="22"/>
        <v>0</v>
      </c>
      <c r="DP13" s="17">
        <f t="shared" si="22"/>
        <v>0</v>
      </c>
      <c r="DQ13" s="17">
        <f t="shared" si="22"/>
        <v>0</v>
      </c>
      <c r="DR13" s="17">
        <f t="shared" si="22"/>
        <v>0</v>
      </c>
      <c r="DS13" s="17">
        <f t="shared" si="22"/>
        <v>0</v>
      </c>
      <c r="DT13" s="17">
        <f t="shared" si="22"/>
        <v>0</v>
      </c>
      <c r="DU13" s="17">
        <f t="shared" si="22"/>
        <v>0</v>
      </c>
      <c r="DV13" s="18">
        <f t="shared" si="22"/>
        <v>0</v>
      </c>
    </row>
    <row r="14" spans="1:128" outlineLevel="3">
      <c r="A14" s="187"/>
      <c r="B14" s="31"/>
      <c r="C14" s="32"/>
      <c r="D14" s="245"/>
      <c r="E14" s="102"/>
      <c r="F14" s="55"/>
      <c r="G14" s="99"/>
      <c r="H14" s="55"/>
      <c r="I14" s="53"/>
      <c r="J14" s="44"/>
      <c r="K14" s="33"/>
      <c r="L14" s="58"/>
      <c r="M14" s="37"/>
      <c r="N14" s="47"/>
      <c r="O14" s="34"/>
      <c r="P14" s="60"/>
      <c r="Q14" s="48"/>
      <c r="R14" s="51"/>
      <c r="S14" s="35"/>
      <c r="T14" s="61"/>
      <c r="U14" s="36"/>
      <c r="V14" s="68"/>
      <c r="W14" s="25"/>
      <c r="X14" s="65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67"/>
      <c r="BE14" s="27"/>
      <c r="BF14" s="30"/>
      <c r="BG14" s="16"/>
      <c r="BH14" s="17"/>
      <c r="BI14" s="17"/>
      <c r="BJ14" s="17"/>
      <c r="BK14" s="17"/>
      <c r="BL14" s="17"/>
      <c r="BM14" s="17"/>
      <c r="BN14" s="17"/>
      <c r="BO14" s="17"/>
      <c r="BP14" s="18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8"/>
      <c r="CO14" s="30"/>
      <c r="CP14" s="16"/>
      <c r="CQ14" s="17"/>
      <c r="CR14" s="17"/>
      <c r="CS14" s="17"/>
      <c r="CT14" s="17"/>
      <c r="CU14" s="17"/>
      <c r="CV14" s="17"/>
      <c r="CW14" s="17"/>
      <c r="CX14" s="17"/>
      <c r="CY14" s="18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8"/>
    </row>
    <row r="15" spans="1:128" outlineLevel="3">
      <c r="A15" s="187"/>
      <c r="B15" s="31"/>
      <c r="C15" s="32"/>
      <c r="D15" s="246"/>
      <c r="E15" s="102"/>
      <c r="F15" s="55"/>
      <c r="G15" s="99"/>
      <c r="H15" s="55"/>
      <c r="I15" s="53"/>
      <c r="J15" s="44"/>
      <c r="K15" s="33"/>
      <c r="L15" s="58"/>
      <c r="M15" s="37"/>
      <c r="N15" s="47"/>
      <c r="O15" s="34"/>
      <c r="P15" s="60"/>
      <c r="Q15" s="48"/>
      <c r="R15" s="51"/>
      <c r="S15" s="35"/>
      <c r="T15" s="61"/>
      <c r="U15" s="36"/>
      <c r="V15" s="68"/>
      <c r="W15" s="25"/>
      <c r="X15" s="65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7"/>
      <c r="BE15" s="27"/>
      <c r="BF15" s="30"/>
      <c r="BG15" s="16"/>
      <c r="BH15" s="17"/>
      <c r="BI15" s="17"/>
      <c r="BJ15" s="17"/>
      <c r="BK15" s="17"/>
      <c r="BL15" s="17"/>
      <c r="BM15" s="17"/>
      <c r="BN15" s="17"/>
      <c r="BO15" s="17"/>
      <c r="BP15" s="18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8"/>
      <c r="CO15" s="30"/>
      <c r="CP15" s="16"/>
      <c r="CQ15" s="17"/>
      <c r="CR15" s="17"/>
      <c r="CS15" s="17"/>
      <c r="CT15" s="17"/>
      <c r="CU15" s="17"/>
      <c r="CV15" s="17"/>
      <c r="CW15" s="17"/>
      <c r="CX15" s="17"/>
      <c r="CY15" s="18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8"/>
    </row>
    <row r="16" spans="1:128" s="187" customFormat="1" ht="15" customHeight="1" outlineLevel="2">
      <c r="B16" s="149" t="s">
        <v>21</v>
      </c>
      <c r="C16" s="197"/>
      <c r="D16" s="198" t="s">
        <v>12</v>
      </c>
      <c r="E16" s="199">
        <f>SUM(E17:E18)</f>
        <v>0</v>
      </c>
      <c r="F16" s="200" t="e">
        <f>E16/$E$12</f>
        <v>#DIV/0!</v>
      </c>
      <c r="G16" s="201">
        <f t="shared" ref="G16" si="23">INDEX($X16:$BD16,MATCH($B$7,PDATES,0))</f>
        <v>0</v>
      </c>
      <c r="H16" s="200">
        <f t="shared" ref="H16" si="24">INDEX($CP16:$DV16,MATCH($B$7,ADATES,0))</f>
        <v>0</v>
      </c>
      <c r="I16" s="202"/>
      <c r="J16" s="210">
        <f t="shared" ref="J16:U16" si="25">COUNTIF(J17:J18,"&lt;="&amp;$B$7)</f>
        <v>0</v>
      </c>
      <c r="K16" s="214">
        <f t="shared" si="25"/>
        <v>0</v>
      </c>
      <c r="L16" s="214">
        <f t="shared" si="25"/>
        <v>0</v>
      </c>
      <c r="M16" s="215">
        <f t="shared" si="25"/>
        <v>0</v>
      </c>
      <c r="N16" s="216">
        <f t="shared" si="25"/>
        <v>0</v>
      </c>
      <c r="O16" s="214">
        <f t="shared" si="25"/>
        <v>0</v>
      </c>
      <c r="P16" s="214">
        <f t="shared" si="25"/>
        <v>0</v>
      </c>
      <c r="Q16" s="215">
        <f t="shared" si="25"/>
        <v>0</v>
      </c>
      <c r="R16" s="216">
        <f t="shared" si="25"/>
        <v>0</v>
      </c>
      <c r="S16" s="214">
        <f t="shared" si="25"/>
        <v>0</v>
      </c>
      <c r="T16" s="214">
        <f t="shared" si="25"/>
        <v>0</v>
      </c>
      <c r="U16" s="215">
        <f t="shared" si="25"/>
        <v>0</v>
      </c>
      <c r="V16" s="203"/>
      <c r="W16" s="29" t="s">
        <v>29</v>
      </c>
      <c r="X16" s="65">
        <f t="shared" ref="X16:BD16" si="26">SUMPRODUCT(X17:X18,$F17:$F18)</f>
        <v>0</v>
      </c>
      <c r="Y16" s="66">
        <f t="shared" si="26"/>
        <v>0</v>
      </c>
      <c r="Z16" s="66">
        <f t="shared" si="26"/>
        <v>0</v>
      </c>
      <c r="AA16" s="66">
        <f t="shared" si="26"/>
        <v>0</v>
      </c>
      <c r="AB16" s="66">
        <f t="shared" si="26"/>
        <v>0</v>
      </c>
      <c r="AC16" s="66">
        <f t="shared" si="26"/>
        <v>0</v>
      </c>
      <c r="AD16" s="66">
        <f t="shared" si="26"/>
        <v>0</v>
      </c>
      <c r="AE16" s="66">
        <f t="shared" si="26"/>
        <v>0</v>
      </c>
      <c r="AF16" s="66">
        <f t="shared" si="26"/>
        <v>0</v>
      </c>
      <c r="AG16" s="66">
        <f t="shared" si="26"/>
        <v>0</v>
      </c>
      <c r="AH16" s="66">
        <f t="shared" si="26"/>
        <v>0</v>
      </c>
      <c r="AI16" s="66">
        <f t="shared" si="26"/>
        <v>0</v>
      </c>
      <c r="AJ16" s="66">
        <f t="shared" si="26"/>
        <v>0</v>
      </c>
      <c r="AK16" s="66">
        <f t="shared" si="26"/>
        <v>0</v>
      </c>
      <c r="AL16" s="66">
        <f t="shared" si="26"/>
        <v>0</v>
      </c>
      <c r="AM16" s="66">
        <f t="shared" si="26"/>
        <v>0</v>
      </c>
      <c r="AN16" s="66">
        <f t="shared" si="26"/>
        <v>0</v>
      </c>
      <c r="AO16" s="66">
        <f t="shared" si="26"/>
        <v>0</v>
      </c>
      <c r="AP16" s="66">
        <f t="shared" si="26"/>
        <v>0</v>
      </c>
      <c r="AQ16" s="66">
        <f t="shared" si="26"/>
        <v>0</v>
      </c>
      <c r="AR16" s="66">
        <f t="shared" si="26"/>
        <v>0</v>
      </c>
      <c r="AS16" s="66">
        <f t="shared" si="26"/>
        <v>0</v>
      </c>
      <c r="AT16" s="66">
        <f t="shared" si="26"/>
        <v>0</v>
      </c>
      <c r="AU16" s="66">
        <f t="shared" si="26"/>
        <v>0</v>
      </c>
      <c r="AV16" s="66">
        <f t="shared" si="26"/>
        <v>0</v>
      </c>
      <c r="AW16" s="66">
        <f t="shared" si="26"/>
        <v>0</v>
      </c>
      <c r="AX16" s="66">
        <f t="shared" si="26"/>
        <v>0</v>
      </c>
      <c r="AY16" s="66">
        <f t="shared" si="26"/>
        <v>0</v>
      </c>
      <c r="AZ16" s="66">
        <f t="shared" si="26"/>
        <v>0</v>
      </c>
      <c r="BA16" s="66">
        <f t="shared" si="26"/>
        <v>0</v>
      </c>
      <c r="BB16" s="66">
        <f t="shared" si="26"/>
        <v>0</v>
      </c>
      <c r="BC16" s="66">
        <f t="shared" si="26"/>
        <v>0</v>
      </c>
      <c r="BD16" s="67">
        <f t="shared" si="26"/>
        <v>0</v>
      </c>
      <c r="BE16" s="192"/>
      <c r="BF16" s="30" t="s">
        <v>37</v>
      </c>
      <c r="BG16" s="16">
        <f t="shared" ref="BG16:CM16" si="27">SUMPRODUCT(BG17:BG18,$F17:$F18)</f>
        <v>0</v>
      </c>
      <c r="BH16" s="17">
        <f t="shared" si="27"/>
        <v>0</v>
      </c>
      <c r="BI16" s="17">
        <f t="shared" si="27"/>
        <v>0</v>
      </c>
      <c r="BJ16" s="17">
        <f t="shared" si="27"/>
        <v>0</v>
      </c>
      <c r="BK16" s="17">
        <f t="shared" si="27"/>
        <v>0</v>
      </c>
      <c r="BL16" s="17">
        <f t="shared" si="27"/>
        <v>0</v>
      </c>
      <c r="BM16" s="17">
        <f t="shared" si="27"/>
        <v>0</v>
      </c>
      <c r="BN16" s="17">
        <f t="shared" si="27"/>
        <v>0</v>
      </c>
      <c r="BO16" s="17">
        <f t="shared" si="27"/>
        <v>0</v>
      </c>
      <c r="BP16" s="18">
        <f t="shared" si="27"/>
        <v>0</v>
      </c>
      <c r="BQ16" s="17">
        <f t="shared" si="27"/>
        <v>0</v>
      </c>
      <c r="BR16" s="17">
        <f t="shared" si="27"/>
        <v>0</v>
      </c>
      <c r="BS16" s="17">
        <f t="shared" si="27"/>
        <v>0</v>
      </c>
      <c r="BT16" s="17">
        <f t="shared" si="27"/>
        <v>0</v>
      </c>
      <c r="BU16" s="17">
        <f t="shared" si="27"/>
        <v>0</v>
      </c>
      <c r="BV16" s="17">
        <f t="shared" si="27"/>
        <v>0</v>
      </c>
      <c r="BW16" s="17">
        <f t="shared" si="27"/>
        <v>0</v>
      </c>
      <c r="BX16" s="17">
        <f t="shared" si="27"/>
        <v>0</v>
      </c>
      <c r="BY16" s="17">
        <f t="shared" si="27"/>
        <v>0</v>
      </c>
      <c r="BZ16" s="17">
        <f t="shared" si="27"/>
        <v>0</v>
      </c>
      <c r="CA16" s="17">
        <f t="shared" si="27"/>
        <v>0</v>
      </c>
      <c r="CB16" s="17">
        <f t="shared" si="27"/>
        <v>0</v>
      </c>
      <c r="CC16" s="17">
        <f t="shared" si="27"/>
        <v>0</v>
      </c>
      <c r="CD16" s="17">
        <f t="shared" si="27"/>
        <v>0</v>
      </c>
      <c r="CE16" s="17">
        <f t="shared" si="27"/>
        <v>0</v>
      </c>
      <c r="CF16" s="17">
        <f t="shared" si="27"/>
        <v>0</v>
      </c>
      <c r="CG16" s="17">
        <f t="shared" si="27"/>
        <v>0</v>
      </c>
      <c r="CH16" s="17">
        <f t="shared" si="27"/>
        <v>0</v>
      </c>
      <c r="CI16" s="17">
        <f t="shared" si="27"/>
        <v>0</v>
      </c>
      <c r="CJ16" s="17">
        <f t="shared" si="27"/>
        <v>0</v>
      </c>
      <c r="CK16" s="17">
        <f t="shared" si="27"/>
        <v>0</v>
      </c>
      <c r="CL16" s="17">
        <f t="shared" si="27"/>
        <v>0</v>
      </c>
      <c r="CM16" s="18">
        <f t="shared" si="27"/>
        <v>0</v>
      </c>
      <c r="CO16" s="30" t="s">
        <v>43</v>
      </c>
      <c r="CP16" s="16">
        <f t="shared" ref="CP16:DV16" si="28">SUMPRODUCT(CP17:CP18,$F17:$F18)</f>
        <v>0</v>
      </c>
      <c r="CQ16" s="17">
        <f t="shared" si="28"/>
        <v>0</v>
      </c>
      <c r="CR16" s="17">
        <f t="shared" si="28"/>
        <v>0</v>
      </c>
      <c r="CS16" s="17">
        <f t="shared" si="28"/>
        <v>0</v>
      </c>
      <c r="CT16" s="17">
        <f t="shared" si="28"/>
        <v>0</v>
      </c>
      <c r="CU16" s="17">
        <f t="shared" si="28"/>
        <v>0</v>
      </c>
      <c r="CV16" s="17">
        <f t="shared" si="28"/>
        <v>0</v>
      </c>
      <c r="CW16" s="17">
        <f t="shared" si="28"/>
        <v>0</v>
      </c>
      <c r="CX16" s="17">
        <f t="shared" si="28"/>
        <v>0</v>
      </c>
      <c r="CY16" s="18">
        <f t="shared" si="28"/>
        <v>0</v>
      </c>
      <c r="CZ16" s="17">
        <f t="shared" si="28"/>
        <v>0</v>
      </c>
      <c r="DA16" s="17">
        <f t="shared" si="28"/>
        <v>0</v>
      </c>
      <c r="DB16" s="17">
        <f t="shared" si="28"/>
        <v>0</v>
      </c>
      <c r="DC16" s="17">
        <f t="shared" si="28"/>
        <v>0</v>
      </c>
      <c r="DD16" s="17">
        <f t="shared" si="28"/>
        <v>0</v>
      </c>
      <c r="DE16" s="17">
        <f t="shared" si="28"/>
        <v>0</v>
      </c>
      <c r="DF16" s="17">
        <f t="shared" si="28"/>
        <v>0</v>
      </c>
      <c r="DG16" s="17">
        <f t="shared" si="28"/>
        <v>0</v>
      </c>
      <c r="DH16" s="17">
        <f t="shared" si="28"/>
        <v>0</v>
      </c>
      <c r="DI16" s="17">
        <f t="shared" si="28"/>
        <v>0</v>
      </c>
      <c r="DJ16" s="17">
        <f t="shared" si="28"/>
        <v>0</v>
      </c>
      <c r="DK16" s="17">
        <f t="shared" si="28"/>
        <v>0</v>
      </c>
      <c r="DL16" s="17">
        <f t="shared" si="28"/>
        <v>0</v>
      </c>
      <c r="DM16" s="17">
        <f t="shared" si="28"/>
        <v>0</v>
      </c>
      <c r="DN16" s="17">
        <f t="shared" si="28"/>
        <v>0</v>
      </c>
      <c r="DO16" s="17">
        <f t="shared" si="28"/>
        <v>0</v>
      </c>
      <c r="DP16" s="17">
        <f t="shared" si="28"/>
        <v>0</v>
      </c>
      <c r="DQ16" s="17">
        <f t="shared" si="28"/>
        <v>0</v>
      </c>
      <c r="DR16" s="17">
        <f t="shared" si="28"/>
        <v>0</v>
      </c>
      <c r="DS16" s="17">
        <f t="shared" si="28"/>
        <v>0</v>
      </c>
      <c r="DT16" s="17">
        <f t="shared" si="28"/>
        <v>0</v>
      </c>
      <c r="DU16" s="17">
        <f t="shared" si="28"/>
        <v>0</v>
      </c>
      <c r="DV16" s="18">
        <f t="shared" si="28"/>
        <v>0</v>
      </c>
    </row>
    <row r="17" spans="1:127" outlineLevel="3">
      <c r="A17" s="187"/>
      <c r="B17" s="31"/>
      <c r="C17" s="32"/>
      <c r="D17" s="248"/>
      <c r="E17" s="102"/>
      <c r="F17" s="55"/>
      <c r="G17" s="99"/>
      <c r="H17" s="55"/>
      <c r="I17" s="53"/>
      <c r="J17" s="44"/>
      <c r="K17" s="33"/>
      <c r="L17" s="58"/>
      <c r="M17" s="37"/>
      <c r="N17" s="47"/>
      <c r="O17" s="35"/>
      <c r="P17" s="61"/>
      <c r="Q17" s="48"/>
      <c r="R17" s="51"/>
      <c r="S17" s="72"/>
      <c r="T17" s="61"/>
      <c r="U17" s="36"/>
      <c r="V17" s="68"/>
      <c r="W17" s="25"/>
      <c r="X17" s="65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6"/>
      <c r="BB17" s="66"/>
      <c r="BC17" s="66"/>
      <c r="BD17" s="67"/>
      <c r="BE17" s="27"/>
      <c r="BF17" s="30"/>
      <c r="BG17" s="16"/>
      <c r="BH17" s="17"/>
      <c r="BI17" s="17"/>
      <c r="BJ17" s="17"/>
      <c r="BK17" s="17"/>
      <c r="BL17" s="17"/>
      <c r="BM17" s="17"/>
      <c r="BN17" s="17"/>
      <c r="BO17" s="17"/>
      <c r="BP17" s="18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8"/>
      <c r="CO17" s="30"/>
      <c r="CP17" s="16"/>
      <c r="CQ17" s="17"/>
      <c r="CR17" s="17"/>
      <c r="CS17" s="17"/>
      <c r="CT17" s="17"/>
      <c r="CU17" s="17"/>
      <c r="CV17" s="17"/>
      <c r="CW17" s="17"/>
      <c r="CX17" s="17"/>
      <c r="CY17" s="18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8"/>
    </row>
    <row r="18" spans="1:127" outlineLevel="3">
      <c r="A18" s="187"/>
      <c r="B18" s="31"/>
      <c r="C18" s="32"/>
      <c r="D18" s="248"/>
      <c r="E18" s="102"/>
      <c r="F18" s="55"/>
      <c r="G18" s="99"/>
      <c r="H18" s="55"/>
      <c r="I18" s="53"/>
      <c r="J18" s="44"/>
      <c r="K18" s="33"/>
      <c r="L18" s="58"/>
      <c r="M18" s="37"/>
      <c r="N18" s="47"/>
      <c r="O18" s="35"/>
      <c r="P18" s="61"/>
      <c r="Q18" s="48"/>
      <c r="R18" s="51"/>
      <c r="S18" s="72"/>
      <c r="T18" s="61"/>
      <c r="U18" s="36"/>
      <c r="V18" s="68"/>
      <c r="W18" s="25"/>
      <c r="X18" s="65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  <c r="BD18" s="67"/>
      <c r="BE18" s="27"/>
      <c r="BF18" s="30"/>
      <c r="BG18" s="16"/>
      <c r="BH18" s="17"/>
      <c r="BI18" s="17"/>
      <c r="BJ18" s="17"/>
      <c r="BK18" s="17"/>
      <c r="BL18" s="17"/>
      <c r="BM18" s="17"/>
      <c r="BN18" s="17"/>
      <c r="BO18" s="17"/>
      <c r="BP18" s="18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8"/>
      <c r="CO18" s="30"/>
      <c r="CP18" s="16"/>
      <c r="CQ18" s="17"/>
      <c r="CR18" s="17"/>
      <c r="CS18" s="17"/>
      <c r="CT18" s="17"/>
      <c r="CU18" s="17"/>
      <c r="CV18" s="17"/>
      <c r="CW18" s="17"/>
      <c r="CX18" s="17"/>
      <c r="CY18" s="18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8"/>
    </row>
    <row r="19" spans="1:127" s="187" customFormat="1" ht="15" customHeight="1" outlineLevel="2">
      <c r="B19" s="149" t="s">
        <v>27</v>
      </c>
      <c r="C19" s="197"/>
      <c r="D19" s="198" t="s">
        <v>12</v>
      </c>
      <c r="E19" s="199">
        <f>SUM(E20:E20)</f>
        <v>0</v>
      </c>
      <c r="F19" s="200" t="e">
        <f>E19/$E$12</f>
        <v>#DIV/0!</v>
      </c>
      <c r="G19" s="201" t="e">
        <f t="shared" ref="G19:G21" si="29">INDEX($X19:$BD19,MATCH($B$7,PDATES,0))</f>
        <v>#VALUE!</v>
      </c>
      <c r="H19" s="200" t="e">
        <f t="shared" ref="H19:H21" si="30">INDEX($CP19:$DV19,MATCH($B$7,ADATES,0))</f>
        <v>#VALUE!</v>
      </c>
      <c r="I19" s="202"/>
      <c r="J19" s="210">
        <f t="shared" ref="J19:U19" si="31">COUNTIF(J20:J20,"&lt;="&amp;$B$7)</f>
        <v>0</v>
      </c>
      <c r="K19" s="214">
        <f t="shared" si="31"/>
        <v>0</v>
      </c>
      <c r="L19" s="214">
        <f t="shared" si="31"/>
        <v>0</v>
      </c>
      <c r="M19" s="215">
        <f t="shared" si="31"/>
        <v>0</v>
      </c>
      <c r="N19" s="216">
        <f t="shared" si="31"/>
        <v>0</v>
      </c>
      <c r="O19" s="214">
        <f t="shared" si="31"/>
        <v>0</v>
      </c>
      <c r="P19" s="214">
        <f t="shared" si="31"/>
        <v>0</v>
      </c>
      <c r="Q19" s="215">
        <f t="shared" si="31"/>
        <v>0</v>
      </c>
      <c r="R19" s="216">
        <f t="shared" si="31"/>
        <v>0</v>
      </c>
      <c r="S19" s="214">
        <f t="shared" si="31"/>
        <v>0</v>
      </c>
      <c r="T19" s="214">
        <f t="shared" si="31"/>
        <v>0</v>
      </c>
      <c r="U19" s="215">
        <f t="shared" si="31"/>
        <v>0</v>
      </c>
      <c r="V19" s="203"/>
      <c r="W19" s="29" t="s">
        <v>30</v>
      </c>
      <c r="X19" s="65" t="e">
        <f t="shared" ref="X19:BD19" si="32">SUMPRODUCT(X20:X20,$F20:$F20)</f>
        <v>#VALUE!</v>
      </c>
      <c r="Y19" s="66" t="e">
        <f t="shared" si="32"/>
        <v>#VALUE!</v>
      </c>
      <c r="Z19" s="66" t="e">
        <f t="shared" si="32"/>
        <v>#VALUE!</v>
      </c>
      <c r="AA19" s="66" t="e">
        <f t="shared" si="32"/>
        <v>#VALUE!</v>
      </c>
      <c r="AB19" s="66" t="e">
        <f t="shared" si="32"/>
        <v>#VALUE!</v>
      </c>
      <c r="AC19" s="66" t="e">
        <f t="shared" si="32"/>
        <v>#VALUE!</v>
      </c>
      <c r="AD19" s="66" t="e">
        <f t="shared" si="32"/>
        <v>#VALUE!</v>
      </c>
      <c r="AE19" s="66" t="e">
        <f t="shared" si="32"/>
        <v>#VALUE!</v>
      </c>
      <c r="AF19" s="66" t="e">
        <f t="shared" si="32"/>
        <v>#VALUE!</v>
      </c>
      <c r="AG19" s="66" t="e">
        <f t="shared" si="32"/>
        <v>#VALUE!</v>
      </c>
      <c r="AH19" s="66" t="e">
        <f t="shared" si="32"/>
        <v>#VALUE!</v>
      </c>
      <c r="AI19" s="66" t="e">
        <f t="shared" si="32"/>
        <v>#VALUE!</v>
      </c>
      <c r="AJ19" s="66" t="e">
        <f t="shared" si="32"/>
        <v>#VALUE!</v>
      </c>
      <c r="AK19" s="66" t="e">
        <f t="shared" si="32"/>
        <v>#VALUE!</v>
      </c>
      <c r="AL19" s="66" t="e">
        <f t="shared" si="32"/>
        <v>#VALUE!</v>
      </c>
      <c r="AM19" s="66" t="e">
        <f t="shared" si="32"/>
        <v>#VALUE!</v>
      </c>
      <c r="AN19" s="66" t="e">
        <f t="shared" si="32"/>
        <v>#VALUE!</v>
      </c>
      <c r="AO19" s="66" t="e">
        <f t="shared" si="32"/>
        <v>#VALUE!</v>
      </c>
      <c r="AP19" s="66" t="e">
        <f t="shared" si="32"/>
        <v>#VALUE!</v>
      </c>
      <c r="AQ19" s="66" t="e">
        <f t="shared" si="32"/>
        <v>#VALUE!</v>
      </c>
      <c r="AR19" s="66" t="e">
        <f t="shared" si="32"/>
        <v>#VALUE!</v>
      </c>
      <c r="AS19" s="66" t="e">
        <f t="shared" si="32"/>
        <v>#VALUE!</v>
      </c>
      <c r="AT19" s="66" t="e">
        <f t="shared" si="32"/>
        <v>#VALUE!</v>
      </c>
      <c r="AU19" s="66" t="e">
        <f t="shared" si="32"/>
        <v>#VALUE!</v>
      </c>
      <c r="AV19" s="66" t="e">
        <f t="shared" si="32"/>
        <v>#VALUE!</v>
      </c>
      <c r="AW19" s="66" t="e">
        <f t="shared" si="32"/>
        <v>#VALUE!</v>
      </c>
      <c r="AX19" s="66" t="e">
        <f t="shared" si="32"/>
        <v>#VALUE!</v>
      </c>
      <c r="AY19" s="66" t="e">
        <f t="shared" si="32"/>
        <v>#VALUE!</v>
      </c>
      <c r="AZ19" s="66" t="e">
        <f t="shared" si="32"/>
        <v>#VALUE!</v>
      </c>
      <c r="BA19" s="66" t="e">
        <f t="shared" si="32"/>
        <v>#VALUE!</v>
      </c>
      <c r="BB19" s="66" t="e">
        <f t="shared" si="32"/>
        <v>#VALUE!</v>
      </c>
      <c r="BC19" s="66" t="e">
        <f t="shared" si="32"/>
        <v>#VALUE!</v>
      </c>
      <c r="BD19" s="67" t="e">
        <f t="shared" si="32"/>
        <v>#VALUE!</v>
      </c>
      <c r="BE19" s="192"/>
      <c r="BF19" s="30" t="s">
        <v>38</v>
      </c>
      <c r="BG19" s="16" t="e">
        <f t="shared" ref="BG19:CM19" si="33">SUMPRODUCT(BG20:BG20,$F20:$F20)</f>
        <v>#VALUE!</v>
      </c>
      <c r="BH19" s="17" t="e">
        <f t="shared" si="33"/>
        <v>#VALUE!</v>
      </c>
      <c r="BI19" s="17" t="e">
        <f t="shared" si="33"/>
        <v>#VALUE!</v>
      </c>
      <c r="BJ19" s="17" t="e">
        <f t="shared" si="33"/>
        <v>#VALUE!</v>
      </c>
      <c r="BK19" s="17" t="e">
        <f t="shared" si="33"/>
        <v>#VALUE!</v>
      </c>
      <c r="BL19" s="17" t="e">
        <f t="shared" si="33"/>
        <v>#VALUE!</v>
      </c>
      <c r="BM19" s="17" t="e">
        <f t="shared" si="33"/>
        <v>#VALUE!</v>
      </c>
      <c r="BN19" s="17" t="e">
        <f t="shared" si="33"/>
        <v>#VALUE!</v>
      </c>
      <c r="BO19" s="17" t="e">
        <f t="shared" si="33"/>
        <v>#VALUE!</v>
      </c>
      <c r="BP19" s="18" t="e">
        <f t="shared" si="33"/>
        <v>#VALUE!</v>
      </c>
      <c r="BQ19" s="17" t="e">
        <f t="shared" si="33"/>
        <v>#VALUE!</v>
      </c>
      <c r="BR19" s="17" t="e">
        <f t="shared" si="33"/>
        <v>#VALUE!</v>
      </c>
      <c r="BS19" s="17" t="e">
        <f t="shared" si="33"/>
        <v>#VALUE!</v>
      </c>
      <c r="BT19" s="17" t="e">
        <f t="shared" si="33"/>
        <v>#VALUE!</v>
      </c>
      <c r="BU19" s="17" t="e">
        <f t="shared" si="33"/>
        <v>#VALUE!</v>
      </c>
      <c r="BV19" s="17" t="e">
        <f t="shared" si="33"/>
        <v>#VALUE!</v>
      </c>
      <c r="BW19" s="17" t="e">
        <f t="shared" si="33"/>
        <v>#VALUE!</v>
      </c>
      <c r="BX19" s="17" t="e">
        <f t="shared" si="33"/>
        <v>#VALUE!</v>
      </c>
      <c r="BY19" s="17" t="e">
        <f t="shared" si="33"/>
        <v>#VALUE!</v>
      </c>
      <c r="BZ19" s="17" t="e">
        <f t="shared" si="33"/>
        <v>#VALUE!</v>
      </c>
      <c r="CA19" s="17" t="e">
        <f t="shared" si="33"/>
        <v>#VALUE!</v>
      </c>
      <c r="CB19" s="17" t="e">
        <f t="shared" si="33"/>
        <v>#VALUE!</v>
      </c>
      <c r="CC19" s="17" t="e">
        <f t="shared" si="33"/>
        <v>#VALUE!</v>
      </c>
      <c r="CD19" s="17" t="e">
        <f t="shared" si="33"/>
        <v>#VALUE!</v>
      </c>
      <c r="CE19" s="17" t="e">
        <f t="shared" si="33"/>
        <v>#VALUE!</v>
      </c>
      <c r="CF19" s="17" t="e">
        <f t="shared" si="33"/>
        <v>#VALUE!</v>
      </c>
      <c r="CG19" s="17" t="e">
        <f t="shared" si="33"/>
        <v>#VALUE!</v>
      </c>
      <c r="CH19" s="17" t="e">
        <f t="shared" si="33"/>
        <v>#VALUE!</v>
      </c>
      <c r="CI19" s="17" t="e">
        <f t="shared" si="33"/>
        <v>#VALUE!</v>
      </c>
      <c r="CJ19" s="17" t="e">
        <f t="shared" si="33"/>
        <v>#VALUE!</v>
      </c>
      <c r="CK19" s="17" t="e">
        <f t="shared" si="33"/>
        <v>#VALUE!</v>
      </c>
      <c r="CL19" s="17" t="e">
        <f t="shared" si="33"/>
        <v>#VALUE!</v>
      </c>
      <c r="CM19" s="18" t="e">
        <f t="shared" si="33"/>
        <v>#VALUE!</v>
      </c>
      <c r="CO19" s="30" t="s">
        <v>44</v>
      </c>
      <c r="CP19" s="16" t="e">
        <f t="shared" ref="CP19:DV19" si="34">SUMPRODUCT(CP20:CP20,$F20:$F20)</f>
        <v>#VALUE!</v>
      </c>
      <c r="CQ19" s="17" t="e">
        <f t="shared" si="34"/>
        <v>#VALUE!</v>
      </c>
      <c r="CR19" s="17" t="e">
        <f t="shared" si="34"/>
        <v>#VALUE!</v>
      </c>
      <c r="CS19" s="17" t="e">
        <f t="shared" si="34"/>
        <v>#VALUE!</v>
      </c>
      <c r="CT19" s="17" t="e">
        <f t="shared" si="34"/>
        <v>#VALUE!</v>
      </c>
      <c r="CU19" s="17" t="e">
        <f t="shared" si="34"/>
        <v>#VALUE!</v>
      </c>
      <c r="CV19" s="17" t="e">
        <f t="shared" si="34"/>
        <v>#VALUE!</v>
      </c>
      <c r="CW19" s="17" t="e">
        <f t="shared" si="34"/>
        <v>#VALUE!</v>
      </c>
      <c r="CX19" s="17" t="e">
        <f t="shared" si="34"/>
        <v>#VALUE!</v>
      </c>
      <c r="CY19" s="18" t="e">
        <f t="shared" si="34"/>
        <v>#VALUE!</v>
      </c>
      <c r="CZ19" s="17" t="e">
        <f t="shared" si="34"/>
        <v>#VALUE!</v>
      </c>
      <c r="DA19" s="17" t="e">
        <f t="shared" si="34"/>
        <v>#VALUE!</v>
      </c>
      <c r="DB19" s="17" t="e">
        <f t="shared" si="34"/>
        <v>#VALUE!</v>
      </c>
      <c r="DC19" s="17" t="e">
        <f t="shared" si="34"/>
        <v>#VALUE!</v>
      </c>
      <c r="DD19" s="17" t="e">
        <f t="shared" si="34"/>
        <v>#VALUE!</v>
      </c>
      <c r="DE19" s="17" t="e">
        <f t="shared" si="34"/>
        <v>#VALUE!</v>
      </c>
      <c r="DF19" s="17" t="e">
        <f t="shared" si="34"/>
        <v>#VALUE!</v>
      </c>
      <c r="DG19" s="17" t="e">
        <f t="shared" si="34"/>
        <v>#VALUE!</v>
      </c>
      <c r="DH19" s="17" t="e">
        <f t="shared" si="34"/>
        <v>#VALUE!</v>
      </c>
      <c r="DI19" s="17" t="e">
        <f t="shared" si="34"/>
        <v>#VALUE!</v>
      </c>
      <c r="DJ19" s="17" t="e">
        <f t="shared" si="34"/>
        <v>#VALUE!</v>
      </c>
      <c r="DK19" s="17" t="e">
        <f t="shared" si="34"/>
        <v>#VALUE!</v>
      </c>
      <c r="DL19" s="17" t="e">
        <f t="shared" si="34"/>
        <v>#VALUE!</v>
      </c>
      <c r="DM19" s="17" t="e">
        <f t="shared" si="34"/>
        <v>#VALUE!</v>
      </c>
      <c r="DN19" s="17" t="e">
        <f t="shared" si="34"/>
        <v>#VALUE!</v>
      </c>
      <c r="DO19" s="17" t="e">
        <f t="shared" si="34"/>
        <v>#VALUE!</v>
      </c>
      <c r="DP19" s="17" t="e">
        <f t="shared" si="34"/>
        <v>#VALUE!</v>
      </c>
      <c r="DQ19" s="17" t="e">
        <f t="shared" si="34"/>
        <v>#VALUE!</v>
      </c>
      <c r="DR19" s="17" t="e">
        <f t="shared" si="34"/>
        <v>#VALUE!</v>
      </c>
      <c r="DS19" s="17" t="e">
        <f t="shared" si="34"/>
        <v>#VALUE!</v>
      </c>
      <c r="DT19" s="17" t="e">
        <f t="shared" si="34"/>
        <v>#VALUE!</v>
      </c>
      <c r="DU19" s="17" t="e">
        <f t="shared" si="34"/>
        <v>#VALUE!</v>
      </c>
      <c r="DV19" s="18" t="e">
        <f t="shared" si="34"/>
        <v>#VALUE!</v>
      </c>
    </row>
    <row r="20" spans="1:127" outlineLevel="3">
      <c r="A20" s="187"/>
      <c r="B20" s="31"/>
      <c r="C20" s="32"/>
      <c r="D20" s="245"/>
      <c r="E20" s="102"/>
      <c r="F20" s="55"/>
      <c r="G20" s="99"/>
      <c r="H20" s="55"/>
      <c r="I20" s="53"/>
      <c r="J20" s="44"/>
      <c r="K20" s="33"/>
      <c r="L20" s="58"/>
      <c r="M20" s="37"/>
      <c r="N20" s="47"/>
      <c r="O20" s="34"/>
      <c r="P20" s="60"/>
      <c r="Q20" s="48"/>
      <c r="R20" s="71"/>
      <c r="S20" s="35"/>
      <c r="T20" s="61"/>
      <c r="U20" s="36"/>
      <c r="V20" s="68"/>
      <c r="W20" s="25"/>
      <c r="X20" s="65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  <c r="BA20" s="66"/>
      <c r="BB20" s="66"/>
      <c r="BC20" s="66"/>
      <c r="BD20" s="67"/>
      <c r="BE20" s="27"/>
      <c r="BF20" s="30"/>
      <c r="BG20" s="16"/>
      <c r="BH20" s="17"/>
      <c r="BI20" s="17"/>
      <c r="BJ20" s="17"/>
      <c r="BK20" s="17"/>
      <c r="BL20" s="17"/>
      <c r="BM20" s="17"/>
      <c r="BN20" s="17"/>
      <c r="BO20" s="17"/>
      <c r="BP20" s="18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8"/>
      <c r="CO20" s="30"/>
      <c r="CP20" s="16"/>
      <c r="CQ20" s="17"/>
      <c r="CR20" s="17"/>
      <c r="CS20" s="17"/>
      <c r="CT20" s="17"/>
      <c r="CU20" s="17"/>
      <c r="CV20" s="17"/>
      <c r="CW20" s="17"/>
      <c r="CX20" s="17"/>
      <c r="CY20" s="18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8"/>
    </row>
    <row r="21" spans="1:127" s="187" customFormat="1" ht="15" customHeight="1" outlineLevel="2">
      <c r="B21" s="149" t="s">
        <v>23</v>
      </c>
      <c r="C21" s="197"/>
      <c r="D21" s="198" t="s">
        <v>12</v>
      </c>
      <c r="E21" s="199">
        <f>SUM(E22:E24)</f>
        <v>0</v>
      </c>
      <c r="F21" s="200" t="e">
        <f>E21/$E$12</f>
        <v>#DIV/0!</v>
      </c>
      <c r="G21" s="201">
        <f t="shared" si="29"/>
        <v>0</v>
      </c>
      <c r="H21" s="200">
        <f t="shared" si="30"/>
        <v>0</v>
      </c>
      <c r="I21" s="202"/>
      <c r="J21" s="216">
        <f t="shared" ref="J21:U21" si="35">COUNTIF(J22:J24,"&lt;="&amp;$B$7)</f>
        <v>0</v>
      </c>
      <c r="K21" s="217">
        <f t="shared" si="35"/>
        <v>0</v>
      </c>
      <c r="L21" s="217">
        <f t="shared" si="35"/>
        <v>0</v>
      </c>
      <c r="M21" s="215">
        <f t="shared" si="35"/>
        <v>0</v>
      </c>
      <c r="N21" s="216">
        <f t="shared" si="35"/>
        <v>0</v>
      </c>
      <c r="O21" s="217">
        <f t="shared" si="35"/>
        <v>0</v>
      </c>
      <c r="P21" s="217">
        <f t="shared" si="35"/>
        <v>0</v>
      </c>
      <c r="Q21" s="215">
        <f t="shared" si="35"/>
        <v>0</v>
      </c>
      <c r="R21" s="216">
        <f t="shared" si="35"/>
        <v>0</v>
      </c>
      <c r="S21" s="217">
        <f t="shared" si="35"/>
        <v>0</v>
      </c>
      <c r="T21" s="217">
        <f t="shared" si="35"/>
        <v>0</v>
      </c>
      <c r="U21" s="215">
        <f t="shared" si="35"/>
        <v>0</v>
      </c>
      <c r="V21" s="203"/>
      <c r="W21" s="29" t="s">
        <v>31</v>
      </c>
      <c r="X21" s="65">
        <f t="shared" ref="X21:BD21" si="36">SUMPRODUCT(X22:X24,$F22:$F24)</f>
        <v>0</v>
      </c>
      <c r="Y21" s="66">
        <f t="shared" si="36"/>
        <v>0</v>
      </c>
      <c r="Z21" s="66">
        <f t="shared" si="36"/>
        <v>0</v>
      </c>
      <c r="AA21" s="66">
        <f t="shared" si="36"/>
        <v>0</v>
      </c>
      <c r="AB21" s="66">
        <f t="shared" si="36"/>
        <v>0</v>
      </c>
      <c r="AC21" s="66">
        <f t="shared" si="36"/>
        <v>0</v>
      </c>
      <c r="AD21" s="66">
        <f t="shared" si="36"/>
        <v>0</v>
      </c>
      <c r="AE21" s="66">
        <f t="shared" si="36"/>
        <v>0</v>
      </c>
      <c r="AF21" s="66">
        <f t="shared" si="36"/>
        <v>0</v>
      </c>
      <c r="AG21" s="66">
        <f t="shared" si="36"/>
        <v>0</v>
      </c>
      <c r="AH21" s="66">
        <f t="shared" si="36"/>
        <v>0</v>
      </c>
      <c r="AI21" s="66">
        <f t="shared" si="36"/>
        <v>0</v>
      </c>
      <c r="AJ21" s="66">
        <f t="shared" si="36"/>
        <v>0</v>
      </c>
      <c r="AK21" s="66">
        <f t="shared" si="36"/>
        <v>0</v>
      </c>
      <c r="AL21" s="66">
        <f t="shared" si="36"/>
        <v>0</v>
      </c>
      <c r="AM21" s="66">
        <f t="shared" si="36"/>
        <v>0</v>
      </c>
      <c r="AN21" s="66">
        <f t="shared" si="36"/>
        <v>0</v>
      </c>
      <c r="AO21" s="66">
        <f t="shared" si="36"/>
        <v>0</v>
      </c>
      <c r="AP21" s="66">
        <f t="shared" si="36"/>
        <v>0</v>
      </c>
      <c r="AQ21" s="66">
        <f t="shared" si="36"/>
        <v>0</v>
      </c>
      <c r="AR21" s="66">
        <f t="shared" si="36"/>
        <v>0</v>
      </c>
      <c r="AS21" s="66">
        <f t="shared" si="36"/>
        <v>0</v>
      </c>
      <c r="AT21" s="66">
        <f t="shared" si="36"/>
        <v>0</v>
      </c>
      <c r="AU21" s="66">
        <f t="shared" si="36"/>
        <v>0</v>
      </c>
      <c r="AV21" s="66">
        <f t="shared" si="36"/>
        <v>0</v>
      </c>
      <c r="AW21" s="66">
        <f t="shared" si="36"/>
        <v>0</v>
      </c>
      <c r="AX21" s="66">
        <f t="shared" si="36"/>
        <v>0</v>
      </c>
      <c r="AY21" s="66">
        <f t="shared" si="36"/>
        <v>0</v>
      </c>
      <c r="AZ21" s="66">
        <f t="shared" si="36"/>
        <v>0</v>
      </c>
      <c r="BA21" s="66">
        <f t="shared" si="36"/>
        <v>0</v>
      </c>
      <c r="BB21" s="66">
        <f t="shared" si="36"/>
        <v>0</v>
      </c>
      <c r="BC21" s="66">
        <f t="shared" si="36"/>
        <v>0</v>
      </c>
      <c r="BD21" s="67">
        <f t="shared" si="36"/>
        <v>0</v>
      </c>
      <c r="BE21" s="192"/>
      <c r="BF21" s="30" t="s">
        <v>39</v>
      </c>
      <c r="BG21" s="16">
        <f t="shared" ref="BG21:CM21" si="37">SUMPRODUCT(BG22:BG24,$F22:$F24)</f>
        <v>0</v>
      </c>
      <c r="BH21" s="17">
        <f t="shared" si="37"/>
        <v>0</v>
      </c>
      <c r="BI21" s="17">
        <f t="shared" si="37"/>
        <v>0</v>
      </c>
      <c r="BJ21" s="17">
        <f t="shared" si="37"/>
        <v>0</v>
      </c>
      <c r="BK21" s="17">
        <f t="shared" si="37"/>
        <v>0</v>
      </c>
      <c r="BL21" s="17">
        <f t="shared" si="37"/>
        <v>0</v>
      </c>
      <c r="BM21" s="17">
        <f t="shared" si="37"/>
        <v>0</v>
      </c>
      <c r="BN21" s="17">
        <f t="shared" si="37"/>
        <v>0</v>
      </c>
      <c r="BO21" s="17">
        <f t="shared" si="37"/>
        <v>0</v>
      </c>
      <c r="BP21" s="18">
        <f t="shared" si="37"/>
        <v>0</v>
      </c>
      <c r="BQ21" s="17">
        <f t="shared" si="37"/>
        <v>0</v>
      </c>
      <c r="BR21" s="17">
        <f t="shared" si="37"/>
        <v>0</v>
      </c>
      <c r="BS21" s="17">
        <f t="shared" si="37"/>
        <v>0</v>
      </c>
      <c r="BT21" s="17">
        <f t="shared" si="37"/>
        <v>0</v>
      </c>
      <c r="BU21" s="17">
        <f t="shared" si="37"/>
        <v>0</v>
      </c>
      <c r="BV21" s="17">
        <f t="shared" si="37"/>
        <v>0</v>
      </c>
      <c r="BW21" s="17">
        <f t="shared" si="37"/>
        <v>0</v>
      </c>
      <c r="BX21" s="17">
        <f t="shared" si="37"/>
        <v>0</v>
      </c>
      <c r="BY21" s="17">
        <f t="shared" si="37"/>
        <v>0</v>
      </c>
      <c r="BZ21" s="17">
        <f t="shared" si="37"/>
        <v>0</v>
      </c>
      <c r="CA21" s="17">
        <f t="shared" si="37"/>
        <v>0</v>
      </c>
      <c r="CB21" s="17">
        <f t="shared" si="37"/>
        <v>0</v>
      </c>
      <c r="CC21" s="17">
        <f t="shared" si="37"/>
        <v>0</v>
      </c>
      <c r="CD21" s="17">
        <f t="shared" si="37"/>
        <v>0</v>
      </c>
      <c r="CE21" s="17">
        <f t="shared" si="37"/>
        <v>0</v>
      </c>
      <c r="CF21" s="17">
        <f t="shared" si="37"/>
        <v>0</v>
      </c>
      <c r="CG21" s="17">
        <f t="shared" si="37"/>
        <v>0</v>
      </c>
      <c r="CH21" s="17">
        <f t="shared" si="37"/>
        <v>0</v>
      </c>
      <c r="CI21" s="17">
        <f t="shared" si="37"/>
        <v>0</v>
      </c>
      <c r="CJ21" s="17">
        <f t="shared" si="37"/>
        <v>0</v>
      </c>
      <c r="CK21" s="17">
        <f t="shared" si="37"/>
        <v>0</v>
      </c>
      <c r="CL21" s="17">
        <f t="shared" si="37"/>
        <v>0</v>
      </c>
      <c r="CM21" s="18">
        <f t="shared" si="37"/>
        <v>0</v>
      </c>
      <c r="CO21" s="30" t="s">
        <v>45</v>
      </c>
      <c r="CP21" s="16">
        <f t="shared" ref="CP21:DV21" si="38">SUMPRODUCT(CP22:CP24,$F22:$F24)</f>
        <v>0</v>
      </c>
      <c r="CQ21" s="17">
        <f t="shared" si="38"/>
        <v>0</v>
      </c>
      <c r="CR21" s="17">
        <f t="shared" si="38"/>
        <v>0</v>
      </c>
      <c r="CS21" s="17">
        <f t="shared" si="38"/>
        <v>0</v>
      </c>
      <c r="CT21" s="17">
        <f t="shared" si="38"/>
        <v>0</v>
      </c>
      <c r="CU21" s="17">
        <f t="shared" si="38"/>
        <v>0</v>
      </c>
      <c r="CV21" s="17">
        <f t="shared" si="38"/>
        <v>0</v>
      </c>
      <c r="CW21" s="17">
        <f t="shared" si="38"/>
        <v>0</v>
      </c>
      <c r="CX21" s="17">
        <f t="shared" si="38"/>
        <v>0</v>
      </c>
      <c r="CY21" s="18">
        <f t="shared" si="38"/>
        <v>0</v>
      </c>
      <c r="CZ21" s="17">
        <f t="shared" si="38"/>
        <v>0</v>
      </c>
      <c r="DA21" s="17">
        <f t="shared" si="38"/>
        <v>0</v>
      </c>
      <c r="DB21" s="17">
        <f t="shared" si="38"/>
        <v>0</v>
      </c>
      <c r="DC21" s="17">
        <f t="shared" si="38"/>
        <v>0</v>
      </c>
      <c r="DD21" s="17">
        <f t="shared" si="38"/>
        <v>0</v>
      </c>
      <c r="DE21" s="17">
        <f t="shared" si="38"/>
        <v>0</v>
      </c>
      <c r="DF21" s="17">
        <f t="shared" si="38"/>
        <v>0</v>
      </c>
      <c r="DG21" s="17">
        <f t="shared" si="38"/>
        <v>0</v>
      </c>
      <c r="DH21" s="17">
        <f t="shared" si="38"/>
        <v>0</v>
      </c>
      <c r="DI21" s="17">
        <f t="shared" si="38"/>
        <v>0</v>
      </c>
      <c r="DJ21" s="17">
        <f t="shared" si="38"/>
        <v>0</v>
      </c>
      <c r="DK21" s="17">
        <f t="shared" si="38"/>
        <v>0</v>
      </c>
      <c r="DL21" s="17">
        <f t="shared" si="38"/>
        <v>0</v>
      </c>
      <c r="DM21" s="17">
        <f t="shared" si="38"/>
        <v>0</v>
      </c>
      <c r="DN21" s="17">
        <f t="shared" si="38"/>
        <v>0</v>
      </c>
      <c r="DO21" s="17">
        <f t="shared" si="38"/>
        <v>0</v>
      </c>
      <c r="DP21" s="17">
        <f t="shared" si="38"/>
        <v>0</v>
      </c>
      <c r="DQ21" s="17">
        <f t="shared" si="38"/>
        <v>0</v>
      </c>
      <c r="DR21" s="17">
        <f t="shared" si="38"/>
        <v>0</v>
      </c>
      <c r="DS21" s="17">
        <f t="shared" si="38"/>
        <v>0</v>
      </c>
      <c r="DT21" s="17">
        <f t="shared" si="38"/>
        <v>0</v>
      </c>
      <c r="DU21" s="17">
        <f t="shared" si="38"/>
        <v>0</v>
      </c>
      <c r="DV21" s="18">
        <f t="shared" si="38"/>
        <v>0</v>
      </c>
    </row>
    <row r="22" spans="1:127" ht="17.25" customHeight="1" outlineLevel="3">
      <c r="A22" s="187"/>
      <c r="B22" s="38"/>
      <c r="C22" s="39"/>
      <c r="D22" s="249"/>
      <c r="E22" s="103"/>
      <c r="F22" s="56"/>
      <c r="G22" s="101"/>
      <c r="H22" s="56"/>
      <c r="I22" s="54"/>
      <c r="J22" s="45"/>
      <c r="K22" s="40"/>
      <c r="L22" s="59"/>
      <c r="M22" s="46"/>
      <c r="N22" s="49"/>
      <c r="O22" s="41"/>
      <c r="P22" s="62"/>
      <c r="Q22" s="50"/>
      <c r="R22" s="52"/>
      <c r="S22" s="42"/>
      <c r="T22" s="63"/>
      <c r="U22" s="43"/>
      <c r="V22" s="68"/>
      <c r="W22" s="25"/>
      <c r="X22" s="65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/>
      <c r="BC22" s="66"/>
      <c r="BD22" s="67"/>
      <c r="BE22" s="27"/>
      <c r="BF22" s="30"/>
      <c r="BG22" s="16"/>
      <c r="BH22" s="17"/>
      <c r="BI22" s="17"/>
      <c r="BJ22" s="17"/>
      <c r="BK22" s="17"/>
      <c r="BL22" s="17"/>
      <c r="BM22" s="17"/>
      <c r="BN22" s="17"/>
      <c r="BO22" s="17"/>
      <c r="BP22" s="18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8"/>
      <c r="CO22" s="30"/>
      <c r="CP22" s="16"/>
      <c r="CQ22" s="17"/>
      <c r="CR22" s="17"/>
      <c r="CS22" s="17"/>
      <c r="CT22" s="17"/>
      <c r="CU22" s="17"/>
      <c r="CV22" s="17"/>
      <c r="CW22" s="17"/>
      <c r="CX22" s="17"/>
      <c r="CY22" s="18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8"/>
    </row>
    <row r="23" spans="1:127" ht="18" customHeight="1" outlineLevel="3">
      <c r="A23" s="187"/>
      <c r="B23" s="38"/>
      <c r="C23" s="39"/>
      <c r="D23" s="249"/>
      <c r="E23" s="103"/>
      <c r="F23" s="56"/>
      <c r="G23" s="101"/>
      <c r="H23" s="56"/>
      <c r="I23" s="54"/>
      <c r="J23" s="45"/>
      <c r="K23" s="40"/>
      <c r="L23" s="59"/>
      <c r="M23" s="46"/>
      <c r="N23" s="49"/>
      <c r="O23" s="41"/>
      <c r="P23" s="62"/>
      <c r="Q23" s="50"/>
      <c r="R23" s="52"/>
      <c r="S23" s="42"/>
      <c r="T23" s="63"/>
      <c r="U23" s="43"/>
      <c r="V23" s="68"/>
      <c r="W23" s="25"/>
      <c r="X23" s="65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7"/>
      <c r="BE23" s="27"/>
      <c r="BF23" s="30"/>
      <c r="BG23" s="16"/>
      <c r="BH23" s="17"/>
      <c r="BI23" s="17"/>
      <c r="BJ23" s="17"/>
      <c r="BK23" s="17"/>
      <c r="BL23" s="17"/>
      <c r="BM23" s="17"/>
      <c r="BN23" s="17"/>
      <c r="BO23" s="17"/>
      <c r="BP23" s="18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8"/>
      <c r="CO23" s="30"/>
      <c r="CP23" s="16"/>
      <c r="CQ23" s="17"/>
      <c r="CR23" s="17"/>
      <c r="CS23" s="17"/>
      <c r="CT23" s="17"/>
      <c r="CU23" s="17"/>
      <c r="CV23" s="17"/>
      <c r="CW23" s="17"/>
      <c r="CX23" s="17"/>
      <c r="CY23" s="18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8"/>
    </row>
    <row r="24" spans="1:127" ht="18" customHeight="1" outlineLevel="3">
      <c r="A24" s="187"/>
      <c r="B24" s="38"/>
      <c r="C24" s="39"/>
      <c r="D24" s="249"/>
      <c r="E24" s="103"/>
      <c r="F24" s="56"/>
      <c r="G24" s="101"/>
      <c r="H24" s="56"/>
      <c r="I24" s="54"/>
      <c r="J24" s="45"/>
      <c r="K24" s="40"/>
      <c r="L24" s="59"/>
      <c r="M24" s="46"/>
      <c r="N24" s="49"/>
      <c r="O24" s="41"/>
      <c r="P24" s="62"/>
      <c r="Q24" s="50"/>
      <c r="R24" s="52"/>
      <c r="S24" s="42"/>
      <c r="T24" s="63"/>
      <c r="U24" s="43"/>
      <c r="V24" s="68"/>
      <c r="W24" s="25"/>
      <c r="X24" s="65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  <c r="BA24" s="66"/>
      <c r="BB24" s="66"/>
      <c r="BC24" s="66"/>
      <c r="BD24" s="67"/>
      <c r="BE24" s="27"/>
      <c r="BF24" s="30"/>
      <c r="BG24" s="16"/>
      <c r="BH24" s="17"/>
      <c r="BI24" s="17"/>
      <c r="BJ24" s="17"/>
      <c r="BK24" s="17"/>
      <c r="BL24" s="17"/>
      <c r="BM24" s="17"/>
      <c r="BN24" s="17"/>
      <c r="BO24" s="17"/>
      <c r="BP24" s="18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8"/>
      <c r="CO24" s="30"/>
      <c r="CP24" s="16"/>
      <c r="CQ24" s="17"/>
      <c r="CR24" s="17"/>
      <c r="CS24" s="17"/>
      <c r="CT24" s="17"/>
      <c r="CU24" s="17"/>
      <c r="CV24" s="17"/>
      <c r="CW24" s="17"/>
      <c r="CX24" s="17"/>
      <c r="CY24" s="18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8"/>
    </row>
    <row r="25" spans="1:127" ht="15.75" outlineLevel="1" thickBot="1">
      <c r="B25" s="145" t="s">
        <v>24</v>
      </c>
      <c r="C25" s="138"/>
      <c r="D25" s="244"/>
      <c r="E25" s="139">
        <f>SUM(E26,E28)</f>
        <v>0</v>
      </c>
      <c r="F25" s="140" t="e">
        <f>E25/$E$11</f>
        <v>#DIV/0!</v>
      </c>
      <c r="G25" s="147" t="e">
        <f t="shared" ref="G25:G28" si="39">INDEX($X25:$BD25,MATCH($B$7,PDATES,0))</f>
        <v>#DIV/0!</v>
      </c>
      <c r="H25" s="140" t="e">
        <f t="shared" ref="H25:H28" si="40">INDEX($CP25:$DV25,MATCH($B$7,ADATES,0))</f>
        <v>#DIV/0!</v>
      </c>
      <c r="I25" s="280"/>
      <c r="J25" s="281">
        <f t="shared" ref="J25:U25" si="41">SUM(J26,J28)</f>
        <v>0</v>
      </c>
      <c r="K25" s="282">
        <f t="shared" si="41"/>
        <v>0</v>
      </c>
      <c r="L25" s="282">
        <f t="shared" si="41"/>
        <v>0</v>
      </c>
      <c r="M25" s="283">
        <f t="shared" si="41"/>
        <v>0</v>
      </c>
      <c r="N25" s="281">
        <f t="shared" si="41"/>
        <v>0</v>
      </c>
      <c r="O25" s="282">
        <f t="shared" si="41"/>
        <v>0</v>
      </c>
      <c r="P25" s="282">
        <f t="shared" si="41"/>
        <v>0</v>
      </c>
      <c r="Q25" s="283">
        <f t="shared" si="41"/>
        <v>0</v>
      </c>
      <c r="R25" s="281">
        <f t="shared" si="41"/>
        <v>0</v>
      </c>
      <c r="S25" s="282">
        <f t="shared" si="41"/>
        <v>0</v>
      </c>
      <c r="T25" s="282">
        <f t="shared" si="41"/>
        <v>0</v>
      </c>
      <c r="U25" s="283">
        <f t="shared" si="41"/>
        <v>0</v>
      </c>
      <c r="V25" s="204"/>
      <c r="W25" s="30" t="s">
        <v>32</v>
      </c>
      <c r="X25" s="193" t="e">
        <f t="shared" ref="X25:BD25" si="42">($F26*X26)+($F28*X28)</f>
        <v>#DIV/0!</v>
      </c>
      <c r="Y25" s="195" t="e">
        <f t="shared" si="42"/>
        <v>#DIV/0!</v>
      </c>
      <c r="Z25" s="195" t="e">
        <f t="shared" si="42"/>
        <v>#DIV/0!</v>
      </c>
      <c r="AA25" s="195" t="e">
        <f t="shared" si="42"/>
        <v>#DIV/0!</v>
      </c>
      <c r="AB25" s="195" t="e">
        <f t="shared" si="42"/>
        <v>#DIV/0!</v>
      </c>
      <c r="AC25" s="195" t="e">
        <f t="shared" si="42"/>
        <v>#DIV/0!</v>
      </c>
      <c r="AD25" s="195" t="e">
        <f t="shared" si="42"/>
        <v>#DIV/0!</v>
      </c>
      <c r="AE25" s="195" t="e">
        <f t="shared" si="42"/>
        <v>#DIV/0!</v>
      </c>
      <c r="AF25" s="195" t="e">
        <f t="shared" si="42"/>
        <v>#DIV/0!</v>
      </c>
      <c r="AG25" s="195" t="e">
        <f t="shared" si="42"/>
        <v>#DIV/0!</v>
      </c>
      <c r="AH25" s="195" t="e">
        <f t="shared" si="42"/>
        <v>#DIV/0!</v>
      </c>
      <c r="AI25" s="195" t="e">
        <f t="shared" si="42"/>
        <v>#DIV/0!</v>
      </c>
      <c r="AJ25" s="195" t="e">
        <f t="shared" si="42"/>
        <v>#DIV/0!</v>
      </c>
      <c r="AK25" s="195" t="e">
        <f t="shared" si="42"/>
        <v>#DIV/0!</v>
      </c>
      <c r="AL25" s="195" t="e">
        <f t="shared" si="42"/>
        <v>#DIV/0!</v>
      </c>
      <c r="AM25" s="195" t="e">
        <f t="shared" si="42"/>
        <v>#DIV/0!</v>
      </c>
      <c r="AN25" s="195" t="e">
        <f t="shared" si="42"/>
        <v>#DIV/0!</v>
      </c>
      <c r="AO25" s="195" t="e">
        <f t="shared" si="42"/>
        <v>#DIV/0!</v>
      </c>
      <c r="AP25" s="195" t="e">
        <f t="shared" si="42"/>
        <v>#DIV/0!</v>
      </c>
      <c r="AQ25" s="195" t="e">
        <f t="shared" si="42"/>
        <v>#DIV/0!</v>
      </c>
      <c r="AR25" s="195" t="e">
        <f t="shared" si="42"/>
        <v>#DIV/0!</v>
      </c>
      <c r="AS25" s="195" t="e">
        <f t="shared" si="42"/>
        <v>#DIV/0!</v>
      </c>
      <c r="AT25" s="195" t="e">
        <f t="shared" si="42"/>
        <v>#DIV/0!</v>
      </c>
      <c r="AU25" s="195" t="e">
        <f t="shared" si="42"/>
        <v>#DIV/0!</v>
      </c>
      <c r="AV25" s="195" t="e">
        <f t="shared" si="42"/>
        <v>#DIV/0!</v>
      </c>
      <c r="AW25" s="195" t="e">
        <f t="shared" si="42"/>
        <v>#DIV/0!</v>
      </c>
      <c r="AX25" s="195" t="e">
        <f t="shared" si="42"/>
        <v>#DIV/0!</v>
      </c>
      <c r="AY25" s="195" t="e">
        <f t="shared" si="42"/>
        <v>#DIV/0!</v>
      </c>
      <c r="AZ25" s="195" t="e">
        <f t="shared" si="42"/>
        <v>#DIV/0!</v>
      </c>
      <c r="BA25" s="195" t="e">
        <f t="shared" si="42"/>
        <v>#DIV/0!</v>
      </c>
      <c r="BB25" s="195" t="e">
        <f t="shared" si="42"/>
        <v>#DIV/0!</v>
      </c>
      <c r="BC25" s="195" t="e">
        <f t="shared" si="42"/>
        <v>#DIV/0!</v>
      </c>
      <c r="BD25" s="196" t="e">
        <f t="shared" si="42"/>
        <v>#DIV/0!</v>
      </c>
      <c r="BE25" s="27"/>
      <c r="BF25" s="30" t="s">
        <v>36</v>
      </c>
      <c r="BG25" s="193" t="e">
        <f t="shared" ref="BG25:CM25" si="43">($F26*BG26)+($F28*BG28)</f>
        <v>#DIV/0!</v>
      </c>
      <c r="BH25" s="195" t="e">
        <f t="shared" si="43"/>
        <v>#DIV/0!</v>
      </c>
      <c r="BI25" s="195" t="e">
        <f t="shared" si="43"/>
        <v>#DIV/0!</v>
      </c>
      <c r="BJ25" s="195" t="e">
        <f t="shared" si="43"/>
        <v>#DIV/0!</v>
      </c>
      <c r="BK25" s="195" t="e">
        <f t="shared" si="43"/>
        <v>#DIV/0!</v>
      </c>
      <c r="BL25" s="195" t="e">
        <f t="shared" si="43"/>
        <v>#DIV/0!</v>
      </c>
      <c r="BM25" s="195" t="e">
        <f t="shared" si="43"/>
        <v>#DIV/0!</v>
      </c>
      <c r="BN25" s="195" t="e">
        <f t="shared" si="43"/>
        <v>#DIV/0!</v>
      </c>
      <c r="BO25" s="195" t="e">
        <f t="shared" si="43"/>
        <v>#DIV/0!</v>
      </c>
      <c r="BP25" s="195" t="e">
        <f t="shared" si="43"/>
        <v>#DIV/0!</v>
      </c>
      <c r="BQ25" s="195" t="e">
        <f t="shared" si="43"/>
        <v>#DIV/0!</v>
      </c>
      <c r="BR25" s="195" t="e">
        <f t="shared" si="43"/>
        <v>#DIV/0!</v>
      </c>
      <c r="BS25" s="195" t="e">
        <f t="shared" si="43"/>
        <v>#DIV/0!</v>
      </c>
      <c r="BT25" s="195" t="e">
        <f t="shared" si="43"/>
        <v>#DIV/0!</v>
      </c>
      <c r="BU25" s="195" t="e">
        <f t="shared" si="43"/>
        <v>#DIV/0!</v>
      </c>
      <c r="BV25" s="195" t="e">
        <f t="shared" si="43"/>
        <v>#DIV/0!</v>
      </c>
      <c r="BW25" s="195" t="e">
        <f t="shared" si="43"/>
        <v>#DIV/0!</v>
      </c>
      <c r="BX25" s="195" t="e">
        <f t="shared" si="43"/>
        <v>#DIV/0!</v>
      </c>
      <c r="BY25" s="195" t="e">
        <f t="shared" si="43"/>
        <v>#DIV/0!</v>
      </c>
      <c r="BZ25" s="195" t="e">
        <f t="shared" si="43"/>
        <v>#DIV/0!</v>
      </c>
      <c r="CA25" s="195" t="e">
        <f t="shared" si="43"/>
        <v>#DIV/0!</v>
      </c>
      <c r="CB25" s="195" t="e">
        <f t="shared" si="43"/>
        <v>#DIV/0!</v>
      </c>
      <c r="CC25" s="195" t="e">
        <f t="shared" si="43"/>
        <v>#DIV/0!</v>
      </c>
      <c r="CD25" s="195" t="e">
        <f t="shared" si="43"/>
        <v>#DIV/0!</v>
      </c>
      <c r="CE25" s="195" t="e">
        <f t="shared" si="43"/>
        <v>#DIV/0!</v>
      </c>
      <c r="CF25" s="195" t="e">
        <f t="shared" si="43"/>
        <v>#DIV/0!</v>
      </c>
      <c r="CG25" s="195" t="e">
        <f t="shared" si="43"/>
        <v>#DIV/0!</v>
      </c>
      <c r="CH25" s="195" t="e">
        <f t="shared" si="43"/>
        <v>#DIV/0!</v>
      </c>
      <c r="CI25" s="195" t="e">
        <f t="shared" si="43"/>
        <v>#DIV/0!</v>
      </c>
      <c r="CJ25" s="195" t="e">
        <f t="shared" si="43"/>
        <v>#DIV/0!</v>
      </c>
      <c r="CK25" s="195" t="e">
        <f t="shared" si="43"/>
        <v>#DIV/0!</v>
      </c>
      <c r="CL25" s="195" t="e">
        <f t="shared" si="43"/>
        <v>#DIV/0!</v>
      </c>
      <c r="CM25" s="196" t="e">
        <f t="shared" si="43"/>
        <v>#DIV/0!</v>
      </c>
      <c r="CO25" s="30" t="s">
        <v>46</v>
      </c>
      <c r="CP25" s="193" t="e">
        <f t="shared" ref="CP25:DV25" si="44">($F26*CP26)+($F28*CP28)</f>
        <v>#DIV/0!</v>
      </c>
      <c r="CQ25" s="195" t="e">
        <f t="shared" si="44"/>
        <v>#DIV/0!</v>
      </c>
      <c r="CR25" s="195" t="e">
        <f t="shared" si="44"/>
        <v>#DIV/0!</v>
      </c>
      <c r="CS25" s="195" t="e">
        <f t="shared" si="44"/>
        <v>#DIV/0!</v>
      </c>
      <c r="CT25" s="195" t="e">
        <f t="shared" si="44"/>
        <v>#DIV/0!</v>
      </c>
      <c r="CU25" s="195" t="e">
        <f t="shared" si="44"/>
        <v>#DIV/0!</v>
      </c>
      <c r="CV25" s="195" t="e">
        <f t="shared" si="44"/>
        <v>#DIV/0!</v>
      </c>
      <c r="CW25" s="195" t="e">
        <f t="shared" si="44"/>
        <v>#DIV/0!</v>
      </c>
      <c r="CX25" s="195" t="e">
        <f t="shared" si="44"/>
        <v>#DIV/0!</v>
      </c>
      <c r="CY25" s="195" t="e">
        <f t="shared" si="44"/>
        <v>#DIV/0!</v>
      </c>
      <c r="CZ25" s="195" t="e">
        <f t="shared" si="44"/>
        <v>#DIV/0!</v>
      </c>
      <c r="DA25" s="195" t="e">
        <f t="shared" si="44"/>
        <v>#DIV/0!</v>
      </c>
      <c r="DB25" s="195" t="e">
        <f t="shared" si="44"/>
        <v>#DIV/0!</v>
      </c>
      <c r="DC25" s="195" t="e">
        <f t="shared" si="44"/>
        <v>#DIV/0!</v>
      </c>
      <c r="DD25" s="195" t="e">
        <f t="shared" si="44"/>
        <v>#DIV/0!</v>
      </c>
      <c r="DE25" s="195" t="e">
        <f t="shared" si="44"/>
        <v>#DIV/0!</v>
      </c>
      <c r="DF25" s="195" t="e">
        <f t="shared" si="44"/>
        <v>#DIV/0!</v>
      </c>
      <c r="DG25" s="195" t="e">
        <f t="shared" si="44"/>
        <v>#DIV/0!</v>
      </c>
      <c r="DH25" s="195" t="e">
        <f t="shared" si="44"/>
        <v>#DIV/0!</v>
      </c>
      <c r="DI25" s="195" t="e">
        <f t="shared" si="44"/>
        <v>#DIV/0!</v>
      </c>
      <c r="DJ25" s="195" t="e">
        <f t="shared" si="44"/>
        <v>#DIV/0!</v>
      </c>
      <c r="DK25" s="195" t="e">
        <f t="shared" si="44"/>
        <v>#DIV/0!</v>
      </c>
      <c r="DL25" s="195" t="e">
        <f t="shared" si="44"/>
        <v>#DIV/0!</v>
      </c>
      <c r="DM25" s="195" t="e">
        <f t="shared" si="44"/>
        <v>#DIV/0!</v>
      </c>
      <c r="DN25" s="195" t="e">
        <f t="shared" si="44"/>
        <v>#DIV/0!</v>
      </c>
      <c r="DO25" s="195" t="e">
        <f t="shared" si="44"/>
        <v>#DIV/0!</v>
      </c>
      <c r="DP25" s="195" t="e">
        <f t="shared" si="44"/>
        <v>#DIV/0!</v>
      </c>
      <c r="DQ25" s="195" t="e">
        <f t="shared" si="44"/>
        <v>#DIV/0!</v>
      </c>
      <c r="DR25" s="195" t="e">
        <f t="shared" si="44"/>
        <v>#DIV/0!</v>
      </c>
      <c r="DS25" s="195" t="e">
        <f t="shared" si="44"/>
        <v>#DIV/0!</v>
      </c>
      <c r="DT25" s="195" t="e">
        <f t="shared" si="44"/>
        <v>#DIV/0!</v>
      </c>
      <c r="DU25" s="195" t="e">
        <f t="shared" si="44"/>
        <v>#DIV/0!</v>
      </c>
      <c r="DV25" s="196" t="e">
        <f t="shared" si="44"/>
        <v>#DIV/0!</v>
      </c>
    </row>
    <row r="26" spans="1:127" ht="15.75" outlineLevel="2" thickTop="1">
      <c r="B26" s="149" t="s">
        <v>25</v>
      </c>
      <c r="C26" s="150"/>
      <c r="D26" s="151"/>
      <c r="E26" s="152">
        <f>SUM(E27:E27)</f>
        <v>0</v>
      </c>
      <c r="F26" s="153" t="e">
        <f>E26/$E$25</f>
        <v>#DIV/0!</v>
      </c>
      <c r="G26" s="154" t="e">
        <f t="shared" si="39"/>
        <v>#VALUE!</v>
      </c>
      <c r="H26" s="153" t="e">
        <f t="shared" si="40"/>
        <v>#VALUE!</v>
      </c>
      <c r="I26" s="278"/>
      <c r="J26" s="210">
        <f t="shared" ref="J26:U26" si="45">COUNTIF(J27:J27,"&lt;="&amp;$B$7)</f>
        <v>0</v>
      </c>
      <c r="K26" s="213">
        <f t="shared" si="45"/>
        <v>0</v>
      </c>
      <c r="L26" s="213">
        <f t="shared" si="45"/>
        <v>0</v>
      </c>
      <c r="M26" s="212">
        <f t="shared" si="45"/>
        <v>0</v>
      </c>
      <c r="N26" s="210">
        <f t="shared" si="45"/>
        <v>0</v>
      </c>
      <c r="O26" s="213">
        <f t="shared" si="45"/>
        <v>0</v>
      </c>
      <c r="P26" s="213">
        <f t="shared" si="45"/>
        <v>0</v>
      </c>
      <c r="Q26" s="212">
        <f t="shared" si="45"/>
        <v>0</v>
      </c>
      <c r="R26" s="210">
        <f t="shared" si="45"/>
        <v>0</v>
      </c>
      <c r="S26" s="213">
        <f t="shared" si="45"/>
        <v>0</v>
      </c>
      <c r="T26" s="213">
        <f t="shared" si="45"/>
        <v>0</v>
      </c>
      <c r="U26" s="212">
        <f t="shared" si="45"/>
        <v>0</v>
      </c>
      <c r="V26" s="205"/>
      <c r="W26" s="30" t="s">
        <v>33</v>
      </c>
      <c r="X26" s="65" t="e">
        <f>SUMPRODUCT($F27:$F27,X27:X27)</f>
        <v>#VALUE!</v>
      </c>
      <c r="Y26" s="66" t="e">
        <f t="shared" ref="Y26:BD26" si="46">SUMPRODUCT(Y27:Y27,$F27:$F27)</f>
        <v>#VALUE!</v>
      </c>
      <c r="Z26" s="66" t="e">
        <f t="shared" si="46"/>
        <v>#VALUE!</v>
      </c>
      <c r="AA26" s="66" t="e">
        <f t="shared" si="46"/>
        <v>#VALUE!</v>
      </c>
      <c r="AB26" s="66" t="e">
        <f t="shared" si="46"/>
        <v>#VALUE!</v>
      </c>
      <c r="AC26" s="66" t="e">
        <f t="shared" si="46"/>
        <v>#VALUE!</v>
      </c>
      <c r="AD26" s="66" t="e">
        <f t="shared" si="46"/>
        <v>#VALUE!</v>
      </c>
      <c r="AE26" s="66" t="e">
        <f t="shared" si="46"/>
        <v>#VALUE!</v>
      </c>
      <c r="AF26" s="66" t="e">
        <f t="shared" si="46"/>
        <v>#VALUE!</v>
      </c>
      <c r="AG26" s="66" t="e">
        <f t="shared" si="46"/>
        <v>#VALUE!</v>
      </c>
      <c r="AH26" s="66" t="e">
        <f t="shared" si="46"/>
        <v>#VALUE!</v>
      </c>
      <c r="AI26" s="66" t="e">
        <f t="shared" si="46"/>
        <v>#VALUE!</v>
      </c>
      <c r="AJ26" s="66" t="e">
        <f t="shared" si="46"/>
        <v>#VALUE!</v>
      </c>
      <c r="AK26" s="66" t="e">
        <f t="shared" si="46"/>
        <v>#VALUE!</v>
      </c>
      <c r="AL26" s="66" t="e">
        <f t="shared" si="46"/>
        <v>#VALUE!</v>
      </c>
      <c r="AM26" s="66" t="e">
        <f t="shared" si="46"/>
        <v>#VALUE!</v>
      </c>
      <c r="AN26" s="66" t="e">
        <f t="shared" si="46"/>
        <v>#VALUE!</v>
      </c>
      <c r="AO26" s="66" t="e">
        <f t="shared" si="46"/>
        <v>#VALUE!</v>
      </c>
      <c r="AP26" s="66" t="e">
        <f t="shared" si="46"/>
        <v>#VALUE!</v>
      </c>
      <c r="AQ26" s="66" t="e">
        <f t="shared" si="46"/>
        <v>#VALUE!</v>
      </c>
      <c r="AR26" s="66" t="e">
        <f t="shared" si="46"/>
        <v>#VALUE!</v>
      </c>
      <c r="AS26" s="66" t="e">
        <f t="shared" si="46"/>
        <v>#VALUE!</v>
      </c>
      <c r="AT26" s="66" t="e">
        <f t="shared" si="46"/>
        <v>#VALUE!</v>
      </c>
      <c r="AU26" s="66" t="e">
        <f t="shared" si="46"/>
        <v>#VALUE!</v>
      </c>
      <c r="AV26" s="66" t="e">
        <f t="shared" si="46"/>
        <v>#VALUE!</v>
      </c>
      <c r="AW26" s="66" t="e">
        <f t="shared" si="46"/>
        <v>#VALUE!</v>
      </c>
      <c r="AX26" s="66" t="e">
        <f t="shared" si="46"/>
        <v>#VALUE!</v>
      </c>
      <c r="AY26" s="66" t="e">
        <f t="shared" si="46"/>
        <v>#VALUE!</v>
      </c>
      <c r="AZ26" s="66" t="e">
        <f t="shared" si="46"/>
        <v>#VALUE!</v>
      </c>
      <c r="BA26" s="66" t="e">
        <f t="shared" si="46"/>
        <v>#VALUE!</v>
      </c>
      <c r="BB26" s="66" t="e">
        <f t="shared" si="46"/>
        <v>#VALUE!</v>
      </c>
      <c r="BC26" s="66" t="e">
        <f t="shared" si="46"/>
        <v>#VALUE!</v>
      </c>
      <c r="BD26" s="67" t="e">
        <f t="shared" si="46"/>
        <v>#VALUE!</v>
      </c>
      <c r="BE26" s="192"/>
      <c r="BF26" s="30" t="s">
        <v>40</v>
      </c>
      <c r="BG26" s="13" t="e">
        <f t="shared" ref="BG26:CM26" si="47">SUMPRODUCT(BG27:BG27,$F27:$F27)</f>
        <v>#VALUE!</v>
      </c>
      <c r="BH26" s="14" t="e">
        <f t="shared" si="47"/>
        <v>#VALUE!</v>
      </c>
      <c r="BI26" s="14" t="e">
        <f t="shared" si="47"/>
        <v>#VALUE!</v>
      </c>
      <c r="BJ26" s="14" t="e">
        <f t="shared" si="47"/>
        <v>#VALUE!</v>
      </c>
      <c r="BK26" s="14" t="e">
        <f t="shared" si="47"/>
        <v>#VALUE!</v>
      </c>
      <c r="BL26" s="14" t="e">
        <f t="shared" si="47"/>
        <v>#VALUE!</v>
      </c>
      <c r="BM26" s="14" t="e">
        <f t="shared" si="47"/>
        <v>#VALUE!</v>
      </c>
      <c r="BN26" s="14" t="e">
        <f t="shared" si="47"/>
        <v>#VALUE!</v>
      </c>
      <c r="BO26" s="14" t="e">
        <f t="shared" si="47"/>
        <v>#VALUE!</v>
      </c>
      <c r="BP26" s="15" t="e">
        <f t="shared" si="47"/>
        <v>#VALUE!</v>
      </c>
      <c r="BQ26" s="14" t="e">
        <f t="shared" si="47"/>
        <v>#VALUE!</v>
      </c>
      <c r="BR26" s="14" t="e">
        <f t="shared" si="47"/>
        <v>#VALUE!</v>
      </c>
      <c r="BS26" s="14" t="e">
        <f t="shared" si="47"/>
        <v>#VALUE!</v>
      </c>
      <c r="BT26" s="14" t="e">
        <f t="shared" si="47"/>
        <v>#VALUE!</v>
      </c>
      <c r="BU26" s="14" t="e">
        <f t="shared" si="47"/>
        <v>#VALUE!</v>
      </c>
      <c r="BV26" s="14" t="e">
        <f t="shared" si="47"/>
        <v>#VALUE!</v>
      </c>
      <c r="BW26" s="14" t="e">
        <f t="shared" si="47"/>
        <v>#VALUE!</v>
      </c>
      <c r="BX26" s="14" t="e">
        <f t="shared" si="47"/>
        <v>#VALUE!</v>
      </c>
      <c r="BY26" s="14" t="e">
        <f t="shared" si="47"/>
        <v>#VALUE!</v>
      </c>
      <c r="BZ26" s="14" t="e">
        <f t="shared" si="47"/>
        <v>#VALUE!</v>
      </c>
      <c r="CA26" s="14" t="e">
        <f t="shared" si="47"/>
        <v>#VALUE!</v>
      </c>
      <c r="CB26" s="14" t="e">
        <f t="shared" si="47"/>
        <v>#VALUE!</v>
      </c>
      <c r="CC26" s="14" t="e">
        <f t="shared" si="47"/>
        <v>#VALUE!</v>
      </c>
      <c r="CD26" s="14" t="e">
        <f t="shared" si="47"/>
        <v>#VALUE!</v>
      </c>
      <c r="CE26" s="14" t="e">
        <f t="shared" si="47"/>
        <v>#VALUE!</v>
      </c>
      <c r="CF26" s="14" t="e">
        <f t="shared" si="47"/>
        <v>#VALUE!</v>
      </c>
      <c r="CG26" s="14" t="e">
        <f t="shared" si="47"/>
        <v>#VALUE!</v>
      </c>
      <c r="CH26" s="14" t="e">
        <f t="shared" si="47"/>
        <v>#VALUE!</v>
      </c>
      <c r="CI26" s="14" t="e">
        <f t="shared" si="47"/>
        <v>#VALUE!</v>
      </c>
      <c r="CJ26" s="14" t="e">
        <f t="shared" si="47"/>
        <v>#VALUE!</v>
      </c>
      <c r="CK26" s="14" t="e">
        <f t="shared" si="47"/>
        <v>#VALUE!</v>
      </c>
      <c r="CL26" s="14" t="e">
        <f t="shared" si="47"/>
        <v>#VALUE!</v>
      </c>
      <c r="CM26" s="15" t="e">
        <f t="shared" si="47"/>
        <v>#VALUE!</v>
      </c>
      <c r="CN26" s="187"/>
      <c r="CO26" s="30" t="s">
        <v>47</v>
      </c>
      <c r="CP26" s="13" t="e">
        <f t="shared" ref="CP26:DV26" si="48">SUMPRODUCT(CP27:CP27,$F27:$F27)</f>
        <v>#VALUE!</v>
      </c>
      <c r="CQ26" s="14" t="e">
        <f t="shared" si="48"/>
        <v>#VALUE!</v>
      </c>
      <c r="CR26" s="14" t="e">
        <f t="shared" si="48"/>
        <v>#VALUE!</v>
      </c>
      <c r="CS26" s="14" t="e">
        <f t="shared" si="48"/>
        <v>#VALUE!</v>
      </c>
      <c r="CT26" s="14" t="e">
        <f t="shared" si="48"/>
        <v>#VALUE!</v>
      </c>
      <c r="CU26" s="14" t="e">
        <f t="shared" si="48"/>
        <v>#VALUE!</v>
      </c>
      <c r="CV26" s="14" t="e">
        <f t="shared" si="48"/>
        <v>#VALUE!</v>
      </c>
      <c r="CW26" s="14" t="e">
        <f t="shared" si="48"/>
        <v>#VALUE!</v>
      </c>
      <c r="CX26" s="14" t="e">
        <f t="shared" si="48"/>
        <v>#VALUE!</v>
      </c>
      <c r="CY26" s="15" t="e">
        <f t="shared" si="48"/>
        <v>#VALUE!</v>
      </c>
      <c r="CZ26" s="14" t="e">
        <f t="shared" si="48"/>
        <v>#VALUE!</v>
      </c>
      <c r="DA26" s="14" t="e">
        <f t="shared" si="48"/>
        <v>#VALUE!</v>
      </c>
      <c r="DB26" s="14" t="e">
        <f t="shared" si="48"/>
        <v>#VALUE!</v>
      </c>
      <c r="DC26" s="14" t="e">
        <f t="shared" si="48"/>
        <v>#VALUE!</v>
      </c>
      <c r="DD26" s="14" t="e">
        <f t="shared" si="48"/>
        <v>#VALUE!</v>
      </c>
      <c r="DE26" s="14" t="e">
        <f t="shared" si="48"/>
        <v>#VALUE!</v>
      </c>
      <c r="DF26" s="14" t="e">
        <f t="shared" si="48"/>
        <v>#VALUE!</v>
      </c>
      <c r="DG26" s="14" t="e">
        <f t="shared" si="48"/>
        <v>#VALUE!</v>
      </c>
      <c r="DH26" s="14" t="e">
        <f t="shared" si="48"/>
        <v>#VALUE!</v>
      </c>
      <c r="DI26" s="14" t="e">
        <f t="shared" si="48"/>
        <v>#VALUE!</v>
      </c>
      <c r="DJ26" s="14" t="e">
        <f t="shared" si="48"/>
        <v>#VALUE!</v>
      </c>
      <c r="DK26" s="14" t="e">
        <f t="shared" si="48"/>
        <v>#VALUE!</v>
      </c>
      <c r="DL26" s="14" t="e">
        <f t="shared" si="48"/>
        <v>#VALUE!</v>
      </c>
      <c r="DM26" s="14" t="e">
        <f t="shared" si="48"/>
        <v>#VALUE!</v>
      </c>
      <c r="DN26" s="14" t="e">
        <f t="shared" si="48"/>
        <v>#VALUE!</v>
      </c>
      <c r="DO26" s="14" t="e">
        <f t="shared" si="48"/>
        <v>#VALUE!</v>
      </c>
      <c r="DP26" s="14" t="e">
        <f t="shared" si="48"/>
        <v>#VALUE!</v>
      </c>
      <c r="DQ26" s="14" t="e">
        <f t="shared" si="48"/>
        <v>#VALUE!</v>
      </c>
      <c r="DR26" s="14" t="e">
        <f t="shared" si="48"/>
        <v>#VALUE!</v>
      </c>
      <c r="DS26" s="14" t="e">
        <f t="shared" si="48"/>
        <v>#VALUE!</v>
      </c>
      <c r="DT26" s="14" t="e">
        <f t="shared" si="48"/>
        <v>#VALUE!</v>
      </c>
      <c r="DU26" s="14" t="e">
        <f t="shared" si="48"/>
        <v>#VALUE!</v>
      </c>
      <c r="DV26" s="15" t="e">
        <f t="shared" si="48"/>
        <v>#VALUE!</v>
      </c>
      <c r="DW26" s="187"/>
    </row>
    <row r="27" spans="1:127" outlineLevel="3">
      <c r="B27" s="64"/>
      <c r="C27" s="32"/>
      <c r="D27" s="245"/>
      <c r="E27" s="102"/>
      <c r="F27" s="55"/>
      <c r="G27" s="99"/>
      <c r="H27" s="55"/>
      <c r="I27" s="53"/>
      <c r="J27" s="44"/>
      <c r="K27" s="33"/>
      <c r="L27" s="58"/>
      <c r="M27" s="37"/>
      <c r="N27" s="47"/>
      <c r="O27" s="34"/>
      <c r="P27" s="60"/>
      <c r="Q27" s="48"/>
      <c r="R27" s="70"/>
      <c r="S27" s="69"/>
      <c r="T27" s="61"/>
      <c r="U27" s="36"/>
      <c r="V27" s="206"/>
      <c r="X27" s="65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7"/>
      <c r="BE27" s="27"/>
      <c r="BF27" s="30"/>
      <c r="BG27" s="13"/>
      <c r="BH27" s="14"/>
      <c r="BI27" s="14"/>
      <c r="BJ27" s="14"/>
      <c r="BK27" s="14"/>
      <c r="BL27" s="14"/>
      <c r="BM27" s="14"/>
      <c r="BN27" s="14"/>
      <c r="BO27" s="14"/>
      <c r="BP27" s="15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5"/>
      <c r="CO27" s="30"/>
      <c r="CP27" s="13"/>
      <c r="CQ27" s="14"/>
      <c r="CR27" s="14"/>
      <c r="CS27" s="14"/>
      <c r="CT27" s="14"/>
      <c r="CU27" s="14"/>
      <c r="CV27" s="14"/>
      <c r="CW27" s="14"/>
      <c r="CX27" s="14"/>
      <c r="CY27" s="15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5"/>
    </row>
    <row r="28" spans="1:127" outlineLevel="2">
      <c r="B28" s="309" t="s">
        <v>26</v>
      </c>
      <c r="C28" s="310"/>
      <c r="D28" s="311"/>
      <c r="E28" s="312">
        <f>SUM(E29:E29)</f>
        <v>0</v>
      </c>
      <c r="F28" s="313" t="e">
        <f>E28/$E$25</f>
        <v>#DIV/0!</v>
      </c>
      <c r="G28" s="314" t="e">
        <f t="shared" si="39"/>
        <v>#VALUE!</v>
      </c>
      <c r="H28" s="313" t="e">
        <f t="shared" si="40"/>
        <v>#VALUE!</v>
      </c>
      <c r="I28" s="315"/>
      <c r="J28" s="316">
        <f t="shared" ref="J28:U28" si="49">COUNTIF(J29:J29,"&lt;="&amp;$B$7)</f>
        <v>0</v>
      </c>
      <c r="K28" s="317">
        <f t="shared" si="49"/>
        <v>0</v>
      </c>
      <c r="L28" s="317">
        <f t="shared" si="49"/>
        <v>0</v>
      </c>
      <c r="M28" s="318">
        <f t="shared" si="49"/>
        <v>0</v>
      </c>
      <c r="N28" s="319">
        <f t="shared" si="49"/>
        <v>0</v>
      </c>
      <c r="O28" s="317">
        <f t="shared" si="49"/>
        <v>0</v>
      </c>
      <c r="P28" s="317">
        <f t="shared" si="49"/>
        <v>0</v>
      </c>
      <c r="Q28" s="318">
        <f t="shared" si="49"/>
        <v>0</v>
      </c>
      <c r="R28" s="319">
        <f t="shared" si="49"/>
        <v>0</v>
      </c>
      <c r="S28" s="317">
        <f t="shared" si="49"/>
        <v>0</v>
      </c>
      <c r="T28" s="317">
        <f t="shared" si="49"/>
        <v>0</v>
      </c>
      <c r="U28" s="318">
        <f t="shared" si="49"/>
        <v>0</v>
      </c>
      <c r="V28" s="320"/>
      <c r="W28" s="279" t="s">
        <v>34</v>
      </c>
      <c r="X28" s="65" t="e">
        <f>SUMPRODUCT($F29:$F29,X29:X29)</f>
        <v>#VALUE!</v>
      </c>
      <c r="Y28" s="66" t="e">
        <f t="shared" ref="Y28:BD28" si="50">SUMPRODUCT(Y29:Y29,$F29:$F29)</f>
        <v>#VALUE!</v>
      </c>
      <c r="Z28" s="66" t="e">
        <f t="shared" si="50"/>
        <v>#VALUE!</v>
      </c>
      <c r="AA28" s="66" t="e">
        <f t="shared" si="50"/>
        <v>#VALUE!</v>
      </c>
      <c r="AB28" s="66" t="e">
        <f t="shared" si="50"/>
        <v>#VALUE!</v>
      </c>
      <c r="AC28" s="66" t="e">
        <f t="shared" si="50"/>
        <v>#VALUE!</v>
      </c>
      <c r="AD28" s="66" t="e">
        <f t="shared" si="50"/>
        <v>#VALUE!</v>
      </c>
      <c r="AE28" s="66" t="e">
        <f t="shared" si="50"/>
        <v>#VALUE!</v>
      </c>
      <c r="AF28" s="66" t="e">
        <f t="shared" si="50"/>
        <v>#VALUE!</v>
      </c>
      <c r="AG28" s="66" t="e">
        <f t="shared" si="50"/>
        <v>#VALUE!</v>
      </c>
      <c r="AH28" s="66" t="e">
        <f t="shared" si="50"/>
        <v>#VALUE!</v>
      </c>
      <c r="AI28" s="66" t="e">
        <f t="shared" si="50"/>
        <v>#VALUE!</v>
      </c>
      <c r="AJ28" s="66" t="e">
        <f t="shared" si="50"/>
        <v>#VALUE!</v>
      </c>
      <c r="AK28" s="66" t="e">
        <f t="shared" si="50"/>
        <v>#VALUE!</v>
      </c>
      <c r="AL28" s="66" t="e">
        <f t="shared" si="50"/>
        <v>#VALUE!</v>
      </c>
      <c r="AM28" s="66" t="e">
        <f t="shared" si="50"/>
        <v>#VALUE!</v>
      </c>
      <c r="AN28" s="66" t="e">
        <f t="shared" si="50"/>
        <v>#VALUE!</v>
      </c>
      <c r="AO28" s="66" t="e">
        <f t="shared" si="50"/>
        <v>#VALUE!</v>
      </c>
      <c r="AP28" s="66" t="e">
        <f t="shared" si="50"/>
        <v>#VALUE!</v>
      </c>
      <c r="AQ28" s="66" t="e">
        <f t="shared" si="50"/>
        <v>#VALUE!</v>
      </c>
      <c r="AR28" s="66" t="e">
        <f t="shared" si="50"/>
        <v>#VALUE!</v>
      </c>
      <c r="AS28" s="66" t="e">
        <f t="shared" si="50"/>
        <v>#VALUE!</v>
      </c>
      <c r="AT28" s="66" t="e">
        <f t="shared" si="50"/>
        <v>#VALUE!</v>
      </c>
      <c r="AU28" s="66" t="e">
        <f t="shared" si="50"/>
        <v>#VALUE!</v>
      </c>
      <c r="AV28" s="66" t="e">
        <f t="shared" si="50"/>
        <v>#VALUE!</v>
      </c>
      <c r="AW28" s="66" t="e">
        <f t="shared" si="50"/>
        <v>#VALUE!</v>
      </c>
      <c r="AX28" s="66" t="e">
        <f t="shared" si="50"/>
        <v>#VALUE!</v>
      </c>
      <c r="AY28" s="66" t="e">
        <f t="shared" si="50"/>
        <v>#VALUE!</v>
      </c>
      <c r="AZ28" s="66" t="e">
        <f t="shared" si="50"/>
        <v>#VALUE!</v>
      </c>
      <c r="BA28" s="66" t="e">
        <f t="shared" si="50"/>
        <v>#VALUE!</v>
      </c>
      <c r="BB28" s="66" t="e">
        <f t="shared" si="50"/>
        <v>#VALUE!</v>
      </c>
      <c r="BC28" s="66" t="e">
        <f t="shared" si="50"/>
        <v>#VALUE!</v>
      </c>
      <c r="BD28" s="67" t="e">
        <f t="shared" si="50"/>
        <v>#VALUE!</v>
      </c>
      <c r="BE28" s="192"/>
      <c r="BF28" s="30" t="s">
        <v>41</v>
      </c>
      <c r="BG28" s="13" t="e">
        <f t="shared" ref="BG28:CM28" si="51">SUMPRODUCT(BG29:BG29,$F29:$F29)</f>
        <v>#VALUE!</v>
      </c>
      <c r="BH28" s="14" t="e">
        <f t="shared" si="51"/>
        <v>#VALUE!</v>
      </c>
      <c r="BI28" s="14" t="e">
        <f t="shared" si="51"/>
        <v>#VALUE!</v>
      </c>
      <c r="BJ28" s="14" t="e">
        <f t="shared" si="51"/>
        <v>#VALUE!</v>
      </c>
      <c r="BK28" s="14" t="e">
        <f t="shared" si="51"/>
        <v>#VALUE!</v>
      </c>
      <c r="BL28" s="14" t="e">
        <f t="shared" si="51"/>
        <v>#VALUE!</v>
      </c>
      <c r="BM28" s="14" t="e">
        <f t="shared" si="51"/>
        <v>#VALUE!</v>
      </c>
      <c r="BN28" s="14" t="e">
        <f t="shared" si="51"/>
        <v>#VALUE!</v>
      </c>
      <c r="BO28" s="14" t="e">
        <f t="shared" si="51"/>
        <v>#VALUE!</v>
      </c>
      <c r="BP28" s="15" t="e">
        <f t="shared" si="51"/>
        <v>#VALUE!</v>
      </c>
      <c r="BQ28" s="14" t="e">
        <f t="shared" si="51"/>
        <v>#VALUE!</v>
      </c>
      <c r="BR28" s="14" t="e">
        <f t="shared" si="51"/>
        <v>#VALUE!</v>
      </c>
      <c r="BS28" s="14" t="e">
        <f t="shared" si="51"/>
        <v>#VALUE!</v>
      </c>
      <c r="BT28" s="14" t="e">
        <f t="shared" si="51"/>
        <v>#VALUE!</v>
      </c>
      <c r="BU28" s="14" t="e">
        <f t="shared" si="51"/>
        <v>#VALUE!</v>
      </c>
      <c r="BV28" s="14" t="e">
        <f t="shared" si="51"/>
        <v>#VALUE!</v>
      </c>
      <c r="BW28" s="14" t="e">
        <f t="shared" si="51"/>
        <v>#VALUE!</v>
      </c>
      <c r="BX28" s="14" t="e">
        <f t="shared" si="51"/>
        <v>#VALUE!</v>
      </c>
      <c r="BY28" s="14" t="e">
        <f t="shared" si="51"/>
        <v>#VALUE!</v>
      </c>
      <c r="BZ28" s="14" t="e">
        <f t="shared" si="51"/>
        <v>#VALUE!</v>
      </c>
      <c r="CA28" s="14" t="e">
        <f t="shared" si="51"/>
        <v>#VALUE!</v>
      </c>
      <c r="CB28" s="14" t="e">
        <f t="shared" si="51"/>
        <v>#VALUE!</v>
      </c>
      <c r="CC28" s="14" t="e">
        <f t="shared" si="51"/>
        <v>#VALUE!</v>
      </c>
      <c r="CD28" s="14" t="e">
        <f t="shared" si="51"/>
        <v>#VALUE!</v>
      </c>
      <c r="CE28" s="14" t="e">
        <f t="shared" si="51"/>
        <v>#VALUE!</v>
      </c>
      <c r="CF28" s="14" t="e">
        <f t="shared" si="51"/>
        <v>#VALUE!</v>
      </c>
      <c r="CG28" s="14" t="e">
        <f t="shared" si="51"/>
        <v>#VALUE!</v>
      </c>
      <c r="CH28" s="14" t="e">
        <f t="shared" si="51"/>
        <v>#VALUE!</v>
      </c>
      <c r="CI28" s="14" t="e">
        <f t="shared" si="51"/>
        <v>#VALUE!</v>
      </c>
      <c r="CJ28" s="14" t="e">
        <f t="shared" si="51"/>
        <v>#VALUE!</v>
      </c>
      <c r="CK28" s="14" t="e">
        <f t="shared" si="51"/>
        <v>#VALUE!</v>
      </c>
      <c r="CL28" s="14" t="e">
        <f t="shared" si="51"/>
        <v>#VALUE!</v>
      </c>
      <c r="CM28" s="15" t="e">
        <f t="shared" si="51"/>
        <v>#VALUE!</v>
      </c>
      <c r="CN28" s="187"/>
      <c r="CO28" s="30" t="s">
        <v>48</v>
      </c>
      <c r="CP28" s="13" t="e">
        <f t="shared" ref="CP28:DV28" si="52">SUMPRODUCT(CP29:CP29,$F29:$F29)</f>
        <v>#VALUE!</v>
      </c>
      <c r="CQ28" s="14" t="e">
        <f t="shared" si="52"/>
        <v>#VALUE!</v>
      </c>
      <c r="CR28" s="14" t="e">
        <f t="shared" si="52"/>
        <v>#VALUE!</v>
      </c>
      <c r="CS28" s="14" t="e">
        <f t="shared" si="52"/>
        <v>#VALUE!</v>
      </c>
      <c r="CT28" s="14" t="e">
        <f t="shared" si="52"/>
        <v>#VALUE!</v>
      </c>
      <c r="CU28" s="14" t="e">
        <f t="shared" si="52"/>
        <v>#VALUE!</v>
      </c>
      <c r="CV28" s="14" t="e">
        <f t="shared" si="52"/>
        <v>#VALUE!</v>
      </c>
      <c r="CW28" s="14" t="e">
        <f t="shared" si="52"/>
        <v>#VALUE!</v>
      </c>
      <c r="CX28" s="14" t="e">
        <f t="shared" si="52"/>
        <v>#VALUE!</v>
      </c>
      <c r="CY28" s="15" t="e">
        <f t="shared" si="52"/>
        <v>#VALUE!</v>
      </c>
      <c r="CZ28" s="14" t="e">
        <f t="shared" si="52"/>
        <v>#VALUE!</v>
      </c>
      <c r="DA28" s="14" t="e">
        <f t="shared" si="52"/>
        <v>#VALUE!</v>
      </c>
      <c r="DB28" s="14" t="e">
        <f t="shared" si="52"/>
        <v>#VALUE!</v>
      </c>
      <c r="DC28" s="14" t="e">
        <f t="shared" si="52"/>
        <v>#VALUE!</v>
      </c>
      <c r="DD28" s="14" t="e">
        <f t="shared" si="52"/>
        <v>#VALUE!</v>
      </c>
      <c r="DE28" s="14" t="e">
        <f t="shared" si="52"/>
        <v>#VALUE!</v>
      </c>
      <c r="DF28" s="14" t="e">
        <f t="shared" si="52"/>
        <v>#VALUE!</v>
      </c>
      <c r="DG28" s="14" t="e">
        <f t="shared" si="52"/>
        <v>#VALUE!</v>
      </c>
      <c r="DH28" s="14" t="e">
        <f t="shared" si="52"/>
        <v>#VALUE!</v>
      </c>
      <c r="DI28" s="14" t="e">
        <f t="shared" si="52"/>
        <v>#VALUE!</v>
      </c>
      <c r="DJ28" s="14" t="e">
        <f t="shared" si="52"/>
        <v>#VALUE!</v>
      </c>
      <c r="DK28" s="14" t="e">
        <f t="shared" si="52"/>
        <v>#VALUE!</v>
      </c>
      <c r="DL28" s="14" t="e">
        <f t="shared" si="52"/>
        <v>#VALUE!</v>
      </c>
      <c r="DM28" s="14" t="e">
        <f t="shared" si="52"/>
        <v>#VALUE!</v>
      </c>
      <c r="DN28" s="14" t="e">
        <f t="shared" si="52"/>
        <v>#VALUE!</v>
      </c>
      <c r="DO28" s="14" t="e">
        <f t="shared" si="52"/>
        <v>#VALUE!</v>
      </c>
      <c r="DP28" s="14" t="e">
        <f t="shared" si="52"/>
        <v>#VALUE!</v>
      </c>
      <c r="DQ28" s="14" t="e">
        <f t="shared" si="52"/>
        <v>#VALUE!</v>
      </c>
      <c r="DR28" s="14" t="e">
        <f t="shared" si="52"/>
        <v>#VALUE!</v>
      </c>
      <c r="DS28" s="14" t="e">
        <f t="shared" si="52"/>
        <v>#VALUE!</v>
      </c>
      <c r="DT28" s="14" t="e">
        <f t="shared" si="52"/>
        <v>#VALUE!</v>
      </c>
      <c r="DU28" s="14" t="e">
        <f t="shared" si="52"/>
        <v>#VALUE!</v>
      </c>
      <c r="DV28" s="15" t="e">
        <f t="shared" si="52"/>
        <v>#VALUE!</v>
      </c>
      <c r="DW28" s="187"/>
    </row>
    <row r="29" spans="1:127" ht="15.75" outlineLevel="3" thickBot="1">
      <c r="B29" s="321"/>
      <c r="C29" s="322"/>
      <c r="D29" s="323"/>
      <c r="E29" s="324"/>
      <c r="F29" s="325"/>
      <c r="G29" s="326"/>
      <c r="H29" s="325"/>
      <c r="I29" s="327"/>
      <c r="J29" s="328"/>
      <c r="K29" s="329"/>
      <c r="L29" s="330"/>
      <c r="M29" s="331"/>
      <c r="N29" s="332"/>
      <c r="O29" s="333"/>
      <c r="P29" s="334"/>
      <c r="Q29" s="335"/>
      <c r="R29" s="336"/>
      <c r="S29" s="337"/>
      <c r="T29" s="338"/>
      <c r="U29" s="339"/>
      <c r="V29" s="340"/>
      <c r="X29" s="341"/>
      <c r="Y29" s="342"/>
      <c r="Z29" s="342"/>
      <c r="AA29" s="342"/>
      <c r="AB29" s="342"/>
      <c r="AC29" s="342"/>
      <c r="AD29" s="342"/>
      <c r="AE29" s="342"/>
      <c r="AF29" s="342"/>
      <c r="AG29" s="342"/>
      <c r="AH29" s="342"/>
      <c r="AI29" s="342"/>
      <c r="AJ29" s="342"/>
      <c r="AK29" s="342"/>
      <c r="AL29" s="342"/>
      <c r="AM29" s="342"/>
      <c r="AN29" s="342"/>
      <c r="AO29" s="342"/>
      <c r="AP29" s="342"/>
      <c r="AQ29" s="342"/>
      <c r="AR29" s="342"/>
      <c r="AS29" s="342"/>
      <c r="AT29" s="342"/>
      <c r="AU29" s="342"/>
      <c r="AV29" s="342"/>
      <c r="AW29" s="342"/>
      <c r="AX29" s="342"/>
      <c r="AY29" s="342"/>
      <c r="AZ29" s="342"/>
      <c r="BA29" s="342"/>
      <c r="BB29" s="342"/>
      <c r="BC29" s="342"/>
      <c r="BD29" s="343"/>
      <c r="BE29" s="27"/>
      <c r="BF29" s="30"/>
      <c r="BG29" s="344"/>
      <c r="BH29" s="345"/>
      <c r="BI29" s="345"/>
      <c r="BJ29" s="345"/>
      <c r="BK29" s="345"/>
      <c r="BL29" s="345"/>
      <c r="BM29" s="345"/>
      <c r="BN29" s="345"/>
      <c r="BO29" s="345"/>
      <c r="BP29" s="346"/>
      <c r="BQ29" s="345"/>
      <c r="BR29" s="345"/>
      <c r="BS29" s="345"/>
      <c r="BT29" s="345"/>
      <c r="BU29" s="345"/>
      <c r="BV29" s="345"/>
      <c r="BW29" s="345"/>
      <c r="BX29" s="345"/>
      <c r="BY29" s="345"/>
      <c r="BZ29" s="345"/>
      <c r="CA29" s="345"/>
      <c r="CB29" s="345"/>
      <c r="CC29" s="345"/>
      <c r="CD29" s="345"/>
      <c r="CE29" s="345"/>
      <c r="CF29" s="345"/>
      <c r="CG29" s="345"/>
      <c r="CH29" s="345"/>
      <c r="CI29" s="345"/>
      <c r="CJ29" s="345"/>
      <c r="CK29" s="345"/>
      <c r="CL29" s="345"/>
      <c r="CM29" s="346"/>
      <c r="CO29" s="30"/>
      <c r="CP29" s="344"/>
      <c r="CQ29" s="345"/>
      <c r="CR29" s="345"/>
      <c r="CS29" s="345"/>
      <c r="CT29" s="345"/>
      <c r="CU29" s="345"/>
      <c r="CV29" s="345"/>
      <c r="CW29" s="345"/>
      <c r="CX29" s="345"/>
      <c r="CY29" s="346"/>
      <c r="CZ29" s="345"/>
      <c r="DA29" s="345"/>
      <c r="DB29" s="345"/>
      <c r="DC29" s="345"/>
      <c r="DD29" s="345"/>
      <c r="DE29" s="345"/>
      <c r="DF29" s="345"/>
      <c r="DG29" s="345"/>
      <c r="DH29" s="345"/>
      <c r="DI29" s="345"/>
      <c r="DJ29" s="345"/>
      <c r="DK29" s="345"/>
      <c r="DL29" s="345"/>
      <c r="DM29" s="345"/>
      <c r="DN29" s="345"/>
      <c r="DO29" s="345"/>
      <c r="DP29" s="345"/>
      <c r="DQ29" s="345"/>
      <c r="DR29" s="345"/>
      <c r="DS29" s="345"/>
      <c r="DT29" s="345"/>
      <c r="DU29" s="345"/>
      <c r="DV29" s="346"/>
    </row>
    <row r="37" spans="25:25">
      <c r="Y37" s="308"/>
    </row>
    <row r="49" spans="19:19">
      <c r="S49" s="3" t="s">
        <v>52</v>
      </c>
    </row>
  </sheetData>
  <autoFilter ref="A11:DV29" xr:uid="{00000000-0009-0000-0000-000003000000}"/>
  <mergeCells count="21">
    <mergeCell ref="BU8:CJ8"/>
    <mergeCell ref="CK8:CN8"/>
    <mergeCell ref="CP8:DI8"/>
    <mergeCell ref="DN8:DT8"/>
    <mergeCell ref="DU8:DX8"/>
    <mergeCell ref="H8:H10"/>
    <mergeCell ref="X8:AB8"/>
    <mergeCell ref="AG8:AV8"/>
    <mergeCell ref="AZ8:BD8"/>
    <mergeCell ref="BE8:BF8"/>
    <mergeCell ref="BG8:BP8"/>
    <mergeCell ref="J7:M7"/>
    <mergeCell ref="N7:Q7"/>
    <mergeCell ref="R7:U7"/>
    <mergeCell ref="V7:V10"/>
    <mergeCell ref="G8:G10"/>
    <mergeCell ref="B8:B10"/>
    <mergeCell ref="C8:C10"/>
    <mergeCell ref="D8:D10"/>
    <mergeCell ref="E8:E10"/>
    <mergeCell ref="F8:F10"/>
  </mergeCells>
  <conditionalFormatting sqref="R14:U15 R17:U18 R20:U20 R22:U24 R27:U27 R29:U29">
    <cfRule type="expression" dxfId="3" priority="34">
      <formula>AND(J14&lt;=$B$7,R14="")</formula>
    </cfRule>
  </conditionalFormatting>
  <conditionalFormatting sqref="B14:H15 B17:H18 B20:H20 B22:H24 B27:H27 B29:H29">
    <cfRule type="expression" dxfId="2" priority="31">
      <formula>$H14&lt;$G14</formula>
    </cfRule>
    <cfRule type="expression" dxfId="1" priority="32">
      <formula>AND($H14=100%,$M14&gt;=$U14)</formula>
    </cfRule>
    <cfRule type="expression" dxfId="0" priority="33">
      <formula>AND($H14=100%,$M14&lt;$U14)</formula>
    </cfRule>
  </conditionalFormatting>
  <printOptions horizontalCentered="1"/>
  <pageMargins left="0.5" right="0.5" top="0.25" bottom="0.25" header="0.3" footer="0.3"/>
  <pageSetup paperSize="9" scale="43" fitToHeight="0" orientation="landscape" r:id="rId1"/>
  <colBreaks count="1" manualBreakCount="1">
    <brk id="2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24</vt:i4>
      </vt:variant>
    </vt:vector>
  </HeadingPairs>
  <TitlesOfParts>
    <vt:vector size="28" baseType="lpstr">
      <vt:lpstr>1_CalcSheet</vt:lpstr>
      <vt:lpstr>2_S-Curve(s)</vt:lpstr>
      <vt:lpstr>3_Report</vt:lpstr>
      <vt:lpstr>4_AddlDocuments</vt:lpstr>
      <vt:lpstr>'4_AddlDocuments'!ADATA</vt:lpstr>
      <vt:lpstr>ADATA</vt:lpstr>
      <vt:lpstr>'4_AddlDocuments'!ADATES</vt:lpstr>
      <vt:lpstr>ADATES</vt:lpstr>
      <vt:lpstr>'4_AddlDocuments'!AINDEX</vt:lpstr>
      <vt:lpstr>AINDEX</vt:lpstr>
      <vt:lpstr>'4_AddlDocuments'!FDATA</vt:lpstr>
      <vt:lpstr>FDATA</vt:lpstr>
      <vt:lpstr>'4_AddlDocuments'!FDATES</vt:lpstr>
      <vt:lpstr>FDATES</vt:lpstr>
      <vt:lpstr>'4_AddlDocuments'!FINDEX</vt:lpstr>
      <vt:lpstr>FINDEX</vt:lpstr>
      <vt:lpstr>'4_AddlDocuments'!PDATA</vt:lpstr>
      <vt:lpstr>PDATA</vt:lpstr>
      <vt:lpstr>'4_AddlDocuments'!PDATES</vt:lpstr>
      <vt:lpstr>PDATES</vt:lpstr>
      <vt:lpstr>'4_AddlDocuments'!PINDEX</vt:lpstr>
      <vt:lpstr>PINDEX</vt:lpstr>
      <vt:lpstr>'1_CalcSheet'!Print_Area</vt:lpstr>
      <vt:lpstr>'2_S-Curve(s)'!Print_Area</vt:lpstr>
      <vt:lpstr>'3_Report'!Print_Area</vt:lpstr>
      <vt:lpstr>'4_AddlDocuments'!Print_Area</vt:lpstr>
      <vt:lpstr>'1_CalcSheet'!Print_Titles</vt:lpstr>
      <vt:lpstr>'4_AddlDocuments'!Print_Titles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Intong Kirsch Oyao</dc:creator>
  <cp:lastModifiedBy>Joemar</cp:lastModifiedBy>
  <cp:lastPrinted>2020-07-29T06:55:55Z</cp:lastPrinted>
  <dcterms:created xsi:type="dcterms:W3CDTF">2015-03-23T07:55:06Z</dcterms:created>
  <dcterms:modified xsi:type="dcterms:W3CDTF">2021-11-16T04:05:05Z</dcterms:modified>
</cp:coreProperties>
</file>