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oxi-my.sharepoint.com/personal/esketch_hooxi_onmicrosoft_com/Documents/문서/Develope/GHGERC_BUS/"/>
    </mc:Choice>
  </mc:AlternateContent>
  <xr:revisionPtr revIDLastSave="0" documentId="8_{48D4A5FD-A162-4933-B4CE-74B59DA1B7EA}" xr6:coauthVersionLast="47" xr6:coauthVersionMax="47" xr10:uidLastSave="{00000000-0000-0000-0000-000000000000}"/>
  <bookViews>
    <workbookView xWindow="-25095" yWindow="10455" windowWidth="18435" windowHeight="10845" xr2:uid="{B47D1F18-3C20-4899-B662-3594CF0C8C21}"/>
  </bookViews>
  <sheets>
    <sheet name="3. 온실가스 감축량 산정" sheetId="1" r:id="rId1"/>
  </sheets>
  <externalReferences>
    <externalReference r:id="rId2"/>
  </externalReferences>
  <definedNames>
    <definedName name="_xlnm._FilterDatabase" localSheetId="0" hidden="1">'3. 온실가스 감축량 산정'!$A$56:$BA$188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88" i="1" l="1"/>
  <c r="AL188" i="1" s="1"/>
  <c r="AP188" i="1" s="1"/>
  <c r="AJ188" i="1"/>
  <c r="I188" i="1" s="1"/>
  <c r="U188" i="1"/>
  <c r="AF188" i="1" s="1"/>
  <c r="AX188" i="1" s="1"/>
  <c r="T188" i="1"/>
  <c r="AE188" i="1" s="1"/>
  <c r="AW188" i="1" s="1"/>
  <c r="N188" i="1"/>
  <c r="W188" i="1" s="1"/>
  <c r="AH188" i="1" s="1"/>
  <c r="AZ188" i="1" s="1"/>
  <c r="L188" i="1"/>
  <c r="K188" i="1"/>
  <c r="R188" i="1" s="1"/>
  <c r="AC188" i="1" s="1"/>
  <c r="AU188" i="1" s="1"/>
  <c r="AL187" i="1"/>
  <c r="AK187" i="1"/>
  <c r="AJ187" i="1"/>
  <c r="I187" i="1" s="1"/>
  <c r="N187" i="1"/>
  <c r="L187" i="1"/>
  <c r="K187" i="1"/>
  <c r="AK186" i="1"/>
  <c r="AL186" i="1" s="1"/>
  <c r="AP186" i="1" s="1"/>
  <c r="AJ186" i="1"/>
  <c r="I186" i="1" s="1"/>
  <c r="N186" i="1"/>
  <c r="L186" i="1"/>
  <c r="K186" i="1"/>
  <c r="AL185" i="1"/>
  <c r="AP185" i="1" s="1"/>
  <c r="AK185" i="1"/>
  <c r="AJ185" i="1"/>
  <c r="I185" i="1" s="1"/>
  <c r="N185" i="1"/>
  <c r="L185" i="1"/>
  <c r="K185" i="1"/>
  <c r="AK184" i="1"/>
  <c r="AL184" i="1" s="1"/>
  <c r="AP184" i="1" s="1"/>
  <c r="AJ184" i="1"/>
  <c r="I184" i="1" s="1"/>
  <c r="N184" i="1"/>
  <c r="L184" i="1"/>
  <c r="K184" i="1"/>
  <c r="AK183" i="1"/>
  <c r="AJ183" i="1"/>
  <c r="I183" i="1" s="1"/>
  <c r="N183" i="1"/>
  <c r="L183" i="1"/>
  <c r="K183" i="1"/>
  <c r="AL182" i="1"/>
  <c r="AP182" i="1" s="1"/>
  <c r="AW182" i="1" s="1"/>
  <c r="AK182" i="1"/>
  <c r="AJ182" i="1"/>
  <c r="I182" i="1" s="1"/>
  <c r="V182" i="1"/>
  <c r="N182" i="1"/>
  <c r="L182" i="1"/>
  <c r="T182" i="1" s="1"/>
  <c r="AE182" i="1" s="1"/>
  <c r="K182" i="1"/>
  <c r="AK181" i="1"/>
  <c r="AL181" i="1" s="1"/>
  <c r="AP181" i="1" s="1"/>
  <c r="AJ181" i="1"/>
  <c r="I181" i="1" s="1"/>
  <c r="V181" i="1"/>
  <c r="N181" i="1"/>
  <c r="U181" i="1" s="1"/>
  <c r="L181" i="1"/>
  <c r="K181" i="1"/>
  <c r="AK180" i="1"/>
  <c r="AJ180" i="1"/>
  <c r="I180" i="1" s="1"/>
  <c r="V180" i="1"/>
  <c r="U180" i="1"/>
  <c r="N180" i="1"/>
  <c r="L180" i="1"/>
  <c r="T180" i="1" s="1"/>
  <c r="K180" i="1"/>
  <c r="AK179" i="1"/>
  <c r="AJ179" i="1"/>
  <c r="I179" i="1" s="1"/>
  <c r="V179" i="1"/>
  <c r="AG179" i="1" s="1"/>
  <c r="U179" i="1"/>
  <c r="T179" i="1"/>
  <c r="N179" i="1"/>
  <c r="L179" i="1"/>
  <c r="K179" i="1"/>
  <c r="AK178" i="1"/>
  <c r="AL178" i="1" s="1"/>
  <c r="AP178" i="1" s="1"/>
  <c r="AJ178" i="1"/>
  <c r="I178" i="1" s="1"/>
  <c r="U178" i="1"/>
  <c r="AF178" i="1" s="1"/>
  <c r="AX178" i="1" s="1"/>
  <c r="N178" i="1"/>
  <c r="V178" i="1" s="1"/>
  <c r="AG178" i="1" s="1"/>
  <c r="L178" i="1"/>
  <c r="K178" i="1"/>
  <c r="AK177" i="1"/>
  <c r="AJ177" i="1"/>
  <c r="I177" i="1" s="1"/>
  <c r="V177" i="1"/>
  <c r="T177" i="1"/>
  <c r="N177" i="1"/>
  <c r="L177" i="1"/>
  <c r="U177" i="1" s="1"/>
  <c r="K177" i="1"/>
  <c r="AK176" i="1"/>
  <c r="AL176" i="1" s="1"/>
  <c r="AP176" i="1" s="1"/>
  <c r="AJ176" i="1"/>
  <c r="I176" i="1" s="1"/>
  <c r="U176" i="1"/>
  <c r="AF176" i="1" s="1"/>
  <c r="AX176" i="1" s="1"/>
  <c r="N176" i="1"/>
  <c r="V176" i="1" s="1"/>
  <c r="AG176" i="1" s="1"/>
  <c r="AY176" i="1" s="1"/>
  <c r="L176" i="1"/>
  <c r="K176" i="1"/>
  <c r="AK175" i="1"/>
  <c r="AL175" i="1" s="1"/>
  <c r="AP175" i="1" s="1"/>
  <c r="AJ175" i="1"/>
  <c r="I175" i="1" s="1"/>
  <c r="V175" i="1"/>
  <c r="AG175" i="1" s="1"/>
  <c r="U175" i="1"/>
  <c r="T175" i="1"/>
  <c r="N175" i="1"/>
  <c r="L175" i="1"/>
  <c r="R175" i="1" s="1"/>
  <c r="AC175" i="1" s="1"/>
  <c r="AU175" i="1" s="1"/>
  <c r="K175" i="1"/>
  <c r="AK174" i="1"/>
  <c r="AL174" i="1" s="1"/>
  <c r="AP174" i="1" s="1"/>
  <c r="AJ174" i="1"/>
  <c r="I174" i="1" s="1"/>
  <c r="S174" i="1"/>
  <c r="AD174" i="1" s="1"/>
  <c r="AV174" i="1" s="1"/>
  <c r="N174" i="1"/>
  <c r="L174" i="1"/>
  <c r="K174" i="1"/>
  <c r="AK173" i="1"/>
  <c r="AL173" i="1" s="1"/>
  <c r="AP173" i="1" s="1"/>
  <c r="AJ173" i="1"/>
  <c r="AC173" i="1"/>
  <c r="V173" i="1"/>
  <c r="AG173" i="1" s="1"/>
  <c r="U173" i="1"/>
  <c r="AF173" i="1" s="1"/>
  <c r="AX173" i="1" s="1"/>
  <c r="T173" i="1"/>
  <c r="AE173" i="1" s="1"/>
  <c r="AW173" i="1" s="1"/>
  <c r="R173" i="1"/>
  <c r="O173" i="1"/>
  <c r="Z173" i="1" s="1"/>
  <c r="N173" i="1"/>
  <c r="L173" i="1"/>
  <c r="K173" i="1"/>
  <c r="I173" i="1"/>
  <c r="AK172" i="1"/>
  <c r="AJ172" i="1"/>
  <c r="I172" i="1" s="1"/>
  <c r="N172" i="1"/>
  <c r="L172" i="1"/>
  <c r="K172" i="1"/>
  <c r="AL171" i="1"/>
  <c r="AP171" i="1" s="1"/>
  <c r="AK171" i="1"/>
  <c r="AJ171" i="1"/>
  <c r="R171" i="1"/>
  <c r="AC171" i="1" s="1"/>
  <c r="AU171" i="1" s="1"/>
  <c r="O171" i="1"/>
  <c r="Z171" i="1" s="1"/>
  <c r="N171" i="1"/>
  <c r="L171" i="1"/>
  <c r="K171" i="1"/>
  <c r="I171" i="1"/>
  <c r="AK170" i="1"/>
  <c r="AL170" i="1" s="1"/>
  <c r="AP170" i="1" s="1"/>
  <c r="AJ170" i="1"/>
  <c r="I170" i="1" s="1"/>
  <c r="W170" i="1"/>
  <c r="V170" i="1"/>
  <c r="U170" i="1"/>
  <c r="T170" i="1"/>
  <c r="N170" i="1"/>
  <c r="L170" i="1"/>
  <c r="S170" i="1" s="1"/>
  <c r="K170" i="1"/>
  <c r="AL169" i="1"/>
  <c r="AP169" i="1" s="1"/>
  <c r="AK169" i="1"/>
  <c r="AJ169" i="1"/>
  <c r="R169" i="1"/>
  <c r="AC169" i="1" s="1"/>
  <c r="N169" i="1"/>
  <c r="L169" i="1"/>
  <c r="K169" i="1"/>
  <c r="I169" i="1"/>
  <c r="AW168" i="1"/>
  <c r="AV168" i="1"/>
  <c r="AK168" i="1"/>
  <c r="AL168" i="1" s="1"/>
  <c r="AP168" i="1" s="1"/>
  <c r="AJ168" i="1"/>
  <c r="I168" i="1" s="1"/>
  <c r="W168" i="1"/>
  <c r="AH168" i="1" s="1"/>
  <c r="AZ168" i="1" s="1"/>
  <c r="V168" i="1"/>
  <c r="AG168" i="1" s="1"/>
  <c r="AY168" i="1" s="1"/>
  <c r="U168" i="1"/>
  <c r="AF168" i="1" s="1"/>
  <c r="T168" i="1"/>
  <c r="AE168" i="1" s="1"/>
  <c r="S168" i="1"/>
  <c r="AD168" i="1" s="1"/>
  <c r="N168" i="1"/>
  <c r="L168" i="1"/>
  <c r="K168" i="1"/>
  <c r="AK167" i="1"/>
  <c r="AJ167" i="1"/>
  <c r="I167" i="1" s="1"/>
  <c r="N167" i="1"/>
  <c r="L167" i="1"/>
  <c r="K167" i="1"/>
  <c r="AK166" i="1"/>
  <c r="AL166" i="1" s="1"/>
  <c r="AP166" i="1" s="1"/>
  <c r="AJ166" i="1"/>
  <c r="I166" i="1" s="1"/>
  <c r="V166" i="1"/>
  <c r="AG166" i="1" s="1"/>
  <c r="AY166" i="1" s="1"/>
  <c r="N166" i="1"/>
  <c r="L166" i="1"/>
  <c r="K166" i="1"/>
  <c r="AK165" i="1"/>
  <c r="AL165" i="1" s="1"/>
  <c r="AP165" i="1" s="1"/>
  <c r="AJ165" i="1"/>
  <c r="I165" i="1" s="1"/>
  <c r="V165" i="1"/>
  <c r="T165" i="1"/>
  <c r="N165" i="1"/>
  <c r="U165" i="1" s="1"/>
  <c r="AF165" i="1" s="1"/>
  <c r="L165" i="1"/>
  <c r="K165" i="1"/>
  <c r="AK164" i="1"/>
  <c r="AJ164" i="1"/>
  <c r="I164" i="1" s="1"/>
  <c r="T164" i="1"/>
  <c r="N164" i="1"/>
  <c r="L164" i="1"/>
  <c r="K164" i="1"/>
  <c r="AX163" i="1"/>
  <c r="AK163" i="1"/>
  <c r="AL163" i="1" s="1"/>
  <c r="AP163" i="1" s="1"/>
  <c r="AJ163" i="1"/>
  <c r="V163" i="1"/>
  <c r="AG163" i="1" s="1"/>
  <c r="AY163" i="1" s="1"/>
  <c r="U163" i="1"/>
  <c r="AF163" i="1" s="1"/>
  <c r="T163" i="1"/>
  <c r="AE163" i="1" s="1"/>
  <c r="AW163" i="1" s="1"/>
  <c r="R163" i="1"/>
  <c r="AC163" i="1" s="1"/>
  <c r="AU163" i="1" s="1"/>
  <c r="N163" i="1"/>
  <c r="O163" i="1" s="1"/>
  <c r="Z163" i="1" s="1"/>
  <c r="L163" i="1"/>
  <c r="K163" i="1"/>
  <c r="I163" i="1"/>
  <c r="AK162" i="1"/>
  <c r="AL162" i="1" s="1"/>
  <c r="AP162" i="1" s="1"/>
  <c r="AJ162" i="1"/>
  <c r="I162" i="1" s="1"/>
  <c r="N162" i="1"/>
  <c r="L162" i="1"/>
  <c r="K162" i="1"/>
  <c r="AK161" i="1"/>
  <c r="AL161" i="1" s="1"/>
  <c r="AP161" i="1" s="1"/>
  <c r="AJ161" i="1"/>
  <c r="V161" i="1"/>
  <c r="AG161" i="1" s="1"/>
  <c r="AY161" i="1" s="1"/>
  <c r="N161" i="1"/>
  <c r="L161" i="1"/>
  <c r="K161" i="1"/>
  <c r="I161" i="1"/>
  <c r="AK160" i="1"/>
  <c r="AL160" i="1" s="1"/>
  <c r="AP160" i="1" s="1"/>
  <c r="AJ160" i="1"/>
  <c r="I160" i="1" s="1"/>
  <c r="W160" i="1"/>
  <c r="N160" i="1"/>
  <c r="V160" i="1" s="1"/>
  <c r="L160" i="1"/>
  <c r="K160" i="1"/>
  <c r="AK159" i="1"/>
  <c r="AJ159" i="1"/>
  <c r="I159" i="1" s="1"/>
  <c r="T159" i="1"/>
  <c r="N159" i="1"/>
  <c r="L159" i="1"/>
  <c r="K159" i="1"/>
  <c r="AL158" i="1"/>
  <c r="AP158" i="1" s="1"/>
  <c r="AK158" i="1"/>
  <c r="AJ158" i="1"/>
  <c r="I158" i="1" s="1"/>
  <c r="AD158" i="1"/>
  <c r="W158" i="1"/>
  <c r="AH158" i="1" s="1"/>
  <c r="AZ158" i="1" s="1"/>
  <c r="V158" i="1"/>
  <c r="AG158" i="1" s="1"/>
  <c r="AY158" i="1" s="1"/>
  <c r="U158" i="1"/>
  <c r="AF158" i="1" s="1"/>
  <c r="T158" i="1"/>
  <c r="AE158" i="1" s="1"/>
  <c r="N158" i="1"/>
  <c r="S158" i="1" s="1"/>
  <c r="L158" i="1"/>
  <c r="K158" i="1"/>
  <c r="AK157" i="1"/>
  <c r="AJ157" i="1"/>
  <c r="I157" i="1" s="1"/>
  <c r="N157" i="1"/>
  <c r="L157" i="1"/>
  <c r="U157" i="1" s="1"/>
  <c r="K157" i="1"/>
  <c r="V157" i="1" s="1"/>
  <c r="AK156" i="1"/>
  <c r="AJ156" i="1"/>
  <c r="I156" i="1" s="1"/>
  <c r="W156" i="1"/>
  <c r="AH156" i="1" s="1"/>
  <c r="U156" i="1"/>
  <c r="AF156" i="1" s="1"/>
  <c r="T156" i="1"/>
  <c r="AE156" i="1" s="1"/>
  <c r="S156" i="1"/>
  <c r="AD156" i="1" s="1"/>
  <c r="N156" i="1"/>
  <c r="L156" i="1"/>
  <c r="K156" i="1"/>
  <c r="AK155" i="1"/>
  <c r="AJ155" i="1"/>
  <c r="I155" i="1" s="1"/>
  <c r="V155" i="1"/>
  <c r="U155" i="1"/>
  <c r="T155" i="1"/>
  <c r="R155" i="1"/>
  <c r="O155" i="1"/>
  <c r="N155" i="1"/>
  <c r="L155" i="1"/>
  <c r="K155" i="1"/>
  <c r="AK154" i="1"/>
  <c r="AL154" i="1" s="1"/>
  <c r="AP154" i="1" s="1"/>
  <c r="AJ154" i="1"/>
  <c r="AH154" i="1"/>
  <c r="W154" i="1"/>
  <c r="S154" i="1"/>
  <c r="AD154" i="1" s="1"/>
  <c r="AV154" i="1" s="1"/>
  <c r="R154" i="1"/>
  <c r="AC154" i="1" s="1"/>
  <c r="P154" i="1"/>
  <c r="AA154" i="1" s="1"/>
  <c r="AS154" i="1" s="1"/>
  <c r="N154" i="1"/>
  <c r="L154" i="1"/>
  <c r="K154" i="1"/>
  <c r="I154" i="1"/>
  <c r="AK153" i="1"/>
  <c r="AL153" i="1" s="1"/>
  <c r="AJ153" i="1"/>
  <c r="Z153" i="1"/>
  <c r="X153" i="1"/>
  <c r="W153" i="1"/>
  <c r="V153" i="1"/>
  <c r="U153" i="1"/>
  <c r="T153" i="1"/>
  <c r="R153" i="1"/>
  <c r="P153" i="1"/>
  <c r="O153" i="1"/>
  <c r="N153" i="1"/>
  <c r="L153" i="1"/>
  <c r="S153" i="1" s="1"/>
  <c r="K153" i="1"/>
  <c r="I153" i="1"/>
  <c r="AE153" i="1" s="1"/>
  <c r="AK152" i="1"/>
  <c r="AL152" i="1" s="1"/>
  <c r="AP152" i="1" s="1"/>
  <c r="AJ152" i="1"/>
  <c r="AH152" i="1"/>
  <c r="AZ152" i="1" s="1"/>
  <c r="W152" i="1"/>
  <c r="U152" i="1"/>
  <c r="AF152" i="1" s="1"/>
  <c r="AX152" i="1" s="1"/>
  <c r="S152" i="1"/>
  <c r="AD152" i="1" s="1"/>
  <c r="AV152" i="1" s="1"/>
  <c r="R152" i="1"/>
  <c r="AC152" i="1" s="1"/>
  <c r="O152" i="1"/>
  <c r="Z152" i="1" s="1"/>
  <c r="N152" i="1"/>
  <c r="L152" i="1"/>
  <c r="P152" i="1" s="1"/>
  <c r="AA152" i="1" s="1"/>
  <c r="AS152" i="1" s="1"/>
  <c r="K152" i="1"/>
  <c r="I152" i="1"/>
  <c r="AK151" i="1"/>
  <c r="AL151" i="1" s="1"/>
  <c r="AP151" i="1" s="1"/>
  <c r="AJ151" i="1"/>
  <c r="N151" i="1"/>
  <c r="L151" i="1"/>
  <c r="K151" i="1"/>
  <c r="I151" i="1"/>
  <c r="AP150" i="1"/>
  <c r="AK150" i="1"/>
  <c r="AL150" i="1" s="1"/>
  <c r="AJ150" i="1"/>
  <c r="O150" i="1"/>
  <c r="Z150" i="1" s="1"/>
  <c r="N150" i="1"/>
  <c r="P150" i="1" s="1"/>
  <c r="AA150" i="1" s="1"/>
  <c r="AS150" i="1" s="1"/>
  <c r="L150" i="1"/>
  <c r="W150" i="1" s="1"/>
  <c r="AH150" i="1" s="1"/>
  <c r="K150" i="1"/>
  <c r="I150" i="1"/>
  <c r="AS149" i="1"/>
  <c r="AK149" i="1"/>
  <c r="AL149" i="1" s="1"/>
  <c r="AP149" i="1" s="1"/>
  <c r="AJ149" i="1"/>
  <c r="Z149" i="1"/>
  <c r="X149" i="1"/>
  <c r="W149" i="1"/>
  <c r="AH149" i="1" s="1"/>
  <c r="V149" i="1"/>
  <c r="AG149" i="1" s="1"/>
  <c r="AY149" i="1" s="1"/>
  <c r="U149" i="1"/>
  <c r="AF149" i="1" s="1"/>
  <c r="AX149" i="1" s="1"/>
  <c r="T149" i="1"/>
  <c r="AE149" i="1" s="1"/>
  <c r="AW149" i="1" s="1"/>
  <c r="P149" i="1"/>
  <c r="AA149" i="1" s="1"/>
  <c r="O149" i="1"/>
  <c r="N149" i="1"/>
  <c r="L149" i="1"/>
  <c r="K149" i="1"/>
  <c r="I149" i="1"/>
  <c r="AK148" i="1"/>
  <c r="AL148" i="1" s="1"/>
  <c r="AP148" i="1" s="1"/>
  <c r="AJ148" i="1"/>
  <c r="N148" i="1"/>
  <c r="L148" i="1"/>
  <c r="O148" i="1" s="1"/>
  <c r="Z148" i="1" s="1"/>
  <c r="K148" i="1"/>
  <c r="I148" i="1"/>
  <c r="AP147" i="1"/>
  <c r="AK147" i="1"/>
  <c r="AL147" i="1" s="1"/>
  <c r="AJ147" i="1"/>
  <c r="AA147" i="1"/>
  <c r="AS147" i="1" s="1"/>
  <c r="P147" i="1"/>
  <c r="O147" i="1"/>
  <c r="Z147" i="1" s="1"/>
  <c r="N147" i="1"/>
  <c r="L147" i="1"/>
  <c r="K147" i="1"/>
  <c r="I147" i="1"/>
  <c r="AV146" i="1"/>
  <c r="AK146" i="1"/>
  <c r="AL146" i="1" s="1"/>
  <c r="AP146" i="1" s="1"/>
  <c r="AJ146" i="1"/>
  <c r="I146" i="1" s="1"/>
  <c r="X146" i="1"/>
  <c r="AI146" i="1" s="1"/>
  <c r="BA146" i="1" s="1"/>
  <c r="W146" i="1"/>
  <c r="AH146" i="1" s="1"/>
  <c r="AZ146" i="1" s="1"/>
  <c r="U146" i="1"/>
  <c r="AF146" i="1" s="1"/>
  <c r="AX146" i="1" s="1"/>
  <c r="S146" i="1"/>
  <c r="AD146" i="1" s="1"/>
  <c r="N146" i="1"/>
  <c r="L146" i="1"/>
  <c r="K146" i="1"/>
  <c r="AK145" i="1"/>
  <c r="AL145" i="1" s="1"/>
  <c r="AP145" i="1" s="1"/>
  <c r="AJ145" i="1"/>
  <c r="I145" i="1" s="1"/>
  <c r="V145" i="1"/>
  <c r="O145" i="1"/>
  <c r="N145" i="1"/>
  <c r="L145" i="1"/>
  <c r="K145" i="1"/>
  <c r="S145" i="1" s="1"/>
  <c r="AD145" i="1" s="1"/>
  <c r="AV145" i="1" s="1"/>
  <c r="AK144" i="1"/>
  <c r="AL144" i="1" s="1"/>
  <c r="AP144" i="1" s="1"/>
  <c r="AJ144" i="1"/>
  <c r="I144" i="1" s="1"/>
  <c r="R144" i="1"/>
  <c r="AC144" i="1" s="1"/>
  <c r="AU144" i="1" s="1"/>
  <c r="P144" i="1"/>
  <c r="AA144" i="1" s="1"/>
  <c r="O144" i="1"/>
  <c r="Z144" i="1" s="1"/>
  <c r="N144" i="1"/>
  <c r="L144" i="1"/>
  <c r="X144" i="1" s="1"/>
  <c r="AI144" i="1" s="1"/>
  <c r="K144" i="1"/>
  <c r="AK143" i="1"/>
  <c r="AL143" i="1" s="1"/>
  <c r="AP143" i="1" s="1"/>
  <c r="AJ143" i="1"/>
  <c r="AF143" i="1"/>
  <c r="AX143" i="1" s="1"/>
  <c r="AE143" i="1"/>
  <c r="AC143" i="1"/>
  <c r="AA143" i="1"/>
  <c r="AS143" i="1" s="1"/>
  <c r="Z143" i="1"/>
  <c r="X143" i="1"/>
  <c r="AI143" i="1" s="1"/>
  <c r="W143" i="1"/>
  <c r="AH143" i="1" s="1"/>
  <c r="V143" i="1"/>
  <c r="AG143" i="1" s="1"/>
  <c r="AY143" i="1" s="1"/>
  <c r="U143" i="1"/>
  <c r="T143" i="1"/>
  <c r="P143" i="1"/>
  <c r="O143" i="1"/>
  <c r="N143" i="1"/>
  <c r="L143" i="1"/>
  <c r="R143" i="1" s="1"/>
  <c r="K143" i="1"/>
  <c r="S143" i="1" s="1"/>
  <c r="AD143" i="1" s="1"/>
  <c r="AV143" i="1" s="1"/>
  <c r="I143" i="1"/>
  <c r="AK142" i="1"/>
  <c r="AL142" i="1" s="1"/>
  <c r="AP142" i="1" s="1"/>
  <c r="AJ142" i="1"/>
  <c r="I142" i="1" s="1"/>
  <c r="N142" i="1"/>
  <c r="X142" i="1" s="1"/>
  <c r="AI142" i="1" s="1"/>
  <c r="L142" i="1"/>
  <c r="K142" i="1"/>
  <c r="AK141" i="1"/>
  <c r="AJ141" i="1"/>
  <c r="I141" i="1" s="1"/>
  <c r="W141" i="1"/>
  <c r="U141" i="1"/>
  <c r="AF141" i="1" s="1"/>
  <c r="T141" i="1"/>
  <c r="AE141" i="1" s="1"/>
  <c r="P141" i="1"/>
  <c r="AA141" i="1" s="1"/>
  <c r="O141" i="1"/>
  <c r="N141" i="1"/>
  <c r="L141" i="1"/>
  <c r="K141" i="1"/>
  <c r="AK140" i="1"/>
  <c r="AL140" i="1" s="1"/>
  <c r="AP140" i="1" s="1"/>
  <c r="AJ140" i="1"/>
  <c r="I140" i="1" s="1"/>
  <c r="X140" i="1"/>
  <c r="AI140" i="1" s="1"/>
  <c r="BA140" i="1" s="1"/>
  <c r="N140" i="1"/>
  <c r="L140" i="1"/>
  <c r="K140" i="1"/>
  <c r="AK139" i="1"/>
  <c r="AJ139" i="1"/>
  <c r="V139" i="1"/>
  <c r="U139" i="1"/>
  <c r="T139" i="1"/>
  <c r="P139" i="1"/>
  <c r="N139" i="1"/>
  <c r="L139" i="1"/>
  <c r="K139" i="1"/>
  <c r="AK138" i="1"/>
  <c r="AL138" i="1" s="1"/>
  <c r="AP138" i="1" s="1"/>
  <c r="AJ138" i="1"/>
  <c r="I138" i="1" s="1"/>
  <c r="N138" i="1"/>
  <c r="L138" i="1"/>
  <c r="K138" i="1"/>
  <c r="AK137" i="1"/>
  <c r="AJ137" i="1"/>
  <c r="I137" i="1" s="1"/>
  <c r="W137" i="1"/>
  <c r="AH137" i="1" s="1"/>
  <c r="T137" i="1"/>
  <c r="AE137" i="1" s="1"/>
  <c r="N137" i="1"/>
  <c r="L137" i="1"/>
  <c r="K137" i="1"/>
  <c r="U137" i="1" s="1"/>
  <c r="AF137" i="1" s="1"/>
  <c r="AK136" i="1"/>
  <c r="AJ136" i="1"/>
  <c r="I136" i="1" s="1"/>
  <c r="R136" i="1"/>
  <c r="N136" i="1"/>
  <c r="L136" i="1"/>
  <c r="K136" i="1"/>
  <c r="AK135" i="1"/>
  <c r="AJ135" i="1"/>
  <c r="X135" i="1"/>
  <c r="W135" i="1"/>
  <c r="V135" i="1"/>
  <c r="T135" i="1"/>
  <c r="P135" i="1"/>
  <c r="N135" i="1"/>
  <c r="L135" i="1"/>
  <c r="K135" i="1"/>
  <c r="AK134" i="1"/>
  <c r="AL134" i="1" s="1"/>
  <c r="AP134" i="1" s="1"/>
  <c r="BA134" i="1" s="1"/>
  <c r="AJ134" i="1"/>
  <c r="I134" i="1" s="1"/>
  <c r="AE134" i="1"/>
  <c r="AC134" i="1"/>
  <c r="X134" i="1"/>
  <c r="AI134" i="1" s="1"/>
  <c r="W134" i="1"/>
  <c r="V134" i="1"/>
  <c r="AG134" i="1" s="1"/>
  <c r="AY134" i="1" s="1"/>
  <c r="U134" i="1"/>
  <c r="T134" i="1"/>
  <c r="S134" i="1"/>
  <c r="R134" i="1"/>
  <c r="P134" i="1"/>
  <c r="AA134" i="1" s="1"/>
  <c r="O134" i="1"/>
  <c r="N134" i="1"/>
  <c r="L134" i="1"/>
  <c r="K134" i="1"/>
  <c r="AK133" i="1"/>
  <c r="AL133" i="1" s="1"/>
  <c r="AP133" i="1" s="1"/>
  <c r="AJ133" i="1"/>
  <c r="I133" i="1" s="1"/>
  <c r="O133" i="1"/>
  <c r="Z133" i="1" s="1"/>
  <c r="N133" i="1"/>
  <c r="L133" i="1"/>
  <c r="K133" i="1"/>
  <c r="AK132" i="1"/>
  <c r="AL132" i="1" s="1"/>
  <c r="AP132" i="1" s="1"/>
  <c r="AJ132" i="1"/>
  <c r="I132" i="1" s="1"/>
  <c r="AF132" i="1"/>
  <c r="X132" i="1"/>
  <c r="U132" i="1"/>
  <c r="N132" i="1"/>
  <c r="L132" i="1"/>
  <c r="K132" i="1"/>
  <c r="V132" i="1" s="1"/>
  <c r="AK131" i="1"/>
  <c r="AJ131" i="1"/>
  <c r="I131" i="1" s="1"/>
  <c r="N131" i="1"/>
  <c r="L131" i="1"/>
  <c r="K131" i="1"/>
  <c r="AL130" i="1"/>
  <c r="AP130" i="1" s="1"/>
  <c r="AK130" i="1"/>
  <c r="AJ130" i="1"/>
  <c r="I130" i="1" s="1"/>
  <c r="W130" i="1"/>
  <c r="AH130" i="1" s="1"/>
  <c r="AZ130" i="1" s="1"/>
  <c r="T130" i="1"/>
  <c r="AE130" i="1" s="1"/>
  <c r="N130" i="1"/>
  <c r="L130" i="1"/>
  <c r="K130" i="1"/>
  <c r="U130" i="1" s="1"/>
  <c r="AF130" i="1" s="1"/>
  <c r="AK129" i="1"/>
  <c r="AJ129" i="1"/>
  <c r="T129" i="1"/>
  <c r="O129" i="1"/>
  <c r="N129" i="1"/>
  <c r="L129" i="1"/>
  <c r="U129" i="1" s="1"/>
  <c r="K129" i="1"/>
  <c r="AK128" i="1"/>
  <c r="AL128" i="1" s="1"/>
  <c r="AP128" i="1" s="1"/>
  <c r="AJ128" i="1"/>
  <c r="I128" i="1" s="1"/>
  <c r="U128" i="1"/>
  <c r="AF128" i="1" s="1"/>
  <c r="AX128" i="1" s="1"/>
  <c r="N128" i="1"/>
  <c r="L128" i="1"/>
  <c r="K128" i="1"/>
  <c r="AP127" i="1"/>
  <c r="AS127" i="1" s="1"/>
  <c r="AK127" i="1"/>
  <c r="AL127" i="1" s="1"/>
  <c r="AJ127" i="1"/>
  <c r="V127" i="1"/>
  <c r="AG127" i="1" s="1"/>
  <c r="U127" i="1"/>
  <c r="AF127" i="1" s="1"/>
  <c r="P127" i="1"/>
  <c r="AA127" i="1" s="1"/>
  <c r="N127" i="1"/>
  <c r="L127" i="1"/>
  <c r="K127" i="1"/>
  <c r="I127" i="1"/>
  <c r="AK126" i="1"/>
  <c r="AL126" i="1" s="1"/>
  <c r="AP126" i="1" s="1"/>
  <c r="AJ126" i="1"/>
  <c r="I126" i="1" s="1"/>
  <c r="V126" i="1"/>
  <c r="AG126" i="1" s="1"/>
  <c r="AY126" i="1" s="1"/>
  <c r="N126" i="1"/>
  <c r="L126" i="1"/>
  <c r="K126" i="1"/>
  <c r="AL125" i="1"/>
  <c r="AP125" i="1" s="1"/>
  <c r="AK125" i="1"/>
  <c r="AJ125" i="1"/>
  <c r="I125" i="1" s="1"/>
  <c r="O125" i="1"/>
  <c r="Z125" i="1" s="1"/>
  <c r="N125" i="1"/>
  <c r="L125" i="1"/>
  <c r="K125" i="1"/>
  <c r="AL124" i="1"/>
  <c r="AP124" i="1" s="1"/>
  <c r="AK124" i="1"/>
  <c r="AJ124" i="1"/>
  <c r="I124" i="1" s="1"/>
  <c r="N124" i="1"/>
  <c r="L124" i="1"/>
  <c r="K124" i="1"/>
  <c r="AK123" i="1"/>
  <c r="AL123" i="1" s="1"/>
  <c r="AP123" i="1" s="1"/>
  <c r="AJ123" i="1"/>
  <c r="I123" i="1" s="1"/>
  <c r="AH123" i="1" s="1"/>
  <c r="X123" i="1"/>
  <c r="AI123" i="1" s="1"/>
  <c r="W123" i="1"/>
  <c r="V123" i="1"/>
  <c r="U123" i="1"/>
  <c r="AF123" i="1" s="1"/>
  <c r="AX123" i="1" s="1"/>
  <c r="T123" i="1"/>
  <c r="R123" i="1"/>
  <c r="AC123" i="1" s="1"/>
  <c r="P123" i="1"/>
  <c r="O123" i="1"/>
  <c r="Z123" i="1" s="1"/>
  <c r="N123" i="1"/>
  <c r="L123" i="1"/>
  <c r="K123" i="1"/>
  <c r="AK122" i="1"/>
  <c r="AL122" i="1" s="1"/>
  <c r="AP122" i="1" s="1"/>
  <c r="AJ122" i="1"/>
  <c r="I122" i="1" s="1"/>
  <c r="AI122" i="1"/>
  <c r="AC122" i="1"/>
  <c r="W122" i="1"/>
  <c r="AH122" i="1" s="1"/>
  <c r="V122" i="1"/>
  <c r="U122" i="1"/>
  <c r="S122" i="1"/>
  <c r="R122" i="1"/>
  <c r="P122" i="1"/>
  <c r="AA122" i="1" s="1"/>
  <c r="AS122" i="1" s="1"/>
  <c r="O122" i="1"/>
  <c r="Z122" i="1" s="1"/>
  <c r="N122" i="1"/>
  <c r="X122" i="1" s="1"/>
  <c r="L122" i="1"/>
  <c r="K122" i="1"/>
  <c r="AK121" i="1"/>
  <c r="AL121" i="1" s="1"/>
  <c r="AP121" i="1" s="1"/>
  <c r="AJ121" i="1"/>
  <c r="I121" i="1" s="1"/>
  <c r="Z121" i="1" s="1"/>
  <c r="X121" i="1"/>
  <c r="W121" i="1"/>
  <c r="AH121" i="1" s="1"/>
  <c r="U121" i="1"/>
  <c r="AF121" i="1" s="1"/>
  <c r="P121" i="1"/>
  <c r="O121" i="1"/>
  <c r="N121" i="1"/>
  <c r="T121" i="1" s="1"/>
  <c r="L121" i="1"/>
  <c r="K121" i="1"/>
  <c r="AL120" i="1"/>
  <c r="AP120" i="1" s="1"/>
  <c r="AK120" i="1"/>
  <c r="AJ120" i="1"/>
  <c r="I120" i="1" s="1"/>
  <c r="X120" i="1"/>
  <c r="AI120" i="1" s="1"/>
  <c r="W120" i="1"/>
  <c r="AH120" i="1" s="1"/>
  <c r="V120" i="1"/>
  <c r="AG120" i="1" s="1"/>
  <c r="AY120" i="1" s="1"/>
  <c r="U120" i="1"/>
  <c r="AF120" i="1" s="1"/>
  <c r="T120" i="1"/>
  <c r="AE120" i="1" s="1"/>
  <c r="S120" i="1"/>
  <c r="AD120" i="1" s="1"/>
  <c r="R120" i="1"/>
  <c r="AC120" i="1" s="1"/>
  <c r="P120" i="1"/>
  <c r="AA120" i="1" s="1"/>
  <c r="O120" i="1"/>
  <c r="Z120" i="1" s="1"/>
  <c r="N120" i="1"/>
  <c r="L120" i="1"/>
  <c r="K120" i="1"/>
  <c r="AK119" i="1"/>
  <c r="AL119" i="1" s="1"/>
  <c r="AP119" i="1" s="1"/>
  <c r="AJ119" i="1"/>
  <c r="I119" i="1" s="1"/>
  <c r="X119" i="1"/>
  <c r="W119" i="1"/>
  <c r="V119" i="1"/>
  <c r="U119" i="1"/>
  <c r="T119" i="1"/>
  <c r="R119" i="1"/>
  <c r="P119" i="1"/>
  <c r="O119" i="1"/>
  <c r="N119" i="1"/>
  <c r="L119" i="1"/>
  <c r="K119" i="1"/>
  <c r="AK118" i="1"/>
  <c r="AL118" i="1" s="1"/>
  <c r="AP118" i="1" s="1"/>
  <c r="AJ118" i="1"/>
  <c r="I118" i="1" s="1"/>
  <c r="X118" i="1"/>
  <c r="V118" i="1"/>
  <c r="N118" i="1"/>
  <c r="L118" i="1"/>
  <c r="K118" i="1"/>
  <c r="AL117" i="1"/>
  <c r="AP117" i="1" s="1"/>
  <c r="AK117" i="1"/>
  <c r="AJ117" i="1"/>
  <c r="X117" i="1"/>
  <c r="W117" i="1"/>
  <c r="AH117" i="1" s="1"/>
  <c r="U117" i="1"/>
  <c r="O117" i="1"/>
  <c r="N117" i="1"/>
  <c r="L117" i="1"/>
  <c r="T117" i="1" s="1"/>
  <c r="AE117" i="1" s="1"/>
  <c r="AW117" i="1" s="1"/>
  <c r="K117" i="1"/>
  <c r="I117" i="1"/>
  <c r="Z117" i="1" s="1"/>
  <c r="AY116" i="1"/>
  <c r="AP116" i="1"/>
  <c r="AK116" i="1"/>
  <c r="AL116" i="1" s="1"/>
  <c r="AJ116" i="1"/>
  <c r="X116" i="1"/>
  <c r="AI116" i="1" s="1"/>
  <c r="BA116" i="1" s="1"/>
  <c r="V116" i="1"/>
  <c r="AG116" i="1" s="1"/>
  <c r="R116" i="1"/>
  <c r="AC116" i="1" s="1"/>
  <c r="AU116" i="1" s="1"/>
  <c r="O116" i="1"/>
  <c r="Z116" i="1" s="1"/>
  <c r="AR116" i="1" s="1"/>
  <c r="N116" i="1"/>
  <c r="L116" i="1"/>
  <c r="Q116" i="1" s="1"/>
  <c r="AB116" i="1" s="1"/>
  <c r="AT116" i="1" s="1"/>
  <c r="K116" i="1"/>
  <c r="I116" i="1"/>
  <c r="AK115" i="1"/>
  <c r="AJ115" i="1"/>
  <c r="X115" i="1"/>
  <c r="W115" i="1"/>
  <c r="V115" i="1"/>
  <c r="P115" i="1"/>
  <c r="N115" i="1"/>
  <c r="L115" i="1"/>
  <c r="K115" i="1"/>
  <c r="AK114" i="1"/>
  <c r="AJ114" i="1"/>
  <c r="I114" i="1" s="1"/>
  <c r="P114" i="1"/>
  <c r="AA114" i="1" s="1"/>
  <c r="N114" i="1"/>
  <c r="L114" i="1"/>
  <c r="X114" i="1" s="1"/>
  <c r="K114" i="1"/>
  <c r="AK113" i="1"/>
  <c r="AL113" i="1" s="1"/>
  <c r="AP113" i="1" s="1"/>
  <c r="AJ113" i="1"/>
  <c r="I113" i="1" s="1"/>
  <c r="S113" i="1"/>
  <c r="AD113" i="1" s="1"/>
  <c r="AV113" i="1" s="1"/>
  <c r="N113" i="1"/>
  <c r="L113" i="1"/>
  <c r="K113" i="1"/>
  <c r="AK112" i="1"/>
  <c r="AJ112" i="1"/>
  <c r="AL112" i="1" s="1"/>
  <c r="N112" i="1"/>
  <c r="L112" i="1"/>
  <c r="K112" i="1"/>
  <c r="I112" i="1"/>
  <c r="AL111" i="1"/>
  <c r="AK111" i="1"/>
  <c r="AJ111" i="1"/>
  <c r="I111" i="1" s="1"/>
  <c r="AP111" i="1" s="1"/>
  <c r="T111" i="1"/>
  <c r="AE111" i="1" s="1"/>
  <c r="S111" i="1"/>
  <c r="AD111" i="1" s="1"/>
  <c r="N111" i="1"/>
  <c r="L111" i="1"/>
  <c r="K111" i="1"/>
  <c r="AP110" i="1"/>
  <c r="AK110" i="1"/>
  <c r="AL110" i="1" s="1"/>
  <c r="AJ110" i="1"/>
  <c r="X110" i="1"/>
  <c r="AI110" i="1" s="1"/>
  <c r="BA110" i="1" s="1"/>
  <c r="W110" i="1"/>
  <c r="AH110" i="1" s="1"/>
  <c r="AZ110" i="1" s="1"/>
  <c r="V110" i="1"/>
  <c r="AG110" i="1" s="1"/>
  <c r="AY110" i="1" s="1"/>
  <c r="T110" i="1"/>
  <c r="AE110" i="1" s="1"/>
  <c r="AW110" i="1" s="1"/>
  <c r="R110" i="1"/>
  <c r="AC110" i="1" s="1"/>
  <c r="AU110" i="1" s="1"/>
  <c r="P110" i="1"/>
  <c r="AA110" i="1" s="1"/>
  <c r="AS110" i="1" s="1"/>
  <c r="N110" i="1"/>
  <c r="L110" i="1"/>
  <c r="K110" i="1"/>
  <c r="I110" i="1"/>
  <c r="AL109" i="1"/>
  <c r="AP109" i="1" s="1"/>
  <c r="AW109" i="1" s="1"/>
  <c r="AK109" i="1"/>
  <c r="AJ109" i="1"/>
  <c r="I109" i="1" s="1"/>
  <c r="AB109" i="1"/>
  <c r="AT109" i="1" s="1"/>
  <c r="X109" i="1"/>
  <c r="AI109" i="1" s="1"/>
  <c r="T109" i="1"/>
  <c r="AE109" i="1" s="1"/>
  <c r="R109" i="1"/>
  <c r="AC109" i="1" s="1"/>
  <c r="Q109" i="1"/>
  <c r="N109" i="1"/>
  <c r="L109" i="1"/>
  <c r="P109" i="1" s="1"/>
  <c r="AA109" i="1" s="1"/>
  <c r="K109" i="1"/>
  <c r="AK108" i="1"/>
  <c r="AL108" i="1" s="1"/>
  <c r="AP108" i="1" s="1"/>
  <c r="AT108" i="1" s="1"/>
  <c r="AJ108" i="1"/>
  <c r="I108" i="1" s="1"/>
  <c r="AG108" i="1"/>
  <c r="X108" i="1"/>
  <c r="W108" i="1"/>
  <c r="AH108" i="1" s="1"/>
  <c r="V108" i="1"/>
  <c r="T108" i="1"/>
  <c r="AE108" i="1" s="1"/>
  <c r="R108" i="1"/>
  <c r="Q108" i="1"/>
  <c r="AB108" i="1" s="1"/>
  <c r="P108" i="1"/>
  <c r="N108" i="1"/>
  <c r="U108" i="1" s="1"/>
  <c r="AF108" i="1" s="1"/>
  <c r="L108" i="1"/>
  <c r="K108" i="1"/>
  <c r="AK107" i="1"/>
  <c r="AL107" i="1" s="1"/>
  <c r="AP107" i="1" s="1"/>
  <c r="AJ107" i="1"/>
  <c r="I107" i="1" s="1"/>
  <c r="O107" i="1"/>
  <c r="Z107" i="1" s="1"/>
  <c r="N107" i="1"/>
  <c r="L107" i="1"/>
  <c r="K107" i="1"/>
  <c r="AK106" i="1"/>
  <c r="AJ106" i="1"/>
  <c r="I106" i="1" s="1"/>
  <c r="Q106" i="1"/>
  <c r="AB106" i="1" s="1"/>
  <c r="P106" i="1"/>
  <c r="AA106" i="1" s="1"/>
  <c r="N106" i="1"/>
  <c r="L106" i="1"/>
  <c r="K106" i="1"/>
  <c r="AK105" i="1"/>
  <c r="AL105" i="1" s="1"/>
  <c r="AP105" i="1" s="1"/>
  <c r="AJ105" i="1"/>
  <c r="I105" i="1" s="1"/>
  <c r="X105" i="1"/>
  <c r="AI105" i="1" s="1"/>
  <c r="W105" i="1"/>
  <c r="AH105" i="1" s="1"/>
  <c r="AZ105" i="1" s="1"/>
  <c r="U105" i="1"/>
  <c r="AF105" i="1" s="1"/>
  <c r="T105" i="1"/>
  <c r="AE105" i="1" s="1"/>
  <c r="S105" i="1"/>
  <c r="AD105" i="1" s="1"/>
  <c r="AV105" i="1" s="1"/>
  <c r="R105" i="1"/>
  <c r="AC105" i="1" s="1"/>
  <c r="AU105" i="1" s="1"/>
  <c r="N105" i="1"/>
  <c r="L105" i="1"/>
  <c r="K105" i="1"/>
  <c r="AK104" i="1"/>
  <c r="AL104" i="1" s="1"/>
  <c r="AP104" i="1" s="1"/>
  <c r="AW104" i="1" s="1"/>
  <c r="AJ104" i="1"/>
  <c r="AB104" i="1"/>
  <c r="AT104" i="1" s="1"/>
  <c r="AA104" i="1"/>
  <c r="AS104" i="1" s="1"/>
  <c r="X104" i="1"/>
  <c r="AI104" i="1" s="1"/>
  <c r="W104" i="1"/>
  <c r="AH104" i="1" s="1"/>
  <c r="U104" i="1"/>
  <c r="AF104" i="1" s="1"/>
  <c r="AX104" i="1" s="1"/>
  <c r="T104" i="1"/>
  <c r="AE104" i="1" s="1"/>
  <c r="Q104" i="1"/>
  <c r="P104" i="1"/>
  <c r="N104" i="1"/>
  <c r="L104" i="1"/>
  <c r="O104" i="1" s="1"/>
  <c r="Z104" i="1" s="1"/>
  <c r="AR104" i="1" s="1"/>
  <c r="K104" i="1"/>
  <c r="I104" i="1"/>
  <c r="AK103" i="1"/>
  <c r="AL103" i="1" s="1"/>
  <c r="AP103" i="1" s="1"/>
  <c r="AJ103" i="1"/>
  <c r="I103" i="1" s="1"/>
  <c r="R103" i="1"/>
  <c r="AC103" i="1" s="1"/>
  <c r="AU103" i="1" s="1"/>
  <c r="N103" i="1"/>
  <c r="L103" i="1"/>
  <c r="K103" i="1"/>
  <c r="AK102" i="1"/>
  <c r="AL102" i="1" s="1"/>
  <c r="AP102" i="1" s="1"/>
  <c r="AJ102" i="1"/>
  <c r="W102" i="1"/>
  <c r="AH102" i="1" s="1"/>
  <c r="AZ102" i="1" s="1"/>
  <c r="R102" i="1"/>
  <c r="AC102" i="1" s="1"/>
  <c r="AU102" i="1" s="1"/>
  <c r="N102" i="1"/>
  <c r="L102" i="1"/>
  <c r="K102" i="1"/>
  <c r="I102" i="1"/>
  <c r="AK101" i="1"/>
  <c r="AJ101" i="1"/>
  <c r="I101" i="1" s="1"/>
  <c r="N101" i="1"/>
  <c r="L101" i="1"/>
  <c r="P101" i="1" s="1"/>
  <c r="AA101" i="1" s="1"/>
  <c r="K101" i="1"/>
  <c r="AL100" i="1"/>
  <c r="AK100" i="1"/>
  <c r="AJ100" i="1"/>
  <c r="I100" i="1" s="1"/>
  <c r="V100" i="1"/>
  <c r="AG100" i="1" s="1"/>
  <c r="U100" i="1"/>
  <c r="T100" i="1"/>
  <c r="O100" i="1"/>
  <c r="N100" i="1"/>
  <c r="L100" i="1"/>
  <c r="Q100" i="1" s="1"/>
  <c r="K100" i="1"/>
  <c r="X100" i="1" s="1"/>
  <c r="AL99" i="1"/>
  <c r="AP99" i="1" s="1"/>
  <c r="AK99" i="1"/>
  <c r="AJ99" i="1"/>
  <c r="I99" i="1" s="1"/>
  <c r="AG99" i="1"/>
  <c r="AY99" i="1" s="1"/>
  <c r="V99" i="1"/>
  <c r="N99" i="1"/>
  <c r="L99" i="1"/>
  <c r="K99" i="1"/>
  <c r="AK98" i="1"/>
  <c r="AJ98" i="1"/>
  <c r="I98" i="1" s="1"/>
  <c r="X98" i="1"/>
  <c r="W98" i="1"/>
  <c r="V98" i="1"/>
  <c r="T98" i="1"/>
  <c r="O98" i="1"/>
  <c r="N98" i="1"/>
  <c r="L98" i="1"/>
  <c r="K98" i="1"/>
  <c r="AL97" i="1"/>
  <c r="AP97" i="1" s="1"/>
  <c r="AK97" i="1"/>
  <c r="AJ97" i="1"/>
  <c r="N97" i="1"/>
  <c r="L97" i="1"/>
  <c r="K97" i="1"/>
  <c r="I97" i="1"/>
  <c r="AP96" i="1"/>
  <c r="AK96" i="1"/>
  <c r="AL96" i="1" s="1"/>
  <c r="AJ96" i="1"/>
  <c r="I96" i="1" s="1"/>
  <c r="AE96" i="1"/>
  <c r="AW96" i="1" s="1"/>
  <c r="X96" i="1"/>
  <c r="AI96" i="1" s="1"/>
  <c r="BA96" i="1" s="1"/>
  <c r="W96" i="1"/>
  <c r="AH96" i="1" s="1"/>
  <c r="AZ96" i="1" s="1"/>
  <c r="T96" i="1"/>
  <c r="Q96" i="1"/>
  <c r="AB96" i="1" s="1"/>
  <c r="AT96" i="1" s="1"/>
  <c r="N96" i="1"/>
  <c r="L96" i="1"/>
  <c r="O96" i="1" s="1"/>
  <c r="Z96" i="1" s="1"/>
  <c r="K96" i="1"/>
  <c r="AK95" i="1"/>
  <c r="AJ95" i="1"/>
  <c r="I95" i="1" s="1"/>
  <c r="N95" i="1"/>
  <c r="L95" i="1"/>
  <c r="K95" i="1"/>
  <c r="AK94" i="1"/>
  <c r="AJ94" i="1"/>
  <c r="AD94" i="1"/>
  <c r="AB94" i="1"/>
  <c r="S94" i="1"/>
  <c r="Q94" i="1"/>
  <c r="N94" i="1"/>
  <c r="L94" i="1"/>
  <c r="K94" i="1"/>
  <c r="I94" i="1"/>
  <c r="AK93" i="1"/>
  <c r="AL93" i="1" s="1"/>
  <c r="AJ93" i="1"/>
  <c r="I93" i="1" s="1"/>
  <c r="AP93" i="1" s="1"/>
  <c r="W93" i="1"/>
  <c r="AH93" i="1" s="1"/>
  <c r="AZ93" i="1" s="1"/>
  <c r="V93" i="1"/>
  <c r="T93" i="1"/>
  <c r="AE93" i="1" s="1"/>
  <c r="S93" i="1"/>
  <c r="R93" i="1"/>
  <c r="AC93" i="1" s="1"/>
  <c r="AU93" i="1" s="1"/>
  <c r="O93" i="1"/>
  <c r="N93" i="1"/>
  <c r="P93" i="1" s="1"/>
  <c r="L93" i="1"/>
  <c r="K93" i="1"/>
  <c r="AK92" i="1"/>
  <c r="AL92" i="1" s="1"/>
  <c r="AP92" i="1" s="1"/>
  <c r="AJ92" i="1"/>
  <c r="N92" i="1"/>
  <c r="L92" i="1"/>
  <c r="K92" i="1"/>
  <c r="I92" i="1"/>
  <c r="AK91" i="1"/>
  <c r="AJ91" i="1"/>
  <c r="I91" i="1" s="1"/>
  <c r="N91" i="1"/>
  <c r="L91" i="1"/>
  <c r="K91" i="1"/>
  <c r="AL90" i="1"/>
  <c r="AK90" i="1"/>
  <c r="AJ90" i="1"/>
  <c r="W90" i="1"/>
  <c r="AH90" i="1" s="1"/>
  <c r="U90" i="1"/>
  <c r="AF90" i="1" s="1"/>
  <c r="N90" i="1"/>
  <c r="T90" i="1" s="1"/>
  <c r="AE90" i="1" s="1"/>
  <c r="L90" i="1"/>
  <c r="K90" i="1"/>
  <c r="I90" i="1"/>
  <c r="AK89" i="1"/>
  <c r="AL89" i="1" s="1"/>
  <c r="AP89" i="1" s="1"/>
  <c r="AJ89" i="1"/>
  <c r="I89" i="1" s="1"/>
  <c r="U89" i="1"/>
  <c r="AF89" i="1" s="1"/>
  <c r="N89" i="1"/>
  <c r="S89" i="1" s="1"/>
  <c r="AD89" i="1" s="1"/>
  <c r="AV89" i="1" s="1"/>
  <c r="L89" i="1"/>
  <c r="Q89" i="1" s="1"/>
  <c r="AB89" i="1" s="1"/>
  <c r="K89" i="1"/>
  <c r="AL88" i="1"/>
  <c r="AK88" i="1"/>
  <c r="AJ88" i="1"/>
  <c r="I88" i="1" s="1"/>
  <c r="U88" i="1"/>
  <c r="T88" i="1"/>
  <c r="O88" i="1"/>
  <c r="N88" i="1"/>
  <c r="L88" i="1"/>
  <c r="S88" i="1" s="1"/>
  <c r="K88" i="1"/>
  <c r="W88" i="1" s="1"/>
  <c r="AK87" i="1"/>
  <c r="AL87" i="1" s="1"/>
  <c r="AP87" i="1" s="1"/>
  <c r="AR87" i="1" s="1"/>
  <c r="AJ87" i="1"/>
  <c r="I87" i="1" s="1"/>
  <c r="S87" i="1"/>
  <c r="AD87" i="1" s="1"/>
  <c r="AV87" i="1" s="1"/>
  <c r="R87" i="1"/>
  <c r="AC87" i="1" s="1"/>
  <c r="Q87" i="1"/>
  <c r="AB87" i="1" s="1"/>
  <c r="P87" i="1"/>
  <c r="AA87" i="1" s="1"/>
  <c r="O87" i="1"/>
  <c r="Z87" i="1" s="1"/>
  <c r="N87" i="1"/>
  <c r="L87" i="1"/>
  <c r="K87" i="1"/>
  <c r="W87" i="1" s="1"/>
  <c r="AH87" i="1" s="1"/>
  <c r="AK86" i="1"/>
  <c r="AL86" i="1" s="1"/>
  <c r="AP86" i="1" s="1"/>
  <c r="AJ86" i="1"/>
  <c r="N86" i="1"/>
  <c r="L86" i="1"/>
  <c r="K86" i="1"/>
  <c r="I86" i="1"/>
  <c r="AK85" i="1"/>
  <c r="AL85" i="1" s="1"/>
  <c r="AJ85" i="1"/>
  <c r="I85" i="1" s="1"/>
  <c r="N85" i="1"/>
  <c r="L85" i="1"/>
  <c r="K85" i="1"/>
  <c r="AL84" i="1"/>
  <c r="AP84" i="1" s="1"/>
  <c r="AK84" i="1"/>
  <c r="AJ84" i="1"/>
  <c r="I84" i="1" s="1"/>
  <c r="R84" i="1"/>
  <c r="AC84" i="1" s="1"/>
  <c r="AU84" i="1" s="1"/>
  <c r="Q84" i="1"/>
  <c r="O84" i="1"/>
  <c r="Z84" i="1" s="1"/>
  <c r="N84" i="1"/>
  <c r="X84" i="1" s="1"/>
  <c r="AI84" i="1" s="1"/>
  <c r="BA84" i="1" s="1"/>
  <c r="L84" i="1"/>
  <c r="K84" i="1"/>
  <c r="U84" i="1" s="1"/>
  <c r="AL83" i="1"/>
  <c r="AP83" i="1" s="1"/>
  <c r="AK83" i="1"/>
  <c r="AJ83" i="1"/>
  <c r="O83" i="1"/>
  <c r="Z83" i="1" s="1"/>
  <c r="N83" i="1"/>
  <c r="L83" i="1"/>
  <c r="K83" i="1"/>
  <c r="I83" i="1"/>
  <c r="AL82" i="1"/>
  <c r="AP82" i="1" s="1"/>
  <c r="AK82" i="1"/>
  <c r="AJ82" i="1"/>
  <c r="I82" i="1" s="1"/>
  <c r="N82" i="1"/>
  <c r="L82" i="1"/>
  <c r="K82" i="1"/>
  <c r="AK81" i="1"/>
  <c r="AJ81" i="1"/>
  <c r="I81" i="1" s="1"/>
  <c r="AH81" i="1" s="1"/>
  <c r="P81" i="1"/>
  <c r="AA81" i="1" s="1"/>
  <c r="O81" i="1"/>
  <c r="Z81" i="1" s="1"/>
  <c r="N81" i="1"/>
  <c r="L81" i="1"/>
  <c r="W81" i="1" s="1"/>
  <c r="K81" i="1"/>
  <c r="AL80" i="1"/>
  <c r="AP80" i="1" s="1"/>
  <c r="AK80" i="1"/>
  <c r="AJ80" i="1"/>
  <c r="I80" i="1" s="1"/>
  <c r="Q80" i="1"/>
  <c r="AB80" i="1" s="1"/>
  <c r="N80" i="1"/>
  <c r="L80" i="1"/>
  <c r="K80" i="1"/>
  <c r="AK79" i="1"/>
  <c r="AL79" i="1" s="1"/>
  <c r="AP79" i="1" s="1"/>
  <c r="AJ79" i="1"/>
  <c r="I79" i="1" s="1"/>
  <c r="T79" i="1"/>
  <c r="S79" i="1"/>
  <c r="AD79" i="1" s="1"/>
  <c r="AV79" i="1" s="1"/>
  <c r="R79" i="1"/>
  <c r="Q79" i="1"/>
  <c r="P79" i="1"/>
  <c r="N79" i="1"/>
  <c r="U79" i="1" s="1"/>
  <c r="L79" i="1"/>
  <c r="V79" i="1" s="1"/>
  <c r="K79" i="1"/>
  <c r="AL78" i="1"/>
  <c r="AP78" i="1" s="1"/>
  <c r="AK78" i="1"/>
  <c r="AJ78" i="1"/>
  <c r="I78" i="1" s="1"/>
  <c r="X78" i="1"/>
  <c r="W78" i="1"/>
  <c r="V78" i="1"/>
  <c r="AG78" i="1" s="1"/>
  <c r="AY78" i="1" s="1"/>
  <c r="U78" i="1"/>
  <c r="T78" i="1"/>
  <c r="R78" i="1"/>
  <c r="N78" i="1"/>
  <c r="L78" i="1"/>
  <c r="S78" i="1" s="1"/>
  <c r="K78" i="1"/>
  <c r="AK77" i="1"/>
  <c r="AL77" i="1" s="1"/>
  <c r="AP77" i="1" s="1"/>
  <c r="AJ77" i="1"/>
  <c r="AB77" i="1"/>
  <c r="AT77" i="1" s="1"/>
  <c r="V77" i="1"/>
  <c r="AG77" i="1" s="1"/>
  <c r="S77" i="1"/>
  <c r="AD77" i="1" s="1"/>
  <c r="AV77" i="1" s="1"/>
  <c r="Q77" i="1"/>
  <c r="N77" i="1"/>
  <c r="L77" i="1"/>
  <c r="K77" i="1"/>
  <c r="I77" i="1"/>
  <c r="AK76" i="1"/>
  <c r="AL76" i="1" s="1"/>
  <c r="AP76" i="1" s="1"/>
  <c r="AJ76" i="1"/>
  <c r="N76" i="1"/>
  <c r="L76" i="1"/>
  <c r="K76" i="1"/>
  <c r="I76" i="1"/>
  <c r="AK75" i="1"/>
  <c r="AJ75" i="1"/>
  <c r="I75" i="1" s="1"/>
  <c r="R75" i="1"/>
  <c r="AC75" i="1" s="1"/>
  <c r="O75" i="1"/>
  <c r="N75" i="1"/>
  <c r="Q75" i="1" s="1"/>
  <c r="AB75" i="1" s="1"/>
  <c r="L75" i="1"/>
  <c r="K75" i="1"/>
  <c r="AK74" i="1"/>
  <c r="AL74" i="1" s="1"/>
  <c r="AP74" i="1" s="1"/>
  <c r="AJ74" i="1"/>
  <c r="X74" i="1"/>
  <c r="AI74" i="1" s="1"/>
  <c r="W74" i="1"/>
  <c r="AH74" i="1" s="1"/>
  <c r="V74" i="1"/>
  <c r="AG74" i="1" s="1"/>
  <c r="U74" i="1"/>
  <c r="AF74" i="1" s="1"/>
  <c r="AX74" i="1" s="1"/>
  <c r="T74" i="1"/>
  <c r="AE74" i="1" s="1"/>
  <c r="N74" i="1"/>
  <c r="R74" i="1" s="1"/>
  <c r="AC74" i="1" s="1"/>
  <c r="L74" i="1"/>
  <c r="Q74" i="1" s="1"/>
  <c r="AB74" i="1" s="1"/>
  <c r="K74" i="1"/>
  <c r="I74" i="1"/>
  <c r="AK73" i="1"/>
  <c r="AL73" i="1" s="1"/>
  <c r="AP73" i="1" s="1"/>
  <c r="AJ73" i="1"/>
  <c r="N73" i="1"/>
  <c r="L73" i="1"/>
  <c r="K73" i="1"/>
  <c r="I73" i="1"/>
  <c r="AK72" i="1"/>
  <c r="AJ72" i="1"/>
  <c r="I72" i="1" s="1"/>
  <c r="N72" i="1"/>
  <c r="S72" i="1" s="1"/>
  <c r="AD72" i="1" s="1"/>
  <c r="L72" i="1"/>
  <c r="K72" i="1"/>
  <c r="AK71" i="1"/>
  <c r="AL71" i="1" s="1"/>
  <c r="AP71" i="1" s="1"/>
  <c r="AJ71" i="1"/>
  <c r="I71" i="1" s="1"/>
  <c r="AF71" i="1" s="1"/>
  <c r="W71" i="1"/>
  <c r="V71" i="1"/>
  <c r="U71" i="1"/>
  <c r="T71" i="1"/>
  <c r="O71" i="1"/>
  <c r="Z71" i="1" s="1"/>
  <c r="N71" i="1"/>
  <c r="R71" i="1" s="1"/>
  <c r="L71" i="1"/>
  <c r="K71" i="1"/>
  <c r="AL70" i="1"/>
  <c r="AK70" i="1"/>
  <c r="AJ70" i="1"/>
  <c r="U70" i="1"/>
  <c r="T70" i="1"/>
  <c r="N70" i="1"/>
  <c r="L70" i="1"/>
  <c r="K70" i="1"/>
  <c r="I70" i="1"/>
  <c r="AK69" i="1"/>
  <c r="AL69" i="1" s="1"/>
  <c r="AP69" i="1" s="1"/>
  <c r="AJ69" i="1"/>
  <c r="I69" i="1" s="1"/>
  <c r="T69" i="1"/>
  <c r="AE69" i="1" s="1"/>
  <c r="S69" i="1"/>
  <c r="R69" i="1"/>
  <c r="Q69" i="1"/>
  <c r="AB69" i="1" s="1"/>
  <c r="AT69" i="1" s="1"/>
  <c r="P69" i="1"/>
  <c r="AA69" i="1" s="1"/>
  <c r="AS69" i="1" s="1"/>
  <c r="O69" i="1"/>
  <c r="Z69" i="1" s="1"/>
  <c r="N69" i="1"/>
  <c r="L69" i="1"/>
  <c r="W69" i="1" s="1"/>
  <c r="AH69" i="1" s="1"/>
  <c r="AZ69" i="1" s="1"/>
  <c r="K69" i="1"/>
  <c r="V69" i="1" s="1"/>
  <c r="AG69" i="1" s="1"/>
  <c r="AY69" i="1" s="1"/>
  <c r="AL68" i="1"/>
  <c r="AP68" i="1" s="1"/>
  <c r="AR68" i="1" s="1"/>
  <c r="AK68" i="1"/>
  <c r="AJ68" i="1"/>
  <c r="I68" i="1" s="1"/>
  <c r="X68" i="1"/>
  <c r="AI68" i="1" s="1"/>
  <c r="W68" i="1"/>
  <c r="AH68" i="1" s="1"/>
  <c r="V68" i="1"/>
  <c r="AG68" i="1" s="1"/>
  <c r="U68" i="1"/>
  <c r="AF68" i="1" s="1"/>
  <c r="O68" i="1"/>
  <c r="Z68" i="1" s="1"/>
  <c r="N68" i="1"/>
  <c r="S68" i="1" s="1"/>
  <c r="AD68" i="1" s="1"/>
  <c r="L68" i="1"/>
  <c r="K68" i="1"/>
  <c r="AK67" i="1"/>
  <c r="AL67" i="1" s="1"/>
  <c r="AP67" i="1" s="1"/>
  <c r="AJ67" i="1"/>
  <c r="N67" i="1"/>
  <c r="L67" i="1"/>
  <c r="U67" i="1" s="1"/>
  <c r="AF67" i="1" s="1"/>
  <c r="AX67" i="1" s="1"/>
  <c r="K67" i="1"/>
  <c r="I67" i="1"/>
  <c r="AK66" i="1"/>
  <c r="AL66" i="1" s="1"/>
  <c r="AP66" i="1" s="1"/>
  <c r="AJ66" i="1"/>
  <c r="I66" i="1" s="1"/>
  <c r="Z66" i="1" s="1"/>
  <c r="AI66" i="1"/>
  <c r="T66" i="1"/>
  <c r="S66" i="1"/>
  <c r="R66" i="1"/>
  <c r="Q66" i="1"/>
  <c r="O66" i="1"/>
  <c r="N66" i="1"/>
  <c r="L66" i="1"/>
  <c r="X66" i="1" s="1"/>
  <c r="K66" i="1"/>
  <c r="W66" i="1" s="1"/>
  <c r="AZ65" i="1"/>
  <c r="AS65" i="1"/>
  <c r="AL65" i="1"/>
  <c r="AP65" i="1" s="1"/>
  <c r="AK65" i="1"/>
  <c r="AJ65" i="1"/>
  <c r="I65" i="1" s="1"/>
  <c r="AG65" i="1"/>
  <c r="AF65" i="1"/>
  <c r="W65" i="1"/>
  <c r="AH65" i="1" s="1"/>
  <c r="V65" i="1"/>
  <c r="U65" i="1"/>
  <c r="T65" i="1"/>
  <c r="S65" i="1"/>
  <c r="AD65" i="1" s="1"/>
  <c r="AV65" i="1" s="1"/>
  <c r="P65" i="1"/>
  <c r="AA65" i="1" s="1"/>
  <c r="O65" i="1"/>
  <c r="Z65" i="1" s="1"/>
  <c r="N65" i="1"/>
  <c r="L65" i="1"/>
  <c r="R65" i="1" s="1"/>
  <c r="AC65" i="1" s="1"/>
  <c r="K65" i="1"/>
  <c r="AL64" i="1"/>
  <c r="AK64" i="1"/>
  <c r="AJ64" i="1"/>
  <c r="N64" i="1"/>
  <c r="L64" i="1"/>
  <c r="V64" i="1" s="1"/>
  <c r="AG64" i="1" s="1"/>
  <c r="K64" i="1"/>
  <c r="I64" i="1"/>
  <c r="AP64" i="1" s="1"/>
  <c r="AK63" i="1"/>
  <c r="AL63" i="1" s="1"/>
  <c r="AP63" i="1" s="1"/>
  <c r="AJ63" i="1"/>
  <c r="I63" i="1" s="1"/>
  <c r="AG63" i="1"/>
  <c r="W63" i="1"/>
  <c r="V63" i="1"/>
  <c r="U63" i="1"/>
  <c r="T63" i="1"/>
  <c r="S63" i="1"/>
  <c r="AD63" i="1" s="1"/>
  <c r="Q63" i="1"/>
  <c r="N63" i="1"/>
  <c r="L63" i="1"/>
  <c r="K63" i="1"/>
  <c r="R63" i="1" s="1"/>
  <c r="AC63" i="1" s="1"/>
  <c r="AK62" i="1"/>
  <c r="AL62" i="1" s="1"/>
  <c r="AP62" i="1" s="1"/>
  <c r="AJ62" i="1"/>
  <c r="V62" i="1"/>
  <c r="AG62" i="1" s="1"/>
  <c r="AY62" i="1" s="1"/>
  <c r="U62" i="1"/>
  <c r="AF62" i="1" s="1"/>
  <c r="AX62" i="1" s="1"/>
  <c r="O62" i="1"/>
  <c r="Z62" i="1" s="1"/>
  <c r="N62" i="1"/>
  <c r="L62" i="1"/>
  <c r="K62" i="1"/>
  <c r="I62" i="1"/>
  <c r="AK61" i="1"/>
  <c r="AL61" i="1" s="1"/>
  <c r="AP61" i="1" s="1"/>
  <c r="AJ61" i="1"/>
  <c r="I61" i="1" s="1"/>
  <c r="AC61" i="1"/>
  <c r="W61" i="1"/>
  <c r="AH61" i="1" s="1"/>
  <c r="V61" i="1"/>
  <c r="AG61" i="1" s="1"/>
  <c r="T61" i="1"/>
  <c r="AE61" i="1" s="1"/>
  <c r="N61" i="1"/>
  <c r="U61" i="1" s="1"/>
  <c r="AF61" i="1" s="1"/>
  <c r="L61" i="1"/>
  <c r="K61" i="1"/>
  <c r="R61" i="1" s="1"/>
  <c r="AK60" i="1"/>
  <c r="AL60" i="1" s="1"/>
  <c r="AP60" i="1" s="1"/>
  <c r="AJ60" i="1"/>
  <c r="V60" i="1"/>
  <c r="N60" i="1"/>
  <c r="U60" i="1" s="1"/>
  <c r="AF60" i="1" s="1"/>
  <c r="L60" i="1"/>
  <c r="K60" i="1"/>
  <c r="I60" i="1"/>
  <c r="AL59" i="1"/>
  <c r="AP59" i="1" s="1"/>
  <c r="AK59" i="1"/>
  <c r="AJ59" i="1"/>
  <c r="I59" i="1" s="1"/>
  <c r="S59" i="1"/>
  <c r="AD59" i="1" s="1"/>
  <c r="AV59" i="1" s="1"/>
  <c r="Q59" i="1"/>
  <c r="AB59" i="1" s="1"/>
  <c r="AT59" i="1" s="1"/>
  <c r="N59" i="1"/>
  <c r="L59" i="1"/>
  <c r="K59" i="1"/>
  <c r="AK58" i="1"/>
  <c r="AL58" i="1" s="1"/>
  <c r="AP58" i="1" s="1"/>
  <c r="AJ58" i="1"/>
  <c r="U58" i="1"/>
  <c r="AF58" i="1" s="1"/>
  <c r="AX58" i="1" s="1"/>
  <c r="N58" i="1"/>
  <c r="L58" i="1"/>
  <c r="V58" i="1" s="1"/>
  <c r="AG58" i="1" s="1"/>
  <c r="AY58" i="1" s="1"/>
  <c r="K58" i="1"/>
  <c r="I58" i="1"/>
  <c r="AK57" i="1"/>
  <c r="AL57" i="1" s="1"/>
  <c r="AP57" i="1" s="1"/>
  <c r="AJ57" i="1"/>
  <c r="I57" i="1" s="1"/>
  <c r="N57" i="1"/>
  <c r="L57" i="1"/>
  <c r="K57" i="1"/>
  <c r="AK53" i="1"/>
  <c r="AL53" i="1" s="1"/>
  <c r="AP53" i="1" s="1"/>
  <c r="AJ53" i="1"/>
  <c r="N53" i="1"/>
  <c r="L53" i="1"/>
  <c r="V53" i="1" s="1"/>
  <c r="AG53" i="1" s="1"/>
  <c r="AY53" i="1" s="1"/>
  <c r="K53" i="1"/>
  <c r="I53" i="1"/>
  <c r="H53" i="1"/>
  <c r="J53" i="1" s="1"/>
  <c r="AK52" i="1"/>
  <c r="AL52" i="1" s="1"/>
  <c r="AP52" i="1" s="1"/>
  <c r="AJ52" i="1"/>
  <c r="N52" i="1"/>
  <c r="L52" i="1"/>
  <c r="K52" i="1"/>
  <c r="I52" i="1"/>
  <c r="H52" i="1"/>
  <c r="AK51" i="1"/>
  <c r="AJ51" i="1"/>
  <c r="N51" i="1"/>
  <c r="L51" i="1"/>
  <c r="K51" i="1"/>
  <c r="I51" i="1"/>
  <c r="H51" i="1"/>
  <c r="AK50" i="1"/>
  <c r="AJ50" i="1"/>
  <c r="AL50" i="1" s="1"/>
  <c r="AP50" i="1" s="1"/>
  <c r="AD50" i="1"/>
  <c r="AV50" i="1" s="1"/>
  <c r="N50" i="1"/>
  <c r="S50" i="1" s="1"/>
  <c r="L50" i="1"/>
  <c r="K50" i="1"/>
  <c r="J50" i="1"/>
  <c r="I50" i="1"/>
  <c r="H50" i="1"/>
  <c r="AK49" i="1"/>
  <c r="AL49" i="1" s="1"/>
  <c r="AP49" i="1" s="1"/>
  <c r="AJ49" i="1"/>
  <c r="V49" i="1"/>
  <c r="AG49" i="1" s="1"/>
  <c r="U49" i="1"/>
  <c r="AF49" i="1" s="1"/>
  <c r="AX49" i="1" s="1"/>
  <c r="N49" i="1"/>
  <c r="T49" i="1" s="1"/>
  <c r="AE49" i="1" s="1"/>
  <c r="AW49" i="1" s="1"/>
  <c r="L49" i="1"/>
  <c r="K49" i="1"/>
  <c r="I49" i="1"/>
  <c r="H49" i="1"/>
  <c r="J49" i="1" s="1"/>
  <c r="AL48" i="1"/>
  <c r="AP48" i="1" s="1"/>
  <c r="AK48" i="1"/>
  <c r="AJ48" i="1"/>
  <c r="Q48" i="1"/>
  <c r="AB48" i="1" s="1"/>
  <c r="P48" i="1"/>
  <c r="AA48" i="1" s="1"/>
  <c r="N48" i="1"/>
  <c r="L48" i="1"/>
  <c r="X48" i="1" s="1"/>
  <c r="AI48" i="1" s="1"/>
  <c r="K48" i="1"/>
  <c r="J48" i="1"/>
  <c r="I48" i="1"/>
  <c r="H48" i="1"/>
  <c r="AK47" i="1"/>
  <c r="AL47" i="1" s="1"/>
  <c r="AP47" i="1" s="1"/>
  <c r="AJ47" i="1"/>
  <c r="P47" i="1"/>
  <c r="AA47" i="1" s="1"/>
  <c r="N47" i="1"/>
  <c r="L47" i="1"/>
  <c r="K47" i="1"/>
  <c r="J47" i="1"/>
  <c r="Q47" i="1" s="1"/>
  <c r="AB47" i="1" s="1"/>
  <c r="AT47" i="1" s="1"/>
  <c r="I47" i="1"/>
  <c r="H47" i="1"/>
  <c r="AK46" i="1"/>
  <c r="AJ46" i="1"/>
  <c r="N46" i="1"/>
  <c r="L46" i="1"/>
  <c r="K46" i="1"/>
  <c r="I46" i="1"/>
  <c r="J46" i="1" s="1"/>
  <c r="H46" i="1"/>
  <c r="AL45" i="1"/>
  <c r="AK45" i="1"/>
  <c r="AJ45" i="1"/>
  <c r="N45" i="1"/>
  <c r="L45" i="1"/>
  <c r="K45" i="1"/>
  <c r="I45" i="1"/>
  <c r="H45" i="1"/>
  <c r="J45" i="1" s="1"/>
  <c r="AK44" i="1"/>
  <c r="AL44" i="1" s="1"/>
  <c r="AJ44" i="1"/>
  <c r="N44" i="1"/>
  <c r="L44" i="1"/>
  <c r="K44" i="1"/>
  <c r="I44" i="1"/>
  <c r="H44" i="1"/>
  <c r="AK43" i="1"/>
  <c r="AL43" i="1" s="1"/>
  <c r="AJ43" i="1"/>
  <c r="N43" i="1"/>
  <c r="L43" i="1"/>
  <c r="K43" i="1"/>
  <c r="I43" i="1"/>
  <c r="J43" i="1" s="1"/>
  <c r="H43" i="1"/>
  <c r="AK42" i="1"/>
  <c r="AJ42" i="1"/>
  <c r="AL42" i="1" s="1"/>
  <c r="AP42" i="1" s="1"/>
  <c r="N42" i="1"/>
  <c r="L42" i="1"/>
  <c r="K42" i="1"/>
  <c r="I42" i="1"/>
  <c r="J42" i="1" s="1"/>
  <c r="H42" i="1"/>
  <c r="AL41" i="1"/>
  <c r="AP41" i="1" s="1"/>
  <c r="AK41" i="1"/>
  <c r="AJ41" i="1"/>
  <c r="N41" i="1"/>
  <c r="L41" i="1"/>
  <c r="K41" i="1"/>
  <c r="I41" i="1"/>
  <c r="H41" i="1"/>
  <c r="J41" i="1" s="1"/>
  <c r="AL40" i="1"/>
  <c r="AP40" i="1" s="1"/>
  <c r="AK40" i="1"/>
  <c r="AJ40" i="1"/>
  <c r="N40" i="1"/>
  <c r="L40" i="1"/>
  <c r="K40" i="1"/>
  <c r="I40" i="1"/>
  <c r="J40" i="1" s="1"/>
  <c r="H40" i="1"/>
  <c r="AK39" i="1"/>
  <c r="AL39" i="1" s="1"/>
  <c r="AJ39" i="1"/>
  <c r="R39" i="1"/>
  <c r="AC39" i="1" s="1"/>
  <c r="N39" i="1"/>
  <c r="L39" i="1"/>
  <c r="K39" i="1"/>
  <c r="I39" i="1"/>
  <c r="J39" i="1" s="1"/>
  <c r="H39" i="1"/>
  <c r="AK38" i="1"/>
  <c r="AL38" i="1" s="1"/>
  <c r="AP38" i="1" s="1"/>
  <c r="AJ38" i="1"/>
  <c r="N38" i="1"/>
  <c r="L38" i="1"/>
  <c r="K38" i="1"/>
  <c r="J38" i="1"/>
  <c r="I38" i="1"/>
  <c r="H38" i="1"/>
  <c r="AK37" i="1"/>
  <c r="AL37" i="1" s="1"/>
  <c r="AJ37" i="1"/>
  <c r="N37" i="1"/>
  <c r="L37" i="1"/>
  <c r="K37" i="1"/>
  <c r="I37" i="1"/>
  <c r="J37" i="1" s="1"/>
  <c r="H37" i="1"/>
  <c r="AK36" i="1"/>
  <c r="AJ36" i="1"/>
  <c r="N36" i="1"/>
  <c r="L36" i="1"/>
  <c r="K36" i="1"/>
  <c r="I36" i="1"/>
  <c r="J36" i="1" s="1"/>
  <c r="H36" i="1"/>
  <c r="AK35" i="1"/>
  <c r="AJ35" i="1"/>
  <c r="R35" i="1"/>
  <c r="AC35" i="1" s="1"/>
  <c r="N35" i="1"/>
  <c r="L35" i="1"/>
  <c r="K35" i="1"/>
  <c r="J35" i="1"/>
  <c r="I35" i="1"/>
  <c r="H35" i="1"/>
  <c r="AK34" i="1"/>
  <c r="AJ34" i="1"/>
  <c r="N34" i="1"/>
  <c r="L34" i="1"/>
  <c r="K34" i="1"/>
  <c r="I34" i="1"/>
  <c r="H34" i="1"/>
  <c r="AU33" i="1"/>
  <c r="AL33" i="1"/>
  <c r="AP33" i="1" s="1"/>
  <c r="BA33" i="1" s="1"/>
  <c r="AK33" i="1"/>
  <c r="AJ33" i="1"/>
  <c r="AI33" i="1"/>
  <c r="AH33" i="1"/>
  <c r="X33" i="1"/>
  <c r="W33" i="1"/>
  <c r="U33" i="1"/>
  <c r="AF33" i="1" s="1"/>
  <c r="R33" i="1"/>
  <c r="AC33" i="1" s="1"/>
  <c r="Q33" i="1"/>
  <c r="AB33" i="1" s="1"/>
  <c r="AT33" i="1" s="1"/>
  <c r="P33" i="1"/>
  <c r="AA33" i="1" s="1"/>
  <c r="AS33" i="1" s="1"/>
  <c r="N33" i="1"/>
  <c r="L33" i="1"/>
  <c r="K33" i="1"/>
  <c r="I33" i="1"/>
  <c r="H33" i="1"/>
  <c r="J33" i="1" s="1"/>
  <c r="AK32" i="1"/>
  <c r="AJ32" i="1"/>
  <c r="N32" i="1"/>
  <c r="L32" i="1"/>
  <c r="K32" i="1"/>
  <c r="I32" i="1"/>
  <c r="J32" i="1" s="1"/>
  <c r="H32" i="1"/>
  <c r="AK31" i="1"/>
  <c r="AL31" i="1" s="1"/>
  <c r="AP31" i="1" s="1"/>
  <c r="AJ31" i="1"/>
  <c r="T31" i="1"/>
  <c r="AE31" i="1" s="1"/>
  <c r="N31" i="1"/>
  <c r="L31" i="1"/>
  <c r="K31" i="1"/>
  <c r="J31" i="1"/>
  <c r="I31" i="1"/>
  <c r="H31" i="1"/>
  <c r="AK30" i="1"/>
  <c r="AL30" i="1" s="1"/>
  <c r="AP30" i="1" s="1"/>
  <c r="AJ30" i="1"/>
  <c r="W30" i="1"/>
  <c r="AH30" i="1" s="1"/>
  <c r="V30" i="1"/>
  <c r="AG30" i="1" s="1"/>
  <c r="AY30" i="1" s="1"/>
  <c r="S30" i="1"/>
  <c r="AD30" i="1" s="1"/>
  <c r="AV30" i="1" s="1"/>
  <c r="N30" i="1"/>
  <c r="L30" i="1"/>
  <c r="K30" i="1"/>
  <c r="I30" i="1"/>
  <c r="H30" i="1"/>
  <c r="J30" i="1" s="1"/>
  <c r="X30" i="1" s="1"/>
  <c r="AI30" i="1" s="1"/>
  <c r="BA30" i="1" s="1"/>
  <c r="AK29" i="1"/>
  <c r="AL29" i="1" s="1"/>
  <c r="AJ29" i="1"/>
  <c r="N29" i="1"/>
  <c r="L29" i="1"/>
  <c r="K29" i="1"/>
  <c r="I29" i="1"/>
  <c r="H29" i="1"/>
  <c r="AK28" i="1"/>
  <c r="AJ28" i="1"/>
  <c r="X28" i="1"/>
  <c r="AI28" i="1" s="1"/>
  <c r="N28" i="1"/>
  <c r="L28" i="1"/>
  <c r="K28" i="1"/>
  <c r="J28" i="1"/>
  <c r="I28" i="1"/>
  <c r="H28" i="1"/>
  <c r="AK27" i="1"/>
  <c r="AL27" i="1" s="1"/>
  <c r="AP27" i="1" s="1"/>
  <c r="AJ27" i="1"/>
  <c r="N27" i="1"/>
  <c r="L27" i="1"/>
  <c r="Q27" i="1" s="1"/>
  <c r="AB27" i="1" s="1"/>
  <c r="AT27" i="1" s="1"/>
  <c r="K27" i="1"/>
  <c r="I27" i="1"/>
  <c r="J27" i="1" s="1"/>
  <c r="H27" i="1"/>
  <c r="AL26" i="1"/>
  <c r="AP26" i="1" s="1"/>
  <c r="AK26" i="1"/>
  <c r="AJ26" i="1"/>
  <c r="N26" i="1"/>
  <c r="L26" i="1"/>
  <c r="K26" i="1"/>
  <c r="J26" i="1"/>
  <c r="I26" i="1"/>
  <c r="H26" i="1"/>
  <c r="AK25" i="1"/>
  <c r="AL25" i="1" s="1"/>
  <c r="AJ25" i="1"/>
  <c r="N25" i="1"/>
  <c r="L25" i="1"/>
  <c r="K25" i="1"/>
  <c r="J25" i="1"/>
  <c r="I25" i="1"/>
  <c r="H25" i="1"/>
  <c r="AK24" i="1"/>
  <c r="AL24" i="1" s="1"/>
  <c r="AP24" i="1" s="1"/>
  <c r="AJ24" i="1"/>
  <c r="N24" i="1"/>
  <c r="L24" i="1"/>
  <c r="K24" i="1"/>
  <c r="I24" i="1"/>
  <c r="J24" i="1" s="1"/>
  <c r="H24" i="1"/>
  <c r="AX23" i="1"/>
  <c r="AK23" i="1"/>
  <c r="AL23" i="1" s="1"/>
  <c r="AP23" i="1" s="1"/>
  <c r="AJ23" i="1"/>
  <c r="U23" i="1"/>
  <c r="AF23" i="1" s="1"/>
  <c r="N23" i="1"/>
  <c r="L23" i="1"/>
  <c r="K23" i="1"/>
  <c r="I23" i="1"/>
  <c r="J23" i="1" s="1"/>
  <c r="H23" i="1"/>
  <c r="AL22" i="1"/>
  <c r="AP22" i="1" s="1"/>
  <c r="AK22" i="1"/>
  <c r="AJ22" i="1"/>
  <c r="AA22" i="1"/>
  <c r="AS22" i="1" s="1"/>
  <c r="X22" i="1"/>
  <c r="AI22" i="1" s="1"/>
  <c r="BA22" i="1" s="1"/>
  <c r="U22" i="1"/>
  <c r="AF22" i="1" s="1"/>
  <c r="AX22" i="1" s="1"/>
  <c r="P22" i="1"/>
  <c r="N22" i="1"/>
  <c r="L22" i="1"/>
  <c r="K22" i="1"/>
  <c r="I22" i="1"/>
  <c r="H22" i="1"/>
  <c r="J22" i="1" s="1"/>
  <c r="AK21" i="1"/>
  <c r="AL21" i="1" s="1"/>
  <c r="AP21" i="1" s="1"/>
  <c r="AJ21" i="1"/>
  <c r="X21" i="1"/>
  <c r="AI21" i="1" s="1"/>
  <c r="BA21" i="1" s="1"/>
  <c r="S21" i="1"/>
  <c r="AD21" i="1" s="1"/>
  <c r="AV21" i="1" s="1"/>
  <c r="Q21" i="1"/>
  <c r="AB21" i="1" s="1"/>
  <c r="N21" i="1"/>
  <c r="L21" i="1"/>
  <c r="K21" i="1"/>
  <c r="I21" i="1"/>
  <c r="J21" i="1" s="1"/>
  <c r="H21" i="1"/>
  <c r="AK20" i="1"/>
  <c r="AJ20" i="1"/>
  <c r="W20" i="1"/>
  <c r="AH20" i="1" s="1"/>
  <c r="T20" i="1"/>
  <c r="AE20" i="1" s="1"/>
  <c r="N20" i="1"/>
  <c r="L20" i="1"/>
  <c r="K20" i="1"/>
  <c r="J20" i="1"/>
  <c r="I20" i="1"/>
  <c r="H20" i="1"/>
  <c r="BA19" i="1"/>
  <c r="AK19" i="1"/>
  <c r="AL19" i="1" s="1"/>
  <c r="AP19" i="1" s="1"/>
  <c r="AJ19" i="1"/>
  <c r="AI19" i="1"/>
  <c r="N19" i="1"/>
  <c r="L19" i="1"/>
  <c r="K19" i="1"/>
  <c r="J19" i="1"/>
  <c r="X19" i="1" s="1"/>
  <c r="I19" i="1"/>
  <c r="H19" i="1"/>
  <c r="AL18" i="1"/>
  <c r="AP18" i="1" s="1"/>
  <c r="AK18" i="1"/>
  <c r="AJ18" i="1"/>
  <c r="N18" i="1"/>
  <c r="L18" i="1"/>
  <c r="K18" i="1"/>
  <c r="I18" i="1"/>
  <c r="H18" i="1"/>
  <c r="J18" i="1" s="1"/>
  <c r="AK17" i="1"/>
  <c r="AL17" i="1" s="1"/>
  <c r="AP17" i="1" s="1"/>
  <c r="AJ17" i="1"/>
  <c r="AE17" i="1"/>
  <c r="AW17" i="1" s="1"/>
  <c r="T17" i="1"/>
  <c r="S17" i="1"/>
  <c r="AD17" i="1" s="1"/>
  <c r="AV17" i="1" s="1"/>
  <c r="R17" i="1"/>
  <c r="AC17" i="1" s="1"/>
  <c r="AU17" i="1" s="1"/>
  <c r="P17" i="1"/>
  <c r="AA17" i="1" s="1"/>
  <c r="AS17" i="1" s="1"/>
  <c r="O17" i="1"/>
  <c r="Z17" i="1" s="1"/>
  <c r="N17" i="1"/>
  <c r="L17" i="1"/>
  <c r="K17" i="1"/>
  <c r="I17" i="1"/>
  <c r="J17" i="1" s="1"/>
  <c r="H17" i="1"/>
  <c r="AK16" i="1"/>
  <c r="AJ16" i="1"/>
  <c r="AL16" i="1" s="1"/>
  <c r="AP16" i="1" s="1"/>
  <c r="N16" i="1"/>
  <c r="L16" i="1"/>
  <c r="K16" i="1"/>
  <c r="I16" i="1"/>
  <c r="H16" i="1"/>
  <c r="AK15" i="1"/>
  <c r="AJ15" i="1"/>
  <c r="AL15" i="1" s="1"/>
  <c r="AP15" i="1" s="1"/>
  <c r="N15" i="1"/>
  <c r="S15" i="1" s="1"/>
  <c r="AD15" i="1" s="1"/>
  <c r="AV15" i="1" s="1"/>
  <c r="L15" i="1"/>
  <c r="K15" i="1"/>
  <c r="I15" i="1"/>
  <c r="J15" i="1" s="1"/>
  <c r="H15" i="1"/>
  <c r="BA14" i="1"/>
  <c r="AK14" i="1"/>
  <c r="AL14" i="1" s="1"/>
  <c r="AP14" i="1" s="1"/>
  <c r="AJ14" i="1"/>
  <c r="X14" i="1"/>
  <c r="AI14" i="1" s="1"/>
  <c r="R14" i="1"/>
  <c r="AC14" i="1" s="1"/>
  <c r="AU14" i="1" s="1"/>
  <c r="Q14" i="1"/>
  <c r="AB14" i="1" s="1"/>
  <c r="AT14" i="1" s="1"/>
  <c r="P14" i="1"/>
  <c r="AA14" i="1" s="1"/>
  <c r="AS14" i="1" s="1"/>
  <c r="N14" i="1"/>
  <c r="L14" i="1"/>
  <c r="K14" i="1"/>
  <c r="I14" i="1"/>
  <c r="J14" i="1" s="1"/>
  <c r="H14" i="1"/>
  <c r="AK13" i="1"/>
  <c r="AJ13" i="1"/>
  <c r="N13" i="1"/>
  <c r="L13" i="1"/>
  <c r="K13" i="1"/>
  <c r="J13" i="1"/>
  <c r="I13" i="1"/>
  <c r="H13" i="1"/>
  <c r="AL12" i="1"/>
  <c r="AP12" i="1" s="1"/>
  <c r="AK12" i="1"/>
  <c r="AJ12" i="1"/>
  <c r="N12" i="1"/>
  <c r="L12" i="1"/>
  <c r="K12" i="1"/>
  <c r="V12" i="1" s="1"/>
  <c r="AG12" i="1" s="1"/>
  <c r="AY12" i="1" s="1"/>
  <c r="I12" i="1"/>
  <c r="H12" i="1"/>
  <c r="J12" i="1" s="1"/>
  <c r="AL11" i="1"/>
  <c r="AP11" i="1" s="1"/>
  <c r="AK11" i="1"/>
  <c r="AJ11" i="1"/>
  <c r="X11" i="1"/>
  <c r="AI11" i="1" s="1"/>
  <c r="BA11" i="1" s="1"/>
  <c r="V11" i="1"/>
  <c r="AG11" i="1" s="1"/>
  <c r="AY11" i="1" s="1"/>
  <c r="N11" i="1"/>
  <c r="L11" i="1"/>
  <c r="K11" i="1"/>
  <c r="J11" i="1"/>
  <c r="I11" i="1"/>
  <c r="H11" i="1"/>
  <c r="AK10" i="1"/>
  <c r="AL10" i="1" s="1"/>
  <c r="AP10" i="1" s="1"/>
  <c r="AJ10" i="1"/>
  <c r="N10" i="1"/>
  <c r="L10" i="1"/>
  <c r="K10" i="1"/>
  <c r="I10" i="1"/>
  <c r="H10" i="1"/>
  <c r="AK9" i="1"/>
  <c r="AL9" i="1" s="1"/>
  <c r="AP9" i="1" s="1"/>
  <c r="AJ9" i="1"/>
  <c r="AE9" i="1"/>
  <c r="AW9" i="1" s="1"/>
  <c r="Z9" i="1"/>
  <c r="T9" i="1"/>
  <c r="S9" i="1"/>
  <c r="AD9" i="1" s="1"/>
  <c r="AV9" i="1" s="1"/>
  <c r="R9" i="1"/>
  <c r="AC9" i="1" s="1"/>
  <c r="AU9" i="1" s="1"/>
  <c r="P9" i="1"/>
  <c r="AA9" i="1" s="1"/>
  <c r="AS9" i="1" s="1"/>
  <c r="O9" i="1"/>
  <c r="N9" i="1"/>
  <c r="L9" i="1"/>
  <c r="K9" i="1"/>
  <c r="I9" i="1"/>
  <c r="J9" i="1" s="1"/>
  <c r="H9" i="1"/>
  <c r="AK8" i="1"/>
  <c r="AJ8" i="1"/>
  <c r="AL8" i="1" s="1"/>
  <c r="AP8" i="1" s="1"/>
  <c r="N8" i="1"/>
  <c r="L8" i="1"/>
  <c r="K8" i="1"/>
  <c r="I8" i="1"/>
  <c r="H8" i="1"/>
  <c r="AL7" i="1"/>
  <c r="AP7" i="1" s="1"/>
  <c r="AK7" i="1"/>
  <c r="AJ7" i="1"/>
  <c r="P7" i="1"/>
  <c r="AA7" i="1" s="1"/>
  <c r="N7" i="1"/>
  <c r="L7" i="1"/>
  <c r="K7" i="1"/>
  <c r="I7" i="1"/>
  <c r="J7" i="1" s="1"/>
  <c r="H7" i="1"/>
  <c r="BA6" i="1"/>
  <c r="AK6" i="1"/>
  <c r="AL6" i="1" s="1"/>
  <c r="AP6" i="1" s="1"/>
  <c r="AJ6" i="1"/>
  <c r="X6" i="1"/>
  <c r="AI6" i="1" s="1"/>
  <c r="R6" i="1"/>
  <c r="AC6" i="1" s="1"/>
  <c r="AU6" i="1" s="1"/>
  <c r="Q6" i="1"/>
  <c r="AB6" i="1" s="1"/>
  <c r="AT6" i="1" s="1"/>
  <c r="P6" i="1"/>
  <c r="AA6" i="1" s="1"/>
  <c r="AS6" i="1" s="1"/>
  <c r="N6" i="1"/>
  <c r="L6" i="1"/>
  <c r="K6" i="1"/>
  <c r="I6" i="1"/>
  <c r="J6" i="1" s="1"/>
  <c r="H6" i="1"/>
  <c r="AK5" i="1"/>
  <c r="AJ5" i="1"/>
  <c r="N5" i="1"/>
  <c r="L5" i="1"/>
  <c r="K5" i="1"/>
  <c r="J5" i="1"/>
  <c r="I5" i="1"/>
  <c r="H5" i="1"/>
  <c r="AL4" i="1"/>
  <c r="AP4" i="1" s="1"/>
  <c r="AK4" i="1"/>
  <c r="AJ4" i="1"/>
  <c r="N4" i="1"/>
  <c r="L4" i="1"/>
  <c r="K4" i="1"/>
  <c r="V4" i="1" s="1"/>
  <c r="AG4" i="1" s="1"/>
  <c r="AY4" i="1" s="1"/>
  <c r="I4" i="1"/>
  <c r="H4" i="1"/>
  <c r="J4" i="1" s="1"/>
  <c r="AL3" i="1"/>
  <c r="AP3" i="1" s="1"/>
  <c r="AK3" i="1"/>
  <c r="AJ3" i="1"/>
  <c r="X3" i="1"/>
  <c r="AI3" i="1" s="1"/>
  <c r="N3" i="1"/>
  <c r="L3" i="1"/>
  <c r="K3" i="1"/>
  <c r="J3" i="1"/>
  <c r="I3" i="1"/>
  <c r="H3" i="1"/>
  <c r="AR17" i="1" l="1"/>
  <c r="AL5" i="1"/>
  <c r="AP5" i="1" s="1"/>
  <c r="R7" i="1"/>
  <c r="AC7" i="1" s="1"/>
  <c r="AU7" i="1" s="1"/>
  <c r="Q7" i="1"/>
  <c r="AB7" i="1" s="1"/>
  <c r="AT7" i="1" s="1"/>
  <c r="O7" i="1"/>
  <c r="Z7" i="1" s="1"/>
  <c r="U7" i="1"/>
  <c r="AF7" i="1" s="1"/>
  <c r="AX7" i="1" s="1"/>
  <c r="J10" i="1"/>
  <c r="T18" i="1"/>
  <c r="AE18" i="1" s="1"/>
  <c r="AW18" i="1" s="1"/>
  <c r="S18" i="1"/>
  <c r="AD18" i="1" s="1"/>
  <c r="AV18" i="1" s="1"/>
  <c r="Q18" i="1"/>
  <c r="AB18" i="1" s="1"/>
  <c r="AT18" i="1" s="1"/>
  <c r="O18" i="1"/>
  <c r="Z18" i="1" s="1"/>
  <c r="W18" i="1"/>
  <c r="AH18" i="1" s="1"/>
  <c r="AZ18" i="1" s="1"/>
  <c r="Q4" i="1"/>
  <c r="AB4" i="1" s="1"/>
  <c r="AT4" i="1" s="1"/>
  <c r="AL13" i="1"/>
  <c r="AP13" i="1" s="1"/>
  <c r="R15" i="1"/>
  <c r="AC15" i="1" s="1"/>
  <c r="AU15" i="1" s="1"/>
  <c r="Q15" i="1"/>
  <c r="AB15" i="1" s="1"/>
  <c r="AT15" i="1" s="1"/>
  <c r="O15" i="1"/>
  <c r="Z15" i="1" s="1"/>
  <c r="U15" i="1"/>
  <c r="AF15" i="1" s="1"/>
  <c r="AX15" i="1" s="1"/>
  <c r="R4" i="1"/>
  <c r="AC4" i="1" s="1"/>
  <c r="AU4" i="1" s="1"/>
  <c r="AR9" i="1"/>
  <c r="Q12" i="1"/>
  <c r="AB12" i="1" s="1"/>
  <c r="AT12" i="1" s="1"/>
  <c r="U26" i="1"/>
  <c r="AF26" i="1" s="1"/>
  <c r="AX26" i="1" s="1"/>
  <c r="T26" i="1"/>
  <c r="AE26" i="1" s="1"/>
  <c r="AW26" i="1" s="1"/>
  <c r="S26" i="1"/>
  <c r="AD26" i="1" s="1"/>
  <c r="AV26" i="1" s="1"/>
  <c r="R26" i="1"/>
  <c r="AC26" i="1" s="1"/>
  <c r="AU26" i="1" s="1"/>
  <c r="X26" i="1"/>
  <c r="AI26" i="1" s="1"/>
  <c r="BA26" i="1" s="1"/>
  <c r="W26" i="1"/>
  <c r="AH26" i="1" s="1"/>
  <c r="AZ26" i="1" s="1"/>
  <c r="V26" i="1"/>
  <c r="AG26" i="1" s="1"/>
  <c r="AY26" i="1" s="1"/>
  <c r="Q26" i="1"/>
  <c r="AB26" i="1" s="1"/>
  <c r="AT26" i="1" s="1"/>
  <c r="P26" i="1"/>
  <c r="AA26" i="1" s="1"/>
  <c r="AS26" i="1" s="1"/>
  <c r="O26" i="1"/>
  <c r="Z26" i="1" s="1"/>
  <c r="AW31" i="1"/>
  <c r="T4" i="1"/>
  <c r="AE4" i="1" s="1"/>
  <c r="AW4" i="1" s="1"/>
  <c r="V5" i="1"/>
  <c r="AG5" i="1" s="1"/>
  <c r="AY5" i="1" s="1"/>
  <c r="U5" i="1"/>
  <c r="AF5" i="1" s="1"/>
  <c r="AX5" i="1" s="1"/>
  <c r="S5" i="1"/>
  <c r="AD5" i="1" s="1"/>
  <c r="AV5" i="1" s="1"/>
  <c r="Q5" i="1"/>
  <c r="AB5" i="1" s="1"/>
  <c r="AT5" i="1" s="1"/>
  <c r="P5" i="1"/>
  <c r="AA5" i="1" s="1"/>
  <c r="AS5" i="1" s="1"/>
  <c r="O5" i="1"/>
  <c r="Z5" i="1" s="1"/>
  <c r="R12" i="1"/>
  <c r="AC12" i="1" s="1"/>
  <c r="AU12" i="1" s="1"/>
  <c r="T25" i="1"/>
  <c r="AE25" i="1" s="1"/>
  <c r="AW25" i="1" s="1"/>
  <c r="S25" i="1"/>
  <c r="AD25" i="1" s="1"/>
  <c r="AV25" i="1" s="1"/>
  <c r="O25" i="1"/>
  <c r="Z25" i="1" s="1"/>
  <c r="X25" i="1"/>
  <c r="AI25" i="1" s="1"/>
  <c r="W25" i="1"/>
  <c r="AH25" i="1" s="1"/>
  <c r="U25" i="1"/>
  <c r="AF25" i="1" s="1"/>
  <c r="R25" i="1"/>
  <c r="AC25" i="1" s="1"/>
  <c r="Q25" i="1"/>
  <c r="AB25" i="1" s="1"/>
  <c r="P25" i="1"/>
  <c r="AA25" i="1" s="1"/>
  <c r="X36" i="1"/>
  <c r="AI36" i="1" s="1"/>
  <c r="W36" i="1"/>
  <c r="AH36" i="1" s="1"/>
  <c r="V36" i="1"/>
  <c r="AG36" i="1" s="1"/>
  <c r="U36" i="1"/>
  <c r="AF36" i="1" s="1"/>
  <c r="T36" i="1"/>
  <c r="AE36" i="1" s="1"/>
  <c r="O36" i="1"/>
  <c r="Z36" i="1" s="1"/>
  <c r="S36" i="1"/>
  <c r="AD36" i="1" s="1"/>
  <c r="R36" i="1"/>
  <c r="AC36" i="1" s="1"/>
  <c r="Q36" i="1"/>
  <c r="AB36" i="1" s="1"/>
  <c r="P36" i="1"/>
  <c r="AA36" i="1" s="1"/>
  <c r="AS36" i="1" s="1"/>
  <c r="T12" i="1"/>
  <c r="AE12" i="1" s="1"/>
  <c r="AW12" i="1" s="1"/>
  <c r="P18" i="1"/>
  <c r="AA18" i="1" s="1"/>
  <c r="AS18" i="1" s="1"/>
  <c r="J16" i="1"/>
  <c r="R18" i="1"/>
  <c r="AC18" i="1" s="1"/>
  <c r="AU18" i="1" s="1"/>
  <c r="P46" i="1"/>
  <c r="AA46" i="1" s="1"/>
  <c r="X46" i="1"/>
  <c r="AI46" i="1" s="1"/>
  <c r="W46" i="1"/>
  <c r="AH46" i="1" s="1"/>
  <c r="V46" i="1"/>
  <c r="AG46" i="1" s="1"/>
  <c r="U46" i="1"/>
  <c r="AF46" i="1" s="1"/>
  <c r="T46" i="1"/>
  <c r="AE46" i="1" s="1"/>
  <c r="S46" i="1"/>
  <c r="AD46" i="1" s="1"/>
  <c r="R46" i="1"/>
  <c r="AC46" i="1" s="1"/>
  <c r="Q46" i="1"/>
  <c r="AB46" i="1" s="1"/>
  <c r="O46" i="1"/>
  <c r="Z46" i="1" s="1"/>
  <c r="V13" i="1"/>
  <c r="AG13" i="1" s="1"/>
  <c r="U13" i="1"/>
  <c r="AF13" i="1" s="1"/>
  <c r="AX13" i="1" s="1"/>
  <c r="S13" i="1"/>
  <c r="AD13" i="1" s="1"/>
  <c r="Q13" i="1"/>
  <c r="AB13" i="1" s="1"/>
  <c r="P13" i="1"/>
  <c r="AA13" i="1" s="1"/>
  <c r="O13" i="1"/>
  <c r="Z13" i="1" s="1"/>
  <c r="W11" i="1"/>
  <c r="AH11" i="1" s="1"/>
  <c r="AZ11" i="1" s="1"/>
  <c r="U11" i="1"/>
  <c r="AF11" i="1" s="1"/>
  <c r="AX11" i="1" s="1"/>
  <c r="T11" i="1"/>
  <c r="AE11" i="1" s="1"/>
  <c r="AW11" i="1" s="1"/>
  <c r="Q11" i="1"/>
  <c r="AB11" i="1" s="1"/>
  <c r="AT11" i="1" s="1"/>
  <c r="S11" i="1"/>
  <c r="AD11" i="1" s="1"/>
  <c r="AV11" i="1" s="1"/>
  <c r="R11" i="1"/>
  <c r="AC11" i="1" s="1"/>
  <c r="AU11" i="1" s="1"/>
  <c r="X32" i="1"/>
  <c r="AI32" i="1" s="1"/>
  <c r="W32" i="1"/>
  <c r="AH32" i="1" s="1"/>
  <c r="V32" i="1"/>
  <c r="AG32" i="1" s="1"/>
  <c r="U32" i="1"/>
  <c r="AF32" i="1" s="1"/>
  <c r="P32" i="1"/>
  <c r="AA32" i="1" s="1"/>
  <c r="T32" i="1"/>
  <c r="AE32" i="1" s="1"/>
  <c r="AW32" i="1" s="1"/>
  <c r="S32" i="1"/>
  <c r="AD32" i="1" s="1"/>
  <c r="R32" i="1"/>
  <c r="AC32" i="1" s="1"/>
  <c r="Q32" i="1"/>
  <c r="AB32" i="1" s="1"/>
  <c r="O32" i="1"/>
  <c r="Z32" i="1" s="1"/>
  <c r="U42" i="1"/>
  <c r="AF42" i="1" s="1"/>
  <c r="AX42" i="1" s="1"/>
  <c r="Q42" i="1"/>
  <c r="AB42" i="1" s="1"/>
  <c r="AT42" i="1" s="1"/>
  <c r="P42" i="1"/>
  <c r="AA42" i="1" s="1"/>
  <c r="AS42" i="1" s="1"/>
  <c r="O42" i="1"/>
  <c r="Z42" i="1" s="1"/>
  <c r="X42" i="1"/>
  <c r="AI42" i="1" s="1"/>
  <c r="BA42" i="1" s="1"/>
  <c r="W42" i="1"/>
  <c r="AH42" i="1" s="1"/>
  <c r="AZ42" i="1" s="1"/>
  <c r="V42" i="1"/>
  <c r="AG42" i="1" s="1"/>
  <c r="AY42" i="1" s="1"/>
  <c r="T42" i="1"/>
  <c r="AE42" i="1" s="1"/>
  <c r="AW42" i="1" s="1"/>
  <c r="S42" i="1"/>
  <c r="AD42" i="1" s="1"/>
  <c r="AV42" i="1" s="1"/>
  <c r="R42" i="1"/>
  <c r="AC42" i="1" s="1"/>
  <c r="AU42" i="1" s="1"/>
  <c r="U4" i="1"/>
  <c r="AF4" i="1" s="1"/>
  <c r="AX4" i="1" s="1"/>
  <c r="V7" i="1"/>
  <c r="AG7" i="1" s="1"/>
  <c r="AY7" i="1" s="1"/>
  <c r="U18" i="1"/>
  <c r="AF18" i="1" s="1"/>
  <c r="AX18" i="1" s="1"/>
  <c r="T5" i="1"/>
  <c r="AE5" i="1" s="1"/>
  <c r="AW5" i="1" s="1"/>
  <c r="W6" i="1"/>
  <c r="AH6" i="1" s="1"/>
  <c r="AZ6" i="1" s="1"/>
  <c r="V6" i="1"/>
  <c r="AG6" i="1" s="1"/>
  <c r="AY6" i="1" s="1"/>
  <c r="U6" i="1"/>
  <c r="AF6" i="1" s="1"/>
  <c r="AX6" i="1" s="1"/>
  <c r="S6" i="1"/>
  <c r="AD6" i="1" s="1"/>
  <c r="AV6" i="1" s="1"/>
  <c r="T6" i="1"/>
  <c r="AE6" i="1" s="1"/>
  <c r="AW6" i="1" s="1"/>
  <c r="O6" i="1"/>
  <c r="Z6" i="1" s="1"/>
  <c r="W7" i="1"/>
  <c r="AH7" i="1" s="1"/>
  <c r="AZ7" i="1" s="1"/>
  <c r="R13" i="1"/>
  <c r="AC13" i="1" s="1"/>
  <c r="V15" i="1"/>
  <c r="AG15" i="1" s="1"/>
  <c r="AY15" i="1" s="1"/>
  <c r="V18" i="1"/>
  <c r="AG18" i="1" s="1"/>
  <c r="AY18" i="1" s="1"/>
  <c r="R22" i="1"/>
  <c r="AC22" i="1" s="1"/>
  <c r="AU22" i="1" s="1"/>
  <c r="Q22" i="1"/>
  <c r="AB22" i="1" s="1"/>
  <c r="AT22" i="1" s="1"/>
  <c r="T22" i="1"/>
  <c r="AE22" i="1" s="1"/>
  <c r="AW22" i="1" s="1"/>
  <c r="S22" i="1"/>
  <c r="AD22" i="1" s="1"/>
  <c r="AV22" i="1" s="1"/>
  <c r="O22" i="1"/>
  <c r="Z22" i="1" s="1"/>
  <c r="W22" i="1"/>
  <c r="AH22" i="1" s="1"/>
  <c r="AZ22" i="1" s="1"/>
  <c r="V22" i="1"/>
  <c r="AG22" i="1" s="1"/>
  <c r="AY22" i="1" s="1"/>
  <c r="X23" i="1"/>
  <c r="AI23" i="1" s="1"/>
  <c r="BA23" i="1" s="1"/>
  <c r="W23" i="1"/>
  <c r="AH23" i="1" s="1"/>
  <c r="AZ23" i="1" s="1"/>
  <c r="R23" i="1"/>
  <c r="AC23" i="1" s="1"/>
  <c r="AU23" i="1" s="1"/>
  <c r="P23" i="1"/>
  <c r="AA23" i="1" s="1"/>
  <c r="AS23" i="1" s="1"/>
  <c r="T23" i="1"/>
  <c r="AE23" i="1" s="1"/>
  <c r="AW23" i="1" s="1"/>
  <c r="S23" i="1"/>
  <c r="AD23" i="1" s="1"/>
  <c r="AV23" i="1" s="1"/>
  <c r="O23" i="1"/>
  <c r="Z23" i="1" s="1"/>
  <c r="V23" i="1"/>
  <c r="AG23" i="1" s="1"/>
  <c r="AY23" i="1" s="1"/>
  <c r="V25" i="1"/>
  <c r="AG25" i="1" s="1"/>
  <c r="AY25" i="1" s="1"/>
  <c r="AS7" i="1"/>
  <c r="J8" i="1"/>
  <c r="U12" i="1"/>
  <c r="AF12" i="1" s="1"/>
  <c r="AX12" i="1" s="1"/>
  <c r="W3" i="1"/>
  <c r="AH3" i="1" s="1"/>
  <c r="AZ3" i="1" s="1"/>
  <c r="U3" i="1"/>
  <c r="AF3" i="1" s="1"/>
  <c r="AX3" i="1" s="1"/>
  <c r="Q3" i="1"/>
  <c r="AB3" i="1" s="1"/>
  <c r="AT3" i="1" s="1"/>
  <c r="T3" i="1"/>
  <c r="AE3" i="1" s="1"/>
  <c r="AW3" i="1" s="1"/>
  <c r="S3" i="1"/>
  <c r="AD3" i="1" s="1"/>
  <c r="AV3" i="1" s="1"/>
  <c r="R3" i="1"/>
  <c r="AC3" i="1" s="1"/>
  <c r="AU3" i="1" s="1"/>
  <c r="X7" i="1"/>
  <c r="AI7" i="1" s="1"/>
  <c r="BA7" i="1" s="1"/>
  <c r="W14" i="1"/>
  <c r="AH14" i="1" s="1"/>
  <c r="AZ14" i="1" s="1"/>
  <c r="V14" i="1"/>
  <c r="AG14" i="1" s="1"/>
  <c r="AY14" i="1" s="1"/>
  <c r="S14" i="1"/>
  <c r="AD14" i="1" s="1"/>
  <c r="AV14" i="1" s="1"/>
  <c r="U14" i="1"/>
  <c r="AF14" i="1" s="1"/>
  <c r="AX14" i="1" s="1"/>
  <c r="T14" i="1"/>
  <c r="AE14" i="1" s="1"/>
  <c r="AW14" i="1" s="1"/>
  <c r="O14" i="1"/>
  <c r="Z14" i="1" s="1"/>
  <c r="W15" i="1"/>
  <c r="AH15" i="1" s="1"/>
  <c r="AZ15" i="1" s="1"/>
  <c r="X18" i="1"/>
  <c r="AI18" i="1" s="1"/>
  <c r="BA18" i="1" s="1"/>
  <c r="T19" i="1"/>
  <c r="AE19" i="1" s="1"/>
  <c r="AW19" i="1" s="1"/>
  <c r="R19" i="1"/>
  <c r="AC19" i="1" s="1"/>
  <c r="AU19" i="1" s="1"/>
  <c r="V20" i="1"/>
  <c r="AG20" i="1" s="1"/>
  <c r="P20" i="1"/>
  <c r="AA20" i="1" s="1"/>
  <c r="X20" i="1"/>
  <c r="AI20" i="1" s="1"/>
  <c r="U20" i="1"/>
  <c r="AF20" i="1" s="1"/>
  <c r="S20" i="1"/>
  <c r="AD20" i="1" s="1"/>
  <c r="R20" i="1"/>
  <c r="AC20" i="1" s="1"/>
  <c r="Q20" i="1"/>
  <c r="AB20" i="1" s="1"/>
  <c r="AT20" i="1" s="1"/>
  <c r="O20" i="1"/>
  <c r="Z20" i="1" s="1"/>
  <c r="V21" i="1"/>
  <c r="AG21" i="1" s="1"/>
  <c r="AY21" i="1" s="1"/>
  <c r="T21" i="1"/>
  <c r="AE21" i="1" s="1"/>
  <c r="AW21" i="1" s="1"/>
  <c r="W21" i="1"/>
  <c r="AH21" i="1" s="1"/>
  <c r="AZ21" i="1" s="1"/>
  <c r="U21" i="1"/>
  <c r="AF21" i="1" s="1"/>
  <c r="AX21" i="1" s="1"/>
  <c r="R21" i="1"/>
  <c r="AC21" i="1" s="1"/>
  <c r="AU21" i="1" s="1"/>
  <c r="P21" i="1"/>
  <c r="AA21" i="1" s="1"/>
  <c r="AS21" i="1" s="1"/>
  <c r="O21" i="1"/>
  <c r="Z21" i="1" s="1"/>
  <c r="BA28" i="1"/>
  <c r="T7" i="1"/>
  <c r="AE7" i="1" s="1"/>
  <c r="AW7" i="1" s="1"/>
  <c r="X24" i="1"/>
  <c r="AI24" i="1" s="1"/>
  <c r="BA24" i="1" s="1"/>
  <c r="W24" i="1"/>
  <c r="AH24" i="1" s="1"/>
  <c r="AZ24" i="1" s="1"/>
  <c r="V24" i="1"/>
  <c r="AG24" i="1" s="1"/>
  <c r="AY24" i="1" s="1"/>
  <c r="S24" i="1"/>
  <c r="AD24" i="1" s="1"/>
  <c r="AV24" i="1" s="1"/>
  <c r="R24" i="1"/>
  <c r="AC24" i="1" s="1"/>
  <c r="AU24" i="1" s="1"/>
  <c r="P24" i="1"/>
  <c r="AA24" i="1" s="1"/>
  <c r="AS24" i="1" s="1"/>
  <c r="O24" i="1"/>
  <c r="Z24" i="1" s="1"/>
  <c r="U24" i="1"/>
  <c r="AF24" i="1" s="1"/>
  <c r="AX24" i="1" s="1"/>
  <c r="R5" i="1"/>
  <c r="AC5" i="1" s="1"/>
  <c r="AU5" i="1" s="1"/>
  <c r="T15" i="1"/>
  <c r="AE15" i="1" s="1"/>
  <c r="AW15" i="1" s="1"/>
  <c r="W5" i="1"/>
  <c r="AH5" i="1" s="1"/>
  <c r="AZ5" i="1" s="1"/>
  <c r="O3" i="1"/>
  <c r="Z3" i="1" s="1"/>
  <c r="X5" i="1"/>
  <c r="AI5" i="1" s="1"/>
  <c r="BA5" i="1" s="1"/>
  <c r="W13" i="1"/>
  <c r="AH13" i="1" s="1"/>
  <c r="X15" i="1"/>
  <c r="AI15" i="1" s="1"/>
  <c r="BA15" i="1" s="1"/>
  <c r="X17" i="1"/>
  <c r="AI17" i="1" s="1"/>
  <c r="BA17" i="1" s="1"/>
  <c r="W17" i="1"/>
  <c r="AH17" i="1" s="1"/>
  <c r="AZ17" i="1" s="1"/>
  <c r="V17" i="1"/>
  <c r="AG17" i="1" s="1"/>
  <c r="AY17" i="1" s="1"/>
  <c r="U17" i="1"/>
  <c r="AF17" i="1" s="1"/>
  <c r="AX17" i="1" s="1"/>
  <c r="Q17" i="1"/>
  <c r="AB17" i="1" s="1"/>
  <c r="AT17" i="1" s="1"/>
  <c r="Q24" i="1"/>
  <c r="AB24" i="1" s="1"/>
  <c r="AT24" i="1" s="1"/>
  <c r="V28" i="1"/>
  <c r="AG28" i="1" s="1"/>
  <c r="U28" i="1"/>
  <c r="AF28" i="1" s="1"/>
  <c r="Q28" i="1"/>
  <c r="AB28" i="1" s="1"/>
  <c r="P28" i="1"/>
  <c r="AA28" i="1" s="1"/>
  <c r="O28" i="1"/>
  <c r="Z28" i="1" s="1"/>
  <c r="W28" i="1"/>
  <c r="AH28" i="1" s="1"/>
  <c r="T28" i="1"/>
  <c r="AE28" i="1" s="1"/>
  <c r="S28" i="1"/>
  <c r="AD28" i="1" s="1"/>
  <c r="R28" i="1"/>
  <c r="AC28" i="1" s="1"/>
  <c r="AU28" i="1" s="1"/>
  <c r="S7" i="1"/>
  <c r="AD7" i="1" s="1"/>
  <c r="AV7" i="1" s="1"/>
  <c r="P15" i="1"/>
  <c r="AA15" i="1" s="1"/>
  <c r="AS15" i="1" s="1"/>
  <c r="X9" i="1"/>
  <c r="AI9" i="1" s="1"/>
  <c r="BA9" i="1" s="1"/>
  <c r="W9" i="1"/>
  <c r="AH9" i="1" s="1"/>
  <c r="AZ9" i="1" s="1"/>
  <c r="V9" i="1"/>
  <c r="AG9" i="1" s="1"/>
  <c r="AY9" i="1" s="1"/>
  <c r="U9" i="1"/>
  <c r="AF9" i="1" s="1"/>
  <c r="AX9" i="1" s="1"/>
  <c r="Q9" i="1"/>
  <c r="AB9" i="1" s="1"/>
  <c r="AT9" i="1" s="1"/>
  <c r="T13" i="1"/>
  <c r="AE13" i="1" s="1"/>
  <c r="P3" i="1"/>
  <c r="AA3" i="1" s="1"/>
  <c r="AS3" i="1" s="1"/>
  <c r="O11" i="1"/>
  <c r="Z11" i="1" s="1"/>
  <c r="X13" i="1"/>
  <c r="AI13" i="1" s="1"/>
  <c r="Q19" i="1"/>
  <c r="AB19" i="1" s="1"/>
  <c r="AT19" i="1" s="1"/>
  <c r="T24" i="1"/>
  <c r="AE24" i="1" s="1"/>
  <c r="AW24" i="1" s="1"/>
  <c r="V35" i="1"/>
  <c r="AG35" i="1" s="1"/>
  <c r="U35" i="1"/>
  <c r="AF35" i="1" s="1"/>
  <c r="T35" i="1"/>
  <c r="AE35" i="1" s="1"/>
  <c r="P35" i="1"/>
  <c r="AA35" i="1" s="1"/>
  <c r="AS35" i="1" s="1"/>
  <c r="O35" i="1"/>
  <c r="Z35" i="1" s="1"/>
  <c r="X35" i="1"/>
  <c r="AI35" i="1" s="1"/>
  <c r="W35" i="1"/>
  <c r="AH35" i="1" s="1"/>
  <c r="S35" i="1"/>
  <c r="AD35" i="1" s="1"/>
  <c r="Q35" i="1"/>
  <c r="AB35" i="1" s="1"/>
  <c r="AS48" i="1"/>
  <c r="V3" i="1"/>
  <c r="AG3" i="1" s="1"/>
  <c r="AY3" i="1" s="1"/>
  <c r="P4" i="1"/>
  <c r="AA4" i="1" s="1"/>
  <c r="AS4" i="1" s="1"/>
  <c r="O4" i="1"/>
  <c r="Z4" i="1" s="1"/>
  <c r="W4" i="1"/>
  <c r="AH4" i="1" s="1"/>
  <c r="AZ4" i="1" s="1"/>
  <c r="X4" i="1"/>
  <c r="AI4" i="1" s="1"/>
  <c r="BA4" i="1" s="1"/>
  <c r="S4" i="1"/>
  <c r="AD4" i="1" s="1"/>
  <c r="AV4" i="1" s="1"/>
  <c r="P11" i="1"/>
  <c r="AA11" i="1" s="1"/>
  <c r="AS11" i="1" s="1"/>
  <c r="S19" i="1"/>
  <c r="AD19" i="1" s="1"/>
  <c r="AV19" i="1" s="1"/>
  <c r="Q23" i="1"/>
  <c r="AB23" i="1" s="1"/>
  <c r="AT23" i="1" s="1"/>
  <c r="R37" i="1"/>
  <c r="AC37" i="1" s="1"/>
  <c r="AU37" i="1" s="1"/>
  <c r="V37" i="1"/>
  <c r="AG37" i="1" s="1"/>
  <c r="U37" i="1"/>
  <c r="AF37" i="1" s="1"/>
  <c r="P37" i="1"/>
  <c r="AA37" i="1" s="1"/>
  <c r="O37" i="1"/>
  <c r="Z37" i="1" s="1"/>
  <c r="X37" i="1"/>
  <c r="AI37" i="1" s="1"/>
  <c r="W37" i="1"/>
  <c r="AH37" i="1" s="1"/>
  <c r="T37" i="1"/>
  <c r="AE37" i="1" s="1"/>
  <c r="AW37" i="1" s="1"/>
  <c r="S37" i="1"/>
  <c r="AD37" i="1" s="1"/>
  <c r="Q37" i="1"/>
  <c r="AB37" i="1" s="1"/>
  <c r="AT37" i="1" s="1"/>
  <c r="AT48" i="1"/>
  <c r="BA3" i="1"/>
  <c r="P12" i="1"/>
  <c r="AA12" i="1" s="1"/>
  <c r="AS12" i="1" s="1"/>
  <c r="O12" i="1"/>
  <c r="Z12" i="1" s="1"/>
  <c r="X12" i="1"/>
  <c r="AI12" i="1" s="1"/>
  <c r="BA12" i="1" s="1"/>
  <c r="W12" i="1"/>
  <c r="AH12" i="1" s="1"/>
  <c r="AZ12" i="1" s="1"/>
  <c r="S12" i="1"/>
  <c r="AD12" i="1" s="1"/>
  <c r="AV12" i="1" s="1"/>
  <c r="AW20" i="1"/>
  <c r="AT21" i="1"/>
  <c r="AP25" i="1"/>
  <c r="V39" i="1"/>
  <c r="AG39" i="1" s="1"/>
  <c r="U39" i="1"/>
  <c r="AF39" i="1" s="1"/>
  <c r="Q39" i="1"/>
  <c r="AB39" i="1" s="1"/>
  <c r="P39" i="1"/>
  <c r="AA39" i="1" s="1"/>
  <c r="O39" i="1"/>
  <c r="Z39" i="1" s="1"/>
  <c r="X39" i="1"/>
  <c r="AI39" i="1" s="1"/>
  <c r="W39" i="1"/>
  <c r="AH39" i="1" s="1"/>
  <c r="T39" i="1"/>
  <c r="AE39" i="1" s="1"/>
  <c r="S39" i="1"/>
  <c r="AD39" i="1" s="1"/>
  <c r="W45" i="1"/>
  <c r="AH45" i="1" s="1"/>
  <c r="AZ45" i="1" s="1"/>
  <c r="S45" i="1"/>
  <c r="AD45" i="1" s="1"/>
  <c r="AV45" i="1" s="1"/>
  <c r="R45" i="1"/>
  <c r="AC45" i="1" s="1"/>
  <c r="AU45" i="1" s="1"/>
  <c r="Q45" i="1"/>
  <c r="AB45" i="1" s="1"/>
  <c r="AT45" i="1" s="1"/>
  <c r="X45" i="1"/>
  <c r="AI45" i="1" s="1"/>
  <c r="V45" i="1"/>
  <c r="AG45" i="1" s="1"/>
  <c r="U45" i="1"/>
  <c r="AF45" i="1" s="1"/>
  <c r="T45" i="1"/>
  <c r="AE45" i="1" s="1"/>
  <c r="P45" i="1"/>
  <c r="AA45" i="1" s="1"/>
  <c r="O45" i="1"/>
  <c r="Z45" i="1" s="1"/>
  <c r="AZ30" i="1"/>
  <c r="T40" i="1"/>
  <c r="AE40" i="1" s="1"/>
  <c r="AW40" i="1" s="1"/>
  <c r="X40" i="1"/>
  <c r="AI40" i="1" s="1"/>
  <c r="BA40" i="1" s="1"/>
  <c r="W40" i="1"/>
  <c r="AH40" i="1" s="1"/>
  <c r="AZ40" i="1" s="1"/>
  <c r="V40" i="1"/>
  <c r="AG40" i="1" s="1"/>
  <c r="AY40" i="1" s="1"/>
  <c r="P40" i="1"/>
  <c r="AA40" i="1" s="1"/>
  <c r="AS40" i="1" s="1"/>
  <c r="AS47" i="1"/>
  <c r="AY49" i="1"/>
  <c r="P27" i="1"/>
  <c r="AA27" i="1" s="1"/>
  <c r="AS27" i="1" s="1"/>
  <c r="O27" i="1"/>
  <c r="Z27" i="1" s="1"/>
  <c r="X27" i="1"/>
  <c r="AI27" i="1" s="1"/>
  <c r="BA27" i="1" s="1"/>
  <c r="X31" i="1"/>
  <c r="AI31" i="1" s="1"/>
  <c r="BA31" i="1" s="1"/>
  <c r="W31" i="1"/>
  <c r="AH31" i="1" s="1"/>
  <c r="AZ31" i="1" s="1"/>
  <c r="S31" i="1"/>
  <c r="AD31" i="1" s="1"/>
  <c r="AV31" i="1" s="1"/>
  <c r="R31" i="1"/>
  <c r="AC31" i="1" s="1"/>
  <c r="AU31" i="1" s="1"/>
  <c r="Q31" i="1"/>
  <c r="AB31" i="1" s="1"/>
  <c r="AT31" i="1" s="1"/>
  <c r="P31" i="1"/>
  <c r="AA31" i="1" s="1"/>
  <c r="AS31" i="1" s="1"/>
  <c r="O31" i="1"/>
  <c r="Z31" i="1" s="1"/>
  <c r="O19" i="1"/>
  <c r="Z19" i="1" s="1"/>
  <c r="W43" i="1"/>
  <c r="AH43" i="1" s="1"/>
  <c r="AZ43" i="1" s="1"/>
  <c r="V43" i="1"/>
  <c r="AG43" i="1" s="1"/>
  <c r="AY43" i="1" s="1"/>
  <c r="U43" i="1"/>
  <c r="AF43" i="1" s="1"/>
  <c r="AX43" i="1" s="1"/>
  <c r="X43" i="1"/>
  <c r="AI43" i="1" s="1"/>
  <c r="BA43" i="1" s="1"/>
  <c r="T43" i="1"/>
  <c r="AE43" i="1" s="1"/>
  <c r="AW43" i="1" s="1"/>
  <c r="S43" i="1"/>
  <c r="AD43" i="1" s="1"/>
  <c r="AV43" i="1" s="1"/>
  <c r="R43" i="1"/>
  <c r="AC43" i="1" s="1"/>
  <c r="Q43" i="1"/>
  <c r="AB43" i="1" s="1"/>
  <c r="P43" i="1"/>
  <c r="AA43" i="1" s="1"/>
  <c r="O43" i="1"/>
  <c r="Z43" i="1" s="1"/>
  <c r="J44" i="1"/>
  <c r="R48" i="1"/>
  <c r="AC48" i="1" s="1"/>
  <c r="AU48" i="1" s="1"/>
  <c r="AR62" i="1"/>
  <c r="O53" i="1"/>
  <c r="Z53" i="1" s="1"/>
  <c r="AY63" i="1"/>
  <c r="AV72" i="1"/>
  <c r="V41" i="1"/>
  <c r="AG41" i="1" s="1"/>
  <c r="AY41" i="1" s="1"/>
  <c r="U41" i="1"/>
  <c r="AF41" i="1" s="1"/>
  <c r="AX41" i="1" s="1"/>
  <c r="T53" i="1"/>
  <c r="AE53" i="1" s="1"/>
  <c r="AW53" i="1" s="1"/>
  <c r="Y65" i="1"/>
  <c r="AR65" i="1"/>
  <c r="X38" i="1"/>
  <c r="AI38" i="1" s="1"/>
  <c r="BA38" i="1" s="1"/>
  <c r="W38" i="1"/>
  <c r="AH38" i="1" s="1"/>
  <c r="AZ38" i="1" s="1"/>
  <c r="V38" i="1"/>
  <c r="AG38" i="1" s="1"/>
  <c r="AY38" i="1" s="1"/>
  <c r="U38" i="1"/>
  <c r="AF38" i="1" s="1"/>
  <c r="AX38" i="1" s="1"/>
  <c r="P38" i="1"/>
  <c r="AA38" i="1" s="1"/>
  <c r="AS38" i="1" s="1"/>
  <c r="O40" i="1"/>
  <c r="Z40" i="1" s="1"/>
  <c r="U53" i="1"/>
  <c r="AF53" i="1" s="1"/>
  <c r="AX53" i="1" s="1"/>
  <c r="AR69" i="1"/>
  <c r="R27" i="1"/>
  <c r="AC27" i="1" s="1"/>
  <c r="AU27" i="1" s="1"/>
  <c r="R30" i="1"/>
  <c r="AC30" i="1" s="1"/>
  <c r="AU30" i="1" s="1"/>
  <c r="Q30" i="1"/>
  <c r="AB30" i="1" s="1"/>
  <c r="AT30" i="1" s="1"/>
  <c r="U31" i="1"/>
  <c r="AF31" i="1" s="1"/>
  <c r="AX31" i="1" s="1"/>
  <c r="Q40" i="1"/>
  <c r="AB40" i="1" s="1"/>
  <c r="AT40" i="1" s="1"/>
  <c r="AX61" i="1"/>
  <c r="U19" i="1"/>
  <c r="AF19" i="1" s="1"/>
  <c r="AX19" i="1" s="1"/>
  <c r="S27" i="1"/>
  <c r="AD27" i="1" s="1"/>
  <c r="AV27" i="1" s="1"/>
  <c r="V31" i="1"/>
  <c r="AG31" i="1" s="1"/>
  <c r="AY31" i="1" s="1"/>
  <c r="AX33" i="1"/>
  <c r="AL36" i="1"/>
  <c r="AP36" i="1" s="1"/>
  <c r="R40" i="1"/>
  <c r="AC40" i="1" s="1"/>
  <c r="AU40" i="1" s="1"/>
  <c r="W41" i="1"/>
  <c r="AH41" i="1" s="1"/>
  <c r="AZ41" i="1" s="1"/>
  <c r="AW61" i="1"/>
  <c r="V19" i="1"/>
  <c r="AG19" i="1" s="1"/>
  <c r="AY19" i="1" s="1"/>
  <c r="T27" i="1"/>
  <c r="AE27" i="1" s="1"/>
  <c r="AW27" i="1" s="1"/>
  <c r="J29" i="1"/>
  <c r="AL32" i="1"/>
  <c r="AP32" i="1" s="1"/>
  <c r="J34" i="1"/>
  <c r="AL34" i="1"/>
  <c r="AP34" i="1" s="1"/>
  <c r="S40" i="1"/>
  <c r="AD40" i="1" s="1"/>
  <c r="AV40" i="1" s="1"/>
  <c r="J51" i="1"/>
  <c r="AY61" i="1"/>
  <c r="W19" i="1"/>
  <c r="AH19" i="1" s="1"/>
  <c r="AZ19" i="1" s="1"/>
  <c r="AL20" i="1"/>
  <c r="AP20" i="1" s="1"/>
  <c r="AZ20" i="1" s="1"/>
  <c r="U27" i="1"/>
  <c r="AF27" i="1" s="1"/>
  <c r="AX27" i="1" s="1"/>
  <c r="O38" i="1"/>
  <c r="Z38" i="1" s="1"/>
  <c r="U40" i="1"/>
  <c r="AF40" i="1" s="1"/>
  <c r="AX40" i="1" s="1"/>
  <c r="X49" i="1"/>
  <c r="AI49" i="1" s="1"/>
  <c r="BA49" i="1" s="1"/>
  <c r="AZ61" i="1"/>
  <c r="AY64" i="1"/>
  <c r="AR71" i="1"/>
  <c r="V27" i="1"/>
  <c r="AG27" i="1" s="1"/>
  <c r="AY27" i="1" s="1"/>
  <c r="Q38" i="1"/>
  <c r="AB38" i="1" s="1"/>
  <c r="AT38" i="1" s="1"/>
  <c r="AP39" i="1"/>
  <c r="AU39" i="1" s="1"/>
  <c r="AL46" i="1"/>
  <c r="AP46" i="1" s="1"/>
  <c r="AU61" i="1"/>
  <c r="AU63" i="1"/>
  <c r="AX68" i="1"/>
  <c r="W27" i="1"/>
  <c r="AH27" i="1" s="1"/>
  <c r="AZ27" i="1" s="1"/>
  <c r="O30" i="1"/>
  <c r="Z30" i="1" s="1"/>
  <c r="R38" i="1"/>
  <c r="AC38" i="1" s="1"/>
  <c r="AU38" i="1" s="1"/>
  <c r="W48" i="1"/>
  <c r="AH48" i="1" s="1"/>
  <c r="AZ48" i="1" s="1"/>
  <c r="BA66" i="1"/>
  <c r="AY68" i="1"/>
  <c r="AP29" i="1"/>
  <c r="P30" i="1"/>
  <c r="AA30" i="1" s="1"/>
  <c r="AS30" i="1" s="1"/>
  <c r="S38" i="1"/>
  <c r="AD38" i="1" s="1"/>
  <c r="AV38" i="1" s="1"/>
  <c r="AR66" i="1"/>
  <c r="AZ68" i="1"/>
  <c r="AZ33" i="1"/>
  <c r="AP37" i="1"/>
  <c r="T38" i="1"/>
  <c r="AE38" i="1" s="1"/>
  <c r="AW38" i="1" s="1"/>
  <c r="AP44" i="1"/>
  <c r="V47" i="1"/>
  <c r="AG47" i="1" s="1"/>
  <c r="AY47" i="1" s="1"/>
  <c r="T47" i="1"/>
  <c r="AE47" i="1" s="1"/>
  <c r="AW47" i="1" s="1"/>
  <c r="S47" i="1"/>
  <c r="AD47" i="1" s="1"/>
  <c r="AV47" i="1" s="1"/>
  <c r="O47" i="1"/>
  <c r="Z47" i="1" s="1"/>
  <c r="X47" i="1"/>
  <c r="AI47" i="1" s="1"/>
  <c r="BA47" i="1" s="1"/>
  <c r="W47" i="1"/>
  <c r="AH47" i="1" s="1"/>
  <c r="AZ47" i="1" s="1"/>
  <c r="U47" i="1"/>
  <c r="AF47" i="1" s="1"/>
  <c r="AX47" i="1" s="1"/>
  <c r="R47" i="1"/>
  <c r="AC47" i="1" s="1"/>
  <c r="AU47" i="1" s="1"/>
  <c r="BA48" i="1"/>
  <c r="R57" i="1"/>
  <c r="AC57" i="1" s="1"/>
  <c r="AU57" i="1" s="1"/>
  <c r="P57" i="1"/>
  <c r="AA57" i="1" s="1"/>
  <c r="AS57" i="1" s="1"/>
  <c r="O57" i="1"/>
  <c r="Z57" i="1" s="1"/>
  <c r="X57" i="1"/>
  <c r="AI57" i="1" s="1"/>
  <c r="BA57" i="1" s="1"/>
  <c r="W57" i="1"/>
  <c r="AH57" i="1" s="1"/>
  <c r="AZ57" i="1" s="1"/>
  <c r="V57" i="1"/>
  <c r="AG57" i="1" s="1"/>
  <c r="AY57" i="1" s="1"/>
  <c r="U57" i="1"/>
  <c r="AF57" i="1" s="1"/>
  <c r="AX57" i="1" s="1"/>
  <c r="T57" i="1"/>
  <c r="AE57" i="1" s="1"/>
  <c r="AW57" i="1" s="1"/>
  <c r="S57" i="1"/>
  <c r="AD57" i="1" s="1"/>
  <c r="AV57" i="1" s="1"/>
  <c r="Q57" i="1"/>
  <c r="AB57" i="1" s="1"/>
  <c r="AT57" i="1" s="1"/>
  <c r="AX60" i="1"/>
  <c r="BA68" i="1"/>
  <c r="P19" i="1"/>
  <c r="AA19" i="1" s="1"/>
  <c r="AS19" i="1" s="1"/>
  <c r="AL28" i="1"/>
  <c r="AP28" i="1" s="1"/>
  <c r="T30" i="1"/>
  <c r="AE30" i="1" s="1"/>
  <c r="AW30" i="1" s="1"/>
  <c r="S49" i="1"/>
  <c r="AD49" i="1" s="1"/>
  <c r="AV49" i="1" s="1"/>
  <c r="X53" i="1"/>
  <c r="AI53" i="1" s="1"/>
  <c r="BA53" i="1" s="1"/>
  <c r="W53" i="1"/>
  <c r="AH53" i="1" s="1"/>
  <c r="AZ53" i="1" s="1"/>
  <c r="S53" i="1"/>
  <c r="AD53" i="1" s="1"/>
  <c r="AV53" i="1" s="1"/>
  <c r="R53" i="1"/>
  <c r="AC53" i="1" s="1"/>
  <c r="AU53" i="1" s="1"/>
  <c r="Q53" i="1"/>
  <c r="AB53" i="1" s="1"/>
  <c r="AT53" i="1" s="1"/>
  <c r="P53" i="1"/>
  <c r="AA53" i="1" s="1"/>
  <c r="AS53" i="1" s="1"/>
  <c r="AV63" i="1"/>
  <c r="U30" i="1"/>
  <c r="AF30" i="1" s="1"/>
  <c r="AX30" i="1" s="1"/>
  <c r="T33" i="1"/>
  <c r="AE33" i="1" s="1"/>
  <c r="AW33" i="1" s="1"/>
  <c r="S33" i="1"/>
  <c r="AD33" i="1" s="1"/>
  <c r="AV33" i="1" s="1"/>
  <c r="O33" i="1"/>
  <c r="Z33" i="1" s="1"/>
  <c r="V33" i="1"/>
  <c r="AG33" i="1" s="1"/>
  <c r="AY33" i="1" s="1"/>
  <c r="O48" i="1"/>
  <c r="Z48" i="1" s="1"/>
  <c r="X62" i="1"/>
  <c r="AI62" i="1" s="1"/>
  <c r="BA62" i="1" s="1"/>
  <c r="W62" i="1"/>
  <c r="AH62" i="1" s="1"/>
  <c r="AZ62" i="1" s="1"/>
  <c r="T62" i="1"/>
  <c r="AE62" i="1" s="1"/>
  <c r="AW62" i="1" s="1"/>
  <c r="S62" i="1"/>
  <c r="AD62" i="1" s="1"/>
  <c r="AV62" i="1" s="1"/>
  <c r="R62" i="1"/>
  <c r="AC62" i="1" s="1"/>
  <c r="AU62" i="1" s="1"/>
  <c r="Q62" i="1"/>
  <c r="AB62" i="1" s="1"/>
  <c r="AT62" i="1" s="1"/>
  <c r="P62" i="1"/>
  <c r="AA62" i="1" s="1"/>
  <c r="AS62" i="1" s="1"/>
  <c r="AX71" i="1"/>
  <c r="O41" i="1"/>
  <c r="Z41" i="1" s="1"/>
  <c r="Q49" i="1"/>
  <c r="AB49" i="1" s="1"/>
  <c r="AT49" i="1" s="1"/>
  <c r="J52" i="1"/>
  <c r="R59" i="1"/>
  <c r="AC59" i="1" s="1"/>
  <c r="AU59" i="1" s="1"/>
  <c r="AU65" i="1"/>
  <c r="AY74" i="1"/>
  <c r="AH78" i="1"/>
  <c r="AZ78" i="1" s="1"/>
  <c r="AE79" i="1"/>
  <c r="AW79" i="1" s="1"/>
  <c r="AX89" i="1"/>
  <c r="AE100" i="1"/>
  <c r="S131" i="1"/>
  <c r="AD131" i="1" s="1"/>
  <c r="Q131" i="1"/>
  <c r="AB131" i="1" s="1"/>
  <c r="X131" i="1"/>
  <c r="AI131" i="1" s="1"/>
  <c r="BA131" i="1" s="1"/>
  <c r="V131" i="1"/>
  <c r="AG131" i="1" s="1"/>
  <c r="W131" i="1"/>
  <c r="AH131" i="1" s="1"/>
  <c r="U131" i="1"/>
  <c r="AF131" i="1" s="1"/>
  <c r="T131" i="1"/>
  <c r="AE131" i="1" s="1"/>
  <c r="P131" i="1"/>
  <c r="AA131" i="1" s="1"/>
  <c r="O131" i="1"/>
  <c r="Z131" i="1" s="1"/>
  <c r="R131" i="1"/>
  <c r="AC131" i="1" s="1"/>
  <c r="X59" i="1"/>
  <c r="AI59" i="1" s="1"/>
  <c r="BA59" i="1" s="1"/>
  <c r="AH66" i="1"/>
  <c r="AZ66" i="1" s="1"/>
  <c r="AP70" i="1"/>
  <c r="AZ74" i="1"/>
  <c r="AI78" i="1"/>
  <c r="BA78" i="1" s="1"/>
  <c r="AR84" i="1"/>
  <c r="X86" i="1"/>
  <c r="AI86" i="1" s="1"/>
  <c r="BA86" i="1" s="1"/>
  <c r="AW93" i="1"/>
  <c r="X95" i="1"/>
  <c r="AI95" i="1" s="1"/>
  <c r="U95" i="1"/>
  <c r="AF95" i="1" s="1"/>
  <c r="R95" i="1"/>
  <c r="AC95" i="1" s="1"/>
  <c r="Q95" i="1"/>
  <c r="AB95" i="1" s="1"/>
  <c r="O95" i="1"/>
  <c r="Z95" i="1" s="1"/>
  <c r="W95" i="1"/>
  <c r="AH95" i="1" s="1"/>
  <c r="V95" i="1"/>
  <c r="AG95" i="1" s="1"/>
  <c r="T95" i="1"/>
  <c r="AE95" i="1" s="1"/>
  <c r="S95" i="1"/>
  <c r="AD95" i="1" s="1"/>
  <c r="P95" i="1"/>
  <c r="AA95" i="1" s="1"/>
  <c r="BA74" i="1"/>
  <c r="T86" i="1"/>
  <c r="AE86" i="1" s="1"/>
  <c r="AW86" i="1" s="1"/>
  <c r="R86" i="1"/>
  <c r="AC86" i="1" s="1"/>
  <c r="AU86" i="1" s="1"/>
  <c r="O86" i="1"/>
  <c r="Z86" i="1" s="1"/>
  <c r="X97" i="1"/>
  <c r="AI97" i="1" s="1"/>
  <c r="BA97" i="1" s="1"/>
  <c r="W97" i="1"/>
  <c r="AH97" i="1" s="1"/>
  <c r="AZ97" i="1" s="1"/>
  <c r="V97" i="1"/>
  <c r="AG97" i="1" s="1"/>
  <c r="AY97" i="1" s="1"/>
  <c r="T97" i="1"/>
  <c r="AE97" i="1" s="1"/>
  <c r="AW97" i="1" s="1"/>
  <c r="S97" i="1"/>
  <c r="AD97" i="1" s="1"/>
  <c r="AV97" i="1" s="1"/>
  <c r="O97" i="1"/>
  <c r="Z97" i="1" s="1"/>
  <c r="U97" i="1"/>
  <c r="AF97" i="1" s="1"/>
  <c r="AX97" i="1" s="1"/>
  <c r="R97" i="1"/>
  <c r="AC97" i="1" s="1"/>
  <c r="AU97" i="1" s="1"/>
  <c r="Q97" i="1"/>
  <c r="AB97" i="1" s="1"/>
  <c r="AT97" i="1" s="1"/>
  <c r="P97" i="1"/>
  <c r="AA97" i="1" s="1"/>
  <c r="AS97" i="1" s="1"/>
  <c r="U86" i="1"/>
  <c r="AF86" i="1" s="1"/>
  <c r="AX86" i="1" s="1"/>
  <c r="AH88" i="1"/>
  <c r="AZ88" i="1" s="1"/>
  <c r="P41" i="1"/>
  <c r="AA41" i="1" s="1"/>
  <c r="AS41" i="1" s="1"/>
  <c r="V48" i="1"/>
  <c r="AG48" i="1" s="1"/>
  <c r="AY48" i="1" s="1"/>
  <c r="W49" i="1"/>
  <c r="AH49" i="1" s="1"/>
  <c r="AZ49" i="1" s="1"/>
  <c r="T59" i="1"/>
  <c r="AE59" i="1" s="1"/>
  <c r="AW59" i="1" s="1"/>
  <c r="X60" i="1"/>
  <c r="AI60" i="1" s="1"/>
  <c r="BA60" i="1" s="1"/>
  <c r="W60" i="1"/>
  <c r="AH60" i="1" s="1"/>
  <c r="AZ60" i="1" s="1"/>
  <c r="T60" i="1"/>
  <c r="AE60" i="1" s="1"/>
  <c r="AW60" i="1" s="1"/>
  <c r="S60" i="1"/>
  <c r="AD60" i="1" s="1"/>
  <c r="AV60" i="1" s="1"/>
  <c r="R60" i="1"/>
  <c r="AC60" i="1" s="1"/>
  <c r="AU60" i="1" s="1"/>
  <c r="Q60" i="1"/>
  <c r="AB60" i="1" s="1"/>
  <c r="AT60" i="1" s="1"/>
  <c r="P60" i="1"/>
  <c r="AA60" i="1" s="1"/>
  <c r="AS60" i="1" s="1"/>
  <c r="X63" i="1"/>
  <c r="AI63" i="1" s="1"/>
  <c r="BA63" i="1" s="1"/>
  <c r="AE65" i="1"/>
  <c r="AW65" i="1" s="1"/>
  <c r="AC69" i="1"/>
  <c r="AU69" i="1" s="1"/>
  <c r="P70" i="1"/>
  <c r="AA70" i="1" s="1"/>
  <c r="X70" i="1"/>
  <c r="AI70" i="1" s="1"/>
  <c r="BA70" i="1" s="1"/>
  <c r="W70" i="1"/>
  <c r="AH70" i="1" s="1"/>
  <c r="AZ70" i="1" s="1"/>
  <c r="V70" i="1"/>
  <c r="AG70" i="1" s="1"/>
  <c r="S70" i="1"/>
  <c r="AD70" i="1" s="1"/>
  <c r="R70" i="1"/>
  <c r="AC70" i="1" s="1"/>
  <c r="Q70" i="1"/>
  <c r="AB70" i="1" s="1"/>
  <c r="O70" i="1"/>
  <c r="Z70" i="1" s="1"/>
  <c r="AL72" i="1"/>
  <c r="AP72" i="1" s="1"/>
  <c r="AL75" i="1"/>
  <c r="AP75" i="1" s="1"/>
  <c r="AT75" i="1" s="1"/>
  <c r="W83" i="1"/>
  <c r="AH83" i="1" s="1"/>
  <c r="AZ83" i="1" s="1"/>
  <c r="V83" i="1"/>
  <c r="AG83" i="1" s="1"/>
  <c r="AY83" i="1" s="1"/>
  <c r="U83" i="1"/>
  <c r="AF83" i="1" s="1"/>
  <c r="AX83" i="1" s="1"/>
  <c r="T83" i="1"/>
  <c r="AE83" i="1" s="1"/>
  <c r="AW83" i="1" s="1"/>
  <c r="AD88" i="1"/>
  <c r="AV88" i="1" s="1"/>
  <c r="AP100" i="1"/>
  <c r="AY100" i="1" s="1"/>
  <c r="Q41" i="1"/>
  <c r="AB41" i="1" s="1"/>
  <c r="AT41" i="1" s="1"/>
  <c r="AL51" i="1"/>
  <c r="AP51" i="1" s="1"/>
  <c r="U59" i="1"/>
  <c r="AF59" i="1" s="1"/>
  <c r="AX59" i="1" s="1"/>
  <c r="AD69" i="1"/>
  <c r="AV69" i="1" s="1"/>
  <c r="X92" i="1"/>
  <c r="AI92" i="1" s="1"/>
  <c r="BA92" i="1" s="1"/>
  <c r="R41" i="1"/>
  <c r="AC41" i="1" s="1"/>
  <c r="AU41" i="1" s="1"/>
  <c r="AP43" i="1"/>
  <c r="AP45" i="1"/>
  <c r="X50" i="1"/>
  <c r="AI50" i="1" s="1"/>
  <c r="BA50" i="1" s="1"/>
  <c r="V50" i="1"/>
  <c r="AG50" i="1" s="1"/>
  <c r="AY50" i="1" s="1"/>
  <c r="U50" i="1"/>
  <c r="AF50" i="1" s="1"/>
  <c r="AX50" i="1" s="1"/>
  <c r="Q50" i="1"/>
  <c r="AB50" i="1" s="1"/>
  <c r="AT50" i="1" s="1"/>
  <c r="P50" i="1"/>
  <c r="AA50" i="1" s="1"/>
  <c r="AS50" i="1" s="1"/>
  <c r="O50" i="1"/>
  <c r="Z50" i="1" s="1"/>
  <c r="V59" i="1"/>
  <c r="AG59" i="1" s="1"/>
  <c r="AY59" i="1" s="1"/>
  <c r="AB63" i="1"/>
  <c r="AT63" i="1" s="1"/>
  <c r="AW69" i="1"/>
  <c r="X80" i="1"/>
  <c r="AI80" i="1" s="1"/>
  <c r="BA80" i="1" s="1"/>
  <c r="W80" i="1"/>
  <c r="AH80" i="1" s="1"/>
  <c r="AZ80" i="1" s="1"/>
  <c r="V80" i="1"/>
  <c r="AG80" i="1" s="1"/>
  <c r="AY80" i="1" s="1"/>
  <c r="U80" i="1"/>
  <c r="AF80" i="1" s="1"/>
  <c r="AX80" i="1" s="1"/>
  <c r="T80" i="1"/>
  <c r="AE80" i="1" s="1"/>
  <c r="AW80" i="1" s="1"/>
  <c r="AR83" i="1"/>
  <c r="Z88" i="1"/>
  <c r="W92" i="1"/>
  <c r="AH92" i="1" s="1"/>
  <c r="AZ92" i="1" s="1"/>
  <c r="U92" i="1"/>
  <c r="AF92" i="1" s="1"/>
  <c r="AX92" i="1" s="1"/>
  <c r="T92" i="1"/>
  <c r="AE92" i="1" s="1"/>
  <c r="AW92" i="1" s="1"/>
  <c r="S92" i="1"/>
  <c r="AD92" i="1" s="1"/>
  <c r="AV92" i="1" s="1"/>
  <c r="Q92" i="1"/>
  <c r="AB92" i="1" s="1"/>
  <c r="AT92" i="1" s="1"/>
  <c r="S41" i="1"/>
  <c r="AD41" i="1" s="1"/>
  <c r="AV41" i="1" s="1"/>
  <c r="W59" i="1"/>
  <c r="AH59" i="1" s="1"/>
  <c r="AZ59" i="1" s="1"/>
  <c r="O60" i="1"/>
  <c r="Z60" i="1" s="1"/>
  <c r="AE70" i="1"/>
  <c r="AW70" i="1" s="1"/>
  <c r="X72" i="1"/>
  <c r="AI72" i="1" s="1"/>
  <c r="BA72" i="1" s="1"/>
  <c r="P76" i="1"/>
  <c r="AA76" i="1" s="1"/>
  <c r="AS76" i="1" s="1"/>
  <c r="X76" i="1"/>
  <c r="AI76" i="1" s="1"/>
  <c r="BA76" i="1" s="1"/>
  <c r="W76" i="1"/>
  <c r="AH76" i="1" s="1"/>
  <c r="AZ76" i="1" s="1"/>
  <c r="V76" i="1"/>
  <c r="AG76" i="1" s="1"/>
  <c r="AY76" i="1" s="1"/>
  <c r="U76" i="1"/>
  <c r="AF76" i="1" s="1"/>
  <c r="AX76" i="1" s="1"/>
  <c r="T76" i="1"/>
  <c r="AE76" i="1" s="1"/>
  <c r="AW76" i="1" s="1"/>
  <c r="S76" i="1"/>
  <c r="AD76" i="1" s="1"/>
  <c r="AV76" i="1" s="1"/>
  <c r="R76" i="1"/>
  <c r="AC76" i="1" s="1"/>
  <c r="AU76" i="1" s="1"/>
  <c r="Q76" i="1"/>
  <c r="AB76" i="1" s="1"/>
  <c r="AT76" i="1" s="1"/>
  <c r="O76" i="1"/>
  <c r="Z76" i="1" s="1"/>
  <c r="P83" i="1"/>
  <c r="AA83" i="1" s="1"/>
  <c r="AS83" i="1" s="1"/>
  <c r="W85" i="1"/>
  <c r="AH85" i="1" s="1"/>
  <c r="AZ85" i="1" s="1"/>
  <c r="AZ87" i="1"/>
  <c r="AE88" i="1"/>
  <c r="AW88" i="1" s="1"/>
  <c r="AX90" i="1"/>
  <c r="T41" i="1"/>
  <c r="AE41" i="1" s="1"/>
  <c r="AW41" i="1" s="1"/>
  <c r="AE63" i="1"/>
  <c r="AW63" i="1" s="1"/>
  <c r="X64" i="1"/>
  <c r="AI64" i="1" s="1"/>
  <c r="BA64" i="1" s="1"/>
  <c r="W64" i="1"/>
  <c r="AH64" i="1" s="1"/>
  <c r="AZ64" i="1" s="1"/>
  <c r="T64" i="1"/>
  <c r="AE64" i="1" s="1"/>
  <c r="AW64" i="1" s="1"/>
  <c r="S64" i="1"/>
  <c r="AD64" i="1" s="1"/>
  <c r="AV64" i="1" s="1"/>
  <c r="R64" i="1"/>
  <c r="AC64" i="1" s="1"/>
  <c r="AU64" i="1" s="1"/>
  <c r="Q64" i="1"/>
  <c r="AB64" i="1" s="1"/>
  <c r="AT64" i="1" s="1"/>
  <c r="P64" i="1"/>
  <c r="AA64" i="1" s="1"/>
  <c r="AS64" i="1" s="1"/>
  <c r="X67" i="1"/>
  <c r="AI67" i="1" s="1"/>
  <c r="BA67" i="1" s="1"/>
  <c r="W67" i="1"/>
  <c r="AH67" i="1" s="1"/>
  <c r="AZ67" i="1" s="1"/>
  <c r="V67" i="1"/>
  <c r="AG67" i="1" s="1"/>
  <c r="AY67" i="1" s="1"/>
  <c r="S67" i="1"/>
  <c r="AD67" i="1" s="1"/>
  <c r="AV67" i="1" s="1"/>
  <c r="R67" i="1"/>
  <c r="AC67" i="1" s="1"/>
  <c r="AU67" i="1" s="1"/>
  <c r="Q67" i="1"/>
  <c r="AB67" i="1" s="1"/>
  <c r="AT67" i="1" s="1"/>
  <c r="P67" i="1"/>
  <c r="AA67" i="1" s="1"/>
  <c r="AS67" i="1" s="1"/>
  <c r="O67" i="1"/>
  <c r="Z67" i="1" s="1"/>
  <c r="AF70" i="1"/>
  <c r="AC71" i="1"/>
  <c r="AU71" i="1" s="1"/>
  <c r="W75" i="1"/>
  <c r="AH75" i="1" s="1"/>
  <c r="O80" i="1"/>
  <c r="Z80" i="1" s="1"/>
  <c r="AL81" i="1"/>
  <c r="AP81" i="1" s="1"/>
  <c r="AZ81" i="1" s="1"/>
  <c r="R83" i="1"/>
  <c r="AC83" i="1" s="1"/>
  <c r="AU83" i="1" s="1"/>
  <c r="AF88" i="1"/>
  <c r="AX88" i="1" s="1"/>
  <c r="AG60" i="1"/>
  <c r="AY60" i="1" s="1"/>
  <c r="AF63" i="1"/>
  <c r="AX63" i="1" s="1"/>
  <c r="AB66" i="1"/>
  <c r="AT66" i="1" s="1"/>
  <c r="X73" i="1"/>
  <c r="AI73" i="1" s="1"/>
  <c r="BA73" i="1" s="1"/>
  <c r="W73" i="1"/>
  <c r="AH73" i="1" s="1"/>
  <c r="AZ73" i="1" s="1"/>
  <c r="V73" i="1"/>
  <c r="AG73" i="1" s="1"/>
  <c r="AY73" i="1" s="1"/>
  <c r="U73" i="1"/>
  <c r="AF73" i="1" s="1"/>
  <c r="AX73" i="1" s="1"/>
  <c r="S73" i="1"/>
  <c r="AD73" i="1" s="1"/>
  <c r="AV73" i="1" s="1"/>
  <c r="R73" i="1"/>
  <c r="AC73" i="1" s="1"/>
  <c r="AU73" i="1" s="1"/>
  <c r="Q73" i="1"/>
  <c r="AB73" i="1" s="1"/>
  <c r="AT73" i="1" s="1"/>
  <c r="P73" i="1"/>
  <c r="AA73" i="1" s="1"/>
  <c r="AS73" i="1" s="1"/>
  <c r="O73" i="1"/>
  <c r="Z73" i="1" s="1"/>
  <c r="AD78" i="1"/>
  <c r="AV78" i="1" s="1"/>
  <c r="AG79" i="1"/>
  <c r="AY79" i="1" s="1"/>
  <c r="AT80" i="1"/>
  <c r="P82" i="1"/>
  <c r="AA82" i="1" s="1"/>
  <c r="AS82" i="1" s="1"/>
  <c r="W82" i="1"/>
  <c r="AH82" i="1" s="1"/>
  <c r="AZ82" i="1" s="1"/>
  <c r="R82" i="1"/>
  <c r="AC82" i="1" s="1"/>
  <c r="AU82" i="1" s="1"/>
  <c r="X82" i="1"/>
  <c r="AI82" i="1" s="1"/>
  <c r="BA82" i="1" s="1"/>
  <c r="V82" i="1"/>
  <c r="AG82" i="1" s="1"/>
  <c r="AY82" i="1" s="1"/>
  <c r="U82" i="1"/>
  <c r="AF82" i="1" s="1"/>
  <c r="AX82" i="1" s="1"/>
  <c r="T82" i="1"/>
  <c r="AE82" i="1" s="1"/>
  <c r="AW82" i="1" s="1"/>
  <c r="S82" i="1"/>
  <c r="AD82" i="1" s="1"/>
  <c r="AV82" i="1" s="1"/>
  <c r="R85" i="1"/>
  <c r="AC85" i="1" s="1"/>
  <c r="AU85" i="1" s="1"/>
  <c r="P85" i="1"/>
  <c r="AA85" i="1" s="1"/>
  <c r="AS85" i="1" s="1"/>
  <c r="O85" i="1"/>
  <c r="Z85" i="1" s="1"/>
  <c r="R49" i="1"/>
  <c r="AC49" i="1" s="1"/>
  <c r="AU49" i="1" s="1"/>
  <c r="P49" i="1"/>
  <c r="AA49" i="1" s="1"/>
  <c r="AS49" i="1" s="1"/>
  <c r="O49" i="1"/>
  <c r="Z49" i="1" s="1"/>
  <c r="R50" i="1"/>
  <c r="AC50" i="1" s="1"/>
  <c r="AU50" i="1" s="1"/>
  <c r="X58" i="1"/>
  <c r="AI58" i="1" s="1"/>
  <c r="BA58" i="1" s="1"/>
  <c r="W58" i="1"/>
  <c r="AH58" i="1" s="1"/>
  <c r="AZ58" i="1" s="1"/>
  <c r="T58" i="1"/>
  <c r="AE58" i="1" s="1"/>
  <c r="AW58" i="1" s="1"/>
  <c r="S58" i="1"/>
  <c r="AD58" i="1" s="1"/>
  <c r="AV58" i="1" s="1"/>
  <c r="R58" i="1"/>
  <c r="AC58" i="1" s="1"/>
  <c r="AU58" i="1" s="1"/>
  <c r="Q58" i="1"/>
  <c r="AB58" i="1" s="1"/>
  <c r="AT58" i="1" s="1"/>
  <c r="P58" i="1"/>
  <c r="AA58" i="1" s="1"/>
  <c r="AS58" i="1" s="1"/>
  <c r="X61" i="1"/>
  <c r="AI61" i="1" s="1"/>
  <c r="BA61" i="1" s="1"/>
  <c r="AX65" i="1"/>
  <c r="AC66" i="1"/>
  <c r="AU66" i="1" s="1"/>
  <c r="AE71" i="1"/>
  <c r="AW71" i="1" s="1"/>
  <c r="O72" i="1"/>
  <c r="Z72" i="1" s="1"/>
  <c r="AF79" i="1"/>
  <c r="AX79" i="1" s="1"/>
  <c r="S80" i="1"/>
  <c r="AD80" i="1" s="1"/>
  <c r="AV80" i="1" s="1"/>
  <c r="S85" i="1"/>
  <c r="AD85" i="1" s="1"/>
  <c r="AV85" i="1" s="1"/>
  <c r="AR117" i="1"/>
  <c r="AH63" i="1"/>
  <c r="AZ63" i="1" s="1"/>
  <c r="O64" i="1"/>
  <c r="Z64" i="1" s="1"/>
  <c r="AY65" i="1"/>
  <c r="AD66" i="1"/>
  <c r="AV66" i="1" s="1"/>
  <c r="T67" i="1"/>
  <c r="AE67" i="1" s="1"/>
  <c r="AW67" i="1" s="1"/>
  <c r="Q72" i="1"/>
  <c r="AB72" i="1" s="1"/>
  <c r="AT72" i="1" s="1"/>
  <c r="AT74" i="1"/>
  <c r="Z75" i="1"/>
  <c r="AY77" i="1"/>
  <c r="AA79" i="1"/>
  <c r="AS79" i="1" s="1"/>
  <c r="AS87" i="1"/>
  <c r="AP88" i="1"/>
  <c r="AL35" i="1"/>
  <c r="AP35" i="1" s="1"/>
  <c r="AU35" i="1" s="1"/>
  <c r="X41" i="1"/>
  <c r="AI41" i="1" s="1"/>
  <c r="BA41" i="1" s="1"/>
  <c r="U48" i="1"/>
  <c r="AF48" i="1" s="1"/>
  <c r="AX48" i="1" s="1"/>
  <c r="T48" i="1"/>
  <c r="AE48" i="1" s="1"/>
  <c r="AW48" i="1" s="1"/>
  <c r="S48" i="1"/>
  <c r="AD48" i="1" s="1"/>
  <c r="AV48" i="1" s="1"/>
  <c r="T50" i="1"/>
  <c r="AE50" i="1" s="1"/>
  <c r="AW50" i="1" s="1"/>
  <c r="Q61" i="1"/>
  <c r="AB61" i="1" s="1"/>
  <c r="AT61" i="1" s="1"/>
  <c r="U64" i="1"/>
  <c r="AF64" i="1" s="1"/>
  <c r="AX64" i="1" s="1"/>
  <c r="AE66" i="1"/>
  <c r="AW66" i="1" s="1"/>
  <c r="AV68" i="1"/>
  <c r="AG71" i="1"/>
  <c r="AY71" i="1" s="1"/>
  <c r="R72" i="1"/>
  <c r="AC72" i="1" s="1"/>
  <c r="AU72" i="1" s="1"/>
  <c r="T73" i="1"/>
  <c r="AE73" i="1" s="1"/>
  <c r="AW73" i="1" s="1"/>
  <c r="AU74" i="1"/>
  <c r="P75" i="1"/>
  <c r="AA75" i="1" s="1"/>
  <c r="AE78" i="1"/>
  <c r="AW78" i="1" s="1"/>
  <c r="AB79" i="1"/>
  <c r="AT79" i="1" s="1"/>
  <c r="O82" i="1"/>
  <c r="Z82" i="1" s="1"/>
  <c r="AT87" i="1"/>
  <c r="AQ87" i="1" s="1"/>
  <c r="AE98" i="1"/>
  <c r="AB100" i="1"/>
  <c r="AT100" i="1" s="1"/>
  <c r="W50" i="1"/>
  <c r="AH50" i="1" s="1"/>
  <c r="AZ50" i="1" s="1"/>
  <c r="O58" i="1"/>
  <c r="Z58" i="1" s="1"/>
  <c r="S61" i="1"/>
  <c r="AD61" i="1" s="1"/>
  <c r="AV61" i="1" s="1"/>
  <c r="AH71" i="1"/>
  <c r="AZ71" i="1" s="1"/>
  <c r="AW74" i="1"/>
  <c r="AF78" i="1"/>
  <c r="AX78" i="1" s="1"/>
  <c r="AC79" i="1"/>
  <c r="AU79" i="1" s="1"/>
  <c r="Q82" i="1"/>
  <c r="AB82" i="1" s="1"/>
  <c r="AT82" i="1" s="1"/>
  <c r="AF84" i="1"/>
  <c r="AX84" i="1" s="1"/>
  <c r="AP85" i="1"/>
  <c r="AU87" i="1"/>
  <c r="AT89" i="1"/>
  <c r="Z93" i="1"/>
  <c r="AG98" i="1"/>
  <c r="R88" i="1"/>
  <c r="AC88" i="1" s="1"/>
  <c r="AU88" i="1" s="1"/>
  <c r="W89" i="1"/>
  <c r="AH89" i="1" s="1"/>
  <c r="AZ89" i="1" s="1"/>
  <c r="AD93" i="1"/>
  <c r="AV93" i="1" s="1"/>
  <c r="AF100" i="1"/>
  <c r="AX100" i="1" s="1"/>
  <c r="O106" i="1"/>
  <c r="Z106" i="1" s="1"/>
  <c r="U106" i="1"/>
  <c r="AF106" i="1" s="1"/>
  <c r="W113" i="1"/>
  <c r="AH113" i="1" s="1"/>
  <c r="AZ113" i="1" s="1"/>
  <c r="T113" i="1"/>
  <c r="AE113" i="1" s="1"/>
  <c r="AW113" i="1" s="1"/>
  <c r="X91" i="1"/>
  <c r="AI91" i="1" s="1"/>
  <c r="W91" i="1"/>
  <c r="AH91" i="1" s="1"/>
  <c r="U91" i="1"/>
  <c r="AF91" i="1" s="1"/>
  <c r="P91" i="1"/>
  <c r="AA91" i="1" s="1"/>
  <c r="AH98" i="1"/>
  <c r="X101" i="1"/>
  <c r="AI101" i="1" s="1"/>
  <c r="W101" i="1"/>
  <c r="AH101" i="1" s="1"/>
  <c r="V101" i="1"/>
  <c r="AG101" i="1" s="1"/>
  <c r="T101" i="1"/>
  <c r="AE101" i="1" s="1"/>
  <c r="S101" i="1"/>
  <c r="AD101" i="1" s="1"/>
  <c r="O101" i="1"/>
  <c r="Z101" i="1" s="1"/>
  <c r="AL101" i="1"/>
  <c r="AP101" i="1" s="1"/>
  <c r="AS101" i="1" s="1"/>
  <c r="X103" i="1"/>
  <c r="AI103" i="1" s="1"/>
  <c r="BA103" i="1" s="1"/>
  <c r="T103" i="1"/>
  <c r="AE103" i="1" s="1"/>
  <c r="AW103" i="1" s="1"/>
  <c r="S103" i="1"/>
  <c r="AD103" i="1" s="1"/>
  <c r="AV103" i="1" s="1"/>
  <c r="Q103" i="1"/>
  <c r="AB103" i="1" s="1"/>
  <c r="AT103" i="1" s="1"/>
  <c r="P103" i="1"/>
  <c r="AA103" i="1" s="1"/>
  <c r="AS103" i="1" s="1"/>
  <c r="O103" i="1"/>
  <c r="Z103" i="1" s="1"/>
  <c r="AW105" i="1"/>
  <c r="R107" i="1"/>
  <c r="AC107" i="1" s="1"/>
  <c r="AU107" i="1" s="1"/>
  <c r="U107" i="1"/>
  <c r="AF107" i="1" s="1"/>
  <c r="AX107" i="1" s="1"/>
  <c r="T107" i="1"/>
  <c r="AE107" i="1" s="1"/>
  <c r="AW107" i="1" s="1"/>
  <c r="Q111" i="1"/>
  <c r="AB111" i="1" s="1"/>
  <c r="AT111" i="1" s="1"/>
  <c r="P111" i="1"/>
  <c r="AA111" i="1" s="1"/>
  <c r="AS111" i="1" s="1"/>
  <c r="V111" i="1"/>
  <c r="AG111" i="1" s="1"/>
  <c r="AY111" i="1" s="1"/>
  <c r="P113" i="1"/>
  <c r="AA113" i="1" s="1"/>
  <c r="AS113" i="1" s="1"/>
  <c r="BA120" i="1"/>
  <c r="AR123" i="1"/>
  <c r="Y123" i="1"/>
  <c r="AB84" i="1"/>
  <c r="AT84" i="1" s="1"/>
  <c r="AG93" i="1"/>
  <c r="AY93" i="1" s="1"/>
  <c r="AI98" i="1"/>
  <c r="AX105" i="1"/>
  <c r="R111" i="1"/>
  <c r="AC111" i="1" s="1"/>
  <c r="AU111" i="1" s="1"/>
  <c r="W112" i="1"/>
  <c r="AH112" i="1" s="1"/>
  <c r="AZ112" i="1" s="1"/>
  <c r="S112" i="1"/>
  <c r="AD112" i="1" s="1"/>
  <c r="T112" i="1"/>
  <c r="AE112" i="1" s="1"/>
  <c r="AW112" i="1" s="1"/>
  <c r="O112" i="1"/>
  <c r="Z112" i="1" s="1"/>
  <c r="X112" i="1"/>
  <c r="AI112" i="1" s="1"/>
  <c r="V112" i="1"/>
  <c r="AG112" i="1" s="1"/>
  <c r="R112" i="1"/>
  <c r="AC112" i="1" s="1"/>
  <c r="Q112" i="1"/>
  <c r="AB112" i="1" s="1"/>
  <c r="P112" i="1"/>
  <c r="AA112" i="1" s="1"/>
  <c r="AS112" i="1" s="1"/>
  <c r="R113" i="1"/>
  <c r="AC113" i="1" s="1"/>
  <c r="AU113" i="1" s="1"/>
  <c r="AL114" i="1"/>
  <c r="AP114" i="1" s="1"/>
  <c r="AS114" i="1" s="1"/>
  <c r="Z129" i="1"/>
  <c r="AV111" i="1"/>
  <c r="U66" i="1"/>
  <c r="AF66" i="1" s="1"/>
  <c r="AX66" i="1" s="1"/>
  <c r="T72" i="1"/>
  <c r="AE72" i="1" s="1"/>
  <c r="AW72" i="1" s="1"/>
  <c r="S75" i="1"/>
  <c r="AD75" i="1" s="1"/>
  <c r="AV75" i="1" s="1"/>
  <c r="X77" i="1"/>
  <c r="AI77" i="1" s="1"/>
  <c r="BA77" i="1" s="1"/>
  <c r="R77" i="1"/>
  <c r="AC77" i="1" s="1"/>
  <c r="AU77" i="1" s="1"/>
  <c r="Q81" i="1"/>
  <c r="AB81" i="1" s="1"/>
  <c r="AT81" i="1" s="1"/>
  <c r="S84" i="1"/>
  <c r="AD84" i="1" s="1"/>
  <c r="AV84" i="1" s="1"/>
  <c r="T85" i="1"/>
  <c r="AE85" i="1" s="1"/>
  <c r="AW85" i="1" s="1"/>
  <c r="V86" i="1"/>
  <c r="AG86" i="1" s="1"/>
  <c r="AY86" i="1" s="1"/>
  <c r="T87" i="1"/>
  <c r="AE87" i="1" s="1"/>
  <c r="AW87" i="1" s="1"/>
  <c r="O91" i="1"/>
  <c r="Z91" i="1" s="1"/>
  <c r="AL91" i="1"/>
  <c r="AP91" i="1" s="1"/>
  <c r="P99" i="1"/>
  <c r="AA99" i="1" s="1"/>
  <c r="AS99" i="1" s="1"/>
  <c r="U99" i="1"/>
  <c r="AF99" i="1" s="1"/>
  <c r="AX99" i="1" s="1"/>
  <c r="BA105" i="1"/>
  <c r="R106" i="1"/>
  <c r="AC106" i="1" s="1"/>
  <c r="AR107" i="1"/>
  <c r="AW111" i="1"/>
  <c r="AW120" i="1"/>
  <c r="AX120" i="1"/>
  <c r="AR125" i="1"/>
  <c r="I129" i="1"/>
  <c r="AL129" i="1"/>
  <c r="AP129" i="1" s="1"/>
  <c r="AR148" i="1"/>
  <c r="V66" i="1"/>
  <c r="AG66" i="1" s="1"/>
  <c r="AY66" i="1" s="1"/>
  <c r="U69" i="1"/>
  <c r="AF69" i="1" s="1"/>
  <c r="AX69" i="1" s="1"/>
  <c r="U72" i="1"/>
  <c r="AF72" i="1" s="1"/>
  <c r="AX72" i="1" s="1"/>
  <c r="T75" i="1"/>
  <c r="AE75" i="1" s="1"/>
  <c r="R81" i="1"/>
  <c r="AC81" i="1" s="1"/>
  <c r="T84" i="1"/>
  <c r="AE84" i="1" s="1"/>
  <c r="AW84" i="1" s="1"/>
  <c r="U85" i="1"/>
  <c r="AF85" i="1" s="1"/>
  <c r="AX85" i="1" s="1"/>
  <c r="W86" i="1"/>
  <c r="AH86" i="1" s="1"/>
  <c r="AZ86" i="1" s="1"/>
  <c r="U87" i="1"/>
  <c r="AF87" i="1" s="1"/>
  <c r="AX87" i="1" s="1"/>
  <c r="Q91" i="1"/>
  <c r="AB91" i="1" s="1"/>
  <c r="P94" i="1"/>
  <c r="AA94" i="1" s="1"/>
  <c r="X94" i="1"/>
  <c r="AI94" i="1" s="1"/>
  <c r="W94" i="1"/>
  <c r="AH94" i="1" s="1"/>
  <c r="U94" i="1"/>
  <c r="AF94" i="1" s="1"/>
  <c r="O94" i="1"/>
  <c r="Z94" i="1" s="1"/>
  <c r="O99" i="1"/>
  <c r="Z99" i="1" s="1"/>
  <c r="Q101" i="1"/>
  <c r="AB101" i="1" s="1"/>
  <c r="U103" i="1"/>
  <c r="AF103" i="1" s="1"/>
  <c r="AX103" i="1" s="1"/>
  <c r="T106" i="1"/>
  <c r="AE106" i="1" s="1"/>
  <c r="P107" i="1"/>
  <c r="AA107" i="1" s="1"/>
  <c r="AS107" i="1" s="1"/>
  <c r="AX108" i="1"/>
  <c r="U111" i="1"/>
  <c r="AF111" i="1" s="1"/>
  <c r="AX111" i="1" s="1"/>
  <c r="U112" i="1"/>
  <c r="AF112" i="1" s="1"/>
  <c r="AX112" i="1" s="1"/>
  <c r="X65" i="1"/>
  <c r="AI65" i="1" s="1"/>
  <c r="BA65" i="1" s="1"/>
  <c r="V72" i="1"/>
  <c r="AG72" i="1" s="1"/>
  <c r="AY72" i="1" s="1"/>
  <c r="U75" i="1"/>
  <c r="AF75" i="1" s="1"/>
  <c r="AX75" i="1" s="1"/>
  <c r="S81" i="1"/>
  <c r="AD81" i="1" s="1"/>
  <c r="Q90" i="1"/>
  <c r="AB90" i="1" s="1"/>
  <c r="V90" i="1"/>
  <c r="AG90" i="1" s="1"/>
  <c r="R91" i="1"/>
  <c r="AC91" i="1" s="1"/>
  <c r="AL94" i="1"/>
  <c r="AP94" i="1" s="1"/>
  <c r="AT94" i="1" s="1"/>
  <c r="Q99" i="1"/>
  <c r="AB99" i="1" s="1"/>
  <c r="AT99" i="1" s="1"/>
  <c r="R101" i="1"/>
  <c r="AC101" i="1" s="1"/>
  <c r="V103" i="1"/>
  <c r="AG103" i="1" s="1"/>
  <c r="AY103" i="1" s="1"/>
  <c r="V106" i="1"/>
  <c r="AG106" i="1" s="1"/>
  <c r="Q107" i="1"/>
  <c r="AB107" i="1" s="1"/>
  <c r="AT107" i="1" s="1"/>
  <c r="AA108" i="1"/>
  <c r="AS108" i="1" s="1"/>
  <c r="W111" i="1"/>
  <c r="AH111" i="1" s="1"/>
  <c r="AZ111" i="1" s="1"/>
  <c r="P68" i="1"/>
  <c r="AA68" i="1" s="1"/>
  <c r="X71" i="1"/>
  <c r="AI71" i="1" s="1"/>
  <c r="BA71" i="1" s="1"/>
  <c r="W72" i="1"/>
  <c r="AH72" i="1" s="1"/>
  <c r="AZ72" i="1" s="1"/>
  <c r="V75" i="1"/>
  <c r="AG75" i="1" s="1"/>
  <c r="O77" i="1"/>
  <c r="Z77" i="1" s="1"/>
  <c r="T81" i="1"/>
  <c r="AE81" i="1" s="1"/>
  <c r="V84" i="1"/>
  <c r="AG84" i="1" s="1"/>
  <c r="AY84" i="1" s="1"/>
  <c r="S91" i="1"/>
  <c r="AD91" i="1" s="1"/>
  <c r="U96" i="1"/>
  <c r="AF96" i="1" s="1"/>
  <c r="AX96" i="1" s="1"/>
  <c r="R99" i="1"/>
  <c r="AC99" i="1" s="1"/>
  <c r="AU99" i="1" s="1"/>
  <c r="U101" i="1"/>
  <c r="AF101" i="1" s="1"/>
  <c r="W103" i="1"/>
  <c r="AH103" i="1" s="1"/>
  <c r="AZ103" i="1" s="1"/>
  <c r="W106" i="1"/>
  <c r="AH106" i="1" s="1"/>
  <c r="S107" i="1"/>
  <c r="AD107" i="1" s="1"/>
  <c r="AV107" i="1" s="1"/>
  <c r="AS109" i="1"/>
  <c r="P74" i="1"/>
  <c r="AA74" i="1" s="1"/>
  <c r="AS74" i="1" s="1"/>
  <c r="P77" i="1"/>
  <c r="AA77" i="1" s="1"/>
  <c r="AS77" i="1" s="1"/>
  <c r="U81" i="1"/>
  <c r="AF81" i="1" s="1"/>
  <c r="AX81" i="1" s="1"/>
  <c r="X89" i="1"/>
  <c r="AI89" i="1" s="1"/>
  <c r="BA89" i="1" s="1"/>
  <c r="V89" i="1"/>
  <c r="AG89" i="1" s="1"/>
  <c r="AY89" i="1" s="1"/>
  <c r="R89" i="1"/>
  <c r="AC89" i="1" s="1"/>
  <c r="AU89" i="1" s="1"/>
  <c r="P89" i="1"/>
  <c r="AA89" i="1" s="1"/>
  <c r="AS89" i="1" s="1"/>
  <c r="O90" i="1"/>
  <c r="Z90" i="1" s="1"/>
  <c r="AP90" i="1"/>
  <c r="AZ90" i="1" s="1"/>
  <c r="T91" i="1"/>
  <c r="AE91" i="1" s="1"/>
  <c r="AW91" i="1" s="1"/>
  <c r="S99" i="1"/>
  <c r="AD99" i="1" s="1"/>
  <c r="AV99" i="1" s="1"/>
  <c r="V107" i="1"/>
  <c r="AG107" i="1" s="1"/>
  <c r="AY107" i="1" s="1"/>
  <c r="AC108" i="1"/>
  <c r="AU108" i="1" s="1"/>
  <c r="O109" i="1"/>
  <c r="Z109" i="1" s="1"/>
  <c r="V109" i="1"/>
  <c r="AG109" i="1" s="1"/>
  <c r="AY109" i="1" s="1"/>
  <c r="V81" i="1"/>
  <c r="AG81" i="1" s="1"/>
  <c r="R90" i="1"/>
  <c r="AC90" i="1" s="1"/>
  <c r="V91" i="1"/>
  <c r="AG91" i="1" s="1"/>
  <c r="R94" i="1"/>
  <c r="AC94" i="1" s="1"/>
  <c r="AL98" i="1"/>
  <c r="AP98" i="1" s="1"/>
  <c r="T99" i="1"/>
  <c r="AE99" i="1" s="1"/>
  <c r="AW99" i="1" s="1"/>
  <c r="W107" i="1"/>
  <c r="AH107" i="1" s="1"/>
  <c r="AZ107" i="1" s="1"/>
  <c r="AW108" i="1"/>
  <c r="AZ122" i="1"/>
  <c r="AX132" i="1"/>
  <c r="S90" i="1"/>
  <c r="AD90" i="1" s="1"/>
  <c r="AR96" i="1"/>
  <c r="P98" i="1"/>
  <c r="AA98" i="1" s="1"/>
  <c r="U98" i="1"/>
  <c r="AF98" i="1" s="1"/>
  <c r="R98" i="1"/>
  <c r="AC98" i="1" s="1"/>
  <c r="Q98" i="1"/>
  <c r="AB98" i="1" s="1"/>
  <c r="AT98" i="1" s="1"/>
  <c r="AI100" i="1"/>
  <c r="BA100" i="1" s="1"/>
  <c r="P102" i="1"/>
  <c r="AA102" i="1" s="1"/>
  <c r="AS102" i="1" s="1"/>
  <c r="S102" i="1"/>
  <c r="AD102" i="1" s="1"/>
  <c r="AV102" i="1" s="1"/>
  <c r="X102" i="1"/>
  <c r="AI102" i="1" s="1"/>
  <c r="BA102" i="1" s="1"/>
  <c r="U102" i="1"/>
  <c r="AF102" i="1" s="1"/>
  <c r="AX102" i="1" s="1"/>
  <c r="T102" i="1"/>
  <c r="AE102" i="1" s="1"/>
  <c r="AW102" i="1" s="1"/>
  <c r="Q102" i="1"/>
  <c r="AB102" i="1" s="1"/>
  <c r="AT102" i="1" s="1"/>
  <c r="O102" i="1"/>
  <c r="Z102" i="1" s="1"/>
  <c r="X107" i="1"/>
  <c r="AI107" i="1" s="1"/>
  <c r="BA107" i="1" s="1"/>
  <c r="AU109" i="1"/>
  <c r="AP112" i="1"/>
  <c r="AS120" i="1"/>
  <c r="O59" i="1"/>
  <c r="Z59" i="1" s="1"/>
  <c r="O61" i="1"/>
  <c r="Z61" i="1" s="1"/>
  <c r="O63" i="1"/>
  <c r="Z63" i="1" s="1"/>
  <c r="Q65" i="1"/>
  <c r="AB65" i="1" s="1"/>
  <c r="AT65" i="1" s="1"/>
  <c r="Q68" i="1"/>
  <c r="AB68" i="1" s="1"/>
  <c r="AT68" i="1" s="1"/>
  <c r="P71" i="1"/>
  <c r="AA71" i="1" s="1"/>
  <c r="O74" i="1"/>
  <c r="Z74" i="1" s="1"/>
  <c r="T77" i="1"/>
  <c r="AE77" i="1" s="1"/>
  <c r="AW77" i="1" s="1"/>
  <c r="O78" i="1"/>
  <c r="Z78" i="1" s="1"/>
  <c r="X79" i="1"/>
  <c r="AI79" i="1" s="1"/>
  <c r="BA79" i="1" s="1"/>
  <c r="W79" i="1"/>
  <c r="AH79" i="1" s="1"/>
  <c r="AZ79" i="1" s="1"/>
  <c r="O89" i="1"/>
  <c r="Z89" i="1" s="1"/>
  <c r="U93" i="1"/>
  <c r="AF93" i="1" s="1"/>
  <c r="AX93" i="1" s="1"/>
  <c r="T94" i="1"/>
  <c r="AE94" i="1" s="1"/>
  <c r="R96" i="1"/>
  <c r="AC96" i="1" s="1"/>
  <c r="AU96" i="1" s="1"/>
  <c r="W99" i="1"/>
  <c r="AH99" i="1" s="1"/>
  <c r="AZ99" i="1" s="1"/>
  <c r="AZ108" i="1"/>
  <c r="AU120" i="1"/>
  <c r="AX121" i="1"/>
  <c r="P59" i="1"/>
  <c r="AA59" i="1" s="1"/>
  <c r="AS59" i="1" s="1"/>
  <c r="P61" i="1"/>
  <c r="AA61" i="1" s="1"/>
  <c r="AS61" i="1" s="1"/>
  <c r="P63" i="1"/>
  <c r="AA63" i="1" s="1"/>
  <c r="AS63" i="1" s="1"/>
  <c r="P66" i="1"/>
  <c r="AA66" i="1" s="1"/>
  <c r="AS66" i="1" s="1"/>
  <c r="R68" i="1"/>
  <c r="AC68" i="1" s="1"/>
  <c r="AU68" i="1" s="1"/>
  <c r="X69" i="1"/>
  <c r="AI69" i="1" s="1"/>
  <c r="BA69" i="1" s="1"/>
  <c r="Q71" i="1"/>
  <c r="AB71" i="1" s="1"/>
  <c r="AT71" i="1" s="1"/>
  <c r="U77" i="1"/>
  <c r="AF77" i="1" s="1"/>
  <c r="AX77" i="1" s="1"/>
  <c r="Q78" i="1"/>
  <c r="AB78" i="1" s="1"/>
  <c r="AT78" i="1" s="1"/>
  <c r="X87" i="1"/>
  <c r="AI87" i="1" s="1"/>
  <c r="BA87" i="1" s="1"/>
  <c r="V87" i="1"/>
  <c r="AG87" i="1" s="1"/>
  <c r="AY87" i="1" s="1"/>
  <c r="P88" i="1"/>
  <c r="AA88" i="1" s="1"/>
  <c r="AS88" i="1" s="1"/>
  <c r="X88" i="1"/>
  <c r="AI88" i="1" s="1"/>
  <c r="BA88" i="1" s="1"/>
  <c r="V88" i="1"/>
  <c r="AG88" i="1" s="1"/>
  <c r="AY88" i="1" s="1"/>
  <c r="Q88" i="1"/>
  <c r="AB88" i="1" s="1"/>
  <c r="AT88" i="1" s="1"/>
  <c r="AA93" i="1"/>
  <c r="AS93" i="1" s="1"/>
  <c r="V94" i="1"/>
  <c r="AG94" i="1" s="1"/>
  <c r="S96" i="1"/>
  <c r="AD96" i="1" s="1"/>
  <c r="AV96" i="1" s="1"/>
  <c r="AL106" i="1"/>
  <c r="AP106" i="1" s="1"/>
  <c r="AT106" i="1" s="1"/>
  <c r="AI108" i="1"/>
  <c r="BA108" i="1" s="1"/>
  <c r="U109" i="1"/>
  <c r="AF109" i="1" s="1"/>
  <c r="AX109" i="1" s="1"/>
  <c r="AZ121" i="1"/>
  <c r="P72" i="1"/>
  <c r="AA72" i="1" s="1"/>
  <c r="AS72" i="1" s="1"/>
  <c r="X75" i="1"/>
  <c r="AI75" i="1" s="1"/>
  <c r="BA75" i="1" s="1"/>
  <c r="AC78" i="1"/>
  <c r="AU78" i="1" s="1"/>
  <c r="X85" i="1"/>
  <c r="AI85" i="1" s="1"/>
  <c r="BA85" i="1" s="1"/>
  <c r="V85" i="1"/>
  <c r="AG85" i="1" s="1"/>
  <c r="AY85" i="1" s="1"/>
  <c r="Q85" i="1"/>
  <c r="AB85" i="1" s="1"/>
  <c r="AT85" i="1" s="1"/>
  <c r="P86" i="1"/>
  <c r="AA86" i="1" s="1"/>
  <c r="AS86" i="1" s="1"/>
  <c r="S86" i="1"/>
  <c r="AD86" i="1" s="1"/>
  <c r="AV86" i="1" s="1"/>
  <c r="Q86" i="1"/>
  <c r="AB86" i="1" s="1"/>
  <c r="AT86" i="1" s="1"/>
  <c r="Z98" i="1"/>
  <c r="Z100" i="1"/>
  <c r="AZ104" i="1"/>
  <c r="AY108" i="1"/>
  <c r="BA109" i="1"/>
  <c r="AI114" i="1"/>
  <c r="BA114" i="1" s="1"/>
  <c r="T68" i="1"/>
  <c r="AE68" i="1" s="1"/>
  <c r="AW68" i="1" s="1"/>
  <c r="S71" i="1"/>
  <c r="AD71" i="1" s="1"/>
  <c r="AV71" i="1" s="1"/>
  <c r="S74" i="1"/>
  <c r="AD74" i="1" s="1"/>
  <c r="AV74" i="1" s="1"/>
  <c r="W77" i="1"/>
  <c r="AH77" i="1" s="1"/>
  <c r="AZ77" i="1" s="1"/>
  <c r="O79" i="1"/>
  <c r="Z79" i="1" s="1"/>
  <c r="P84" i="1"/>
  <c r="AA84" i="1" s="1"/>
  <c r="AS84" i="1" s="1"/>
  <c r="W84" i="1"/>
  <c r="AH84" i="1" s="1"/>
  <c r="AZ84" i="1" s="1"/>
  <c r="T89" i="1"/>
  <c r="AE89" i="1" s="1"/>
  <c r="AW89" i="1" s="1"/>
  <c r="X90" i="1"/>
  <c r="AI90" i="1" s="1"/>
  <c r="P92" i="1"/>
  <c r="AA92" i="1" s="1"/>
  <c r="AS92" i="1" s="1"/>
  <c r="V92" i="1"/>
  <c r="AG92" i="1" s="1"/>
  <c r="AY92" i="1" s="1"/>
  <c r="R92" i="1"/>
  <c r="AC92" i="1" s="1"/>
  <c r="AU92" i="1" s="1"/>
  <c r="O92" i="1"/>
  <c r="Z92" i="1" s="1"/>
  <c r="Q93" i="1"/>
  <c r="AB93" i="1" s="1"/>
  <c r="AT93" i="1" s="1"/>
  <c r="AL95" i="1"/>
  <c r="AP95" i="1" s="1"/>
  <c r="V96" i="1"/>
  <c r="AG96" i="1" s="1"/>
  <c r="AY96" i="1" s="1"/>
  <c r="S98" i="1"/>
  <c r="AD98" i="1" s="1"/>
  <c r="AV98" i="1" s="1"/>
  <c r="V102" i="1"/>
  <c r="AG102" i="1" s="1"/>
  <c r="AY102" i="1" s="1"/>
  <c r="BA104" i="1"/>
  <c r="Q105" i="1"/>
  <c r="AB105" i="1" s="1"/>
  <c r="AT105" i="1" s="1"/>
  <c r="O105" i="1"/>
  <c r="Z105" i="1" s="1"/>
  <c r="V105" i="1"/>
  <c r="AG105" i="1" s="1"/>
  <c r="AY105" i="1" s="1"/>
  <c r="I115" i="1"/>
  <c r="AI115" i="1" s="1"/>
  <c r="AL115" i="1"/>
  <c r="AP115" i="1" s="1"/>
  <c r="AR121" i="1"/>
  <c r="AZ120" i="1"/>
  <c r="AE129" i="1"/>
  <c r="AW129" i="1" s="1"/>
  <c r="AC155" i="1"/>
  <c r="AU155" i="1" s="1"/>
  <c r="AE155" i="1"/>
  <c r="P80" i="1"/>
  <c r="AA80" i="1" s="1"/>
  <c r="AS80" i="1" s="1"/>
  <c r="X83" i="1"/>
  <c r="AI83" i="1" s="1"/>
  <c r="BA83" i="1" s="1"/>
  <c r="R100" i="1"/>
  <c r="AC100" i="1" s="1"/>
  <c r="AU100" i="1" s="1"/>
  <c r="W114" i="1"/>
  <c r="AH114" i="1" s="1"/>
  <c r="AZ114" i="1" s="1"/>
  <c r="U114" i="1"/>
  <c r="AF114" i="1" s="1"/>
  <c r="AX114" i="1" s="1"/>
  <c r="S114" i="1"/>
  <c r="AD114" i="1" s="1"/>
  <c r="AV114" i="1" s="1"/>
  <c r="V114" i="1"/>
  <c r="AG114" i="1" s="1"/>
  <c r="AY114" i="1" s="1"/>
  <c r="T114" i="1"/>
  <c r="AE114" i="1" s="1"/>
  <c r="O114" i="1"/>
  <c r="Z114" i="1" s="1"/>
  <c r="AU122" i="1"/>
  <c r="BA123" i="1"/>
  <c r="U125" i="1"/>
  <c r="AF125" i="1" s="1"/>
  <c r="AX125" i="1" s="1"/>
  <c r="Q128" i="1"/>
  <c r="AB128" i="1" s="1"/>
  <c r="AT128" i="1" s="1"/>
  <c r="W128" i="1"/>
  <c r="AH128" i="1" s="1"/>
  <c r="AZ128" i="1" s="1"/>
  <c r="T128" i="1"/>
  <c r="AE128" i="1" s="1"/>
  <c r="AW128" i="1" s="1"/>
  <c r="S128" i="1"/>
  <c r="AD128" i="1" s="1"/>
  <c r="AV128" i="1" s="1"/>
  <c r="R128" i="1"/>
  <c r="AC128" i="1" s="1"/>
  <c r="AU128" i="1" s="1"/>
  <c r="P128" i="1"/>
  <c r="AA128" i="1" s="1"/>
  <c r="AS128" i="1" s="1"/>
  <c r="O128" i="1"/>
  <c r="Z128" i="1" s="1"/>
  <c r="V128" i="1"/>
  <c r="AG128" i="1" s="1"/>
  <c r="AY128" i="1" s="1"/>
  <c r="BA122" i="1"/>
  <c r="X125" i="1"/>
  <c r="AI125" i="1" s="1"/>
  <c r="BA125" i="1" s="1"/>
  <c r="T125" i="1"/>
  <c r="AE125" i="1" s="1"/>
  <c r="AW125" i="1" s="1"/>
  <c r="P125" i="1"/>
  <c r="AA125" i="1" s="1"/>
  <c r="AS125" i="1" s="1"/>
  <c r="X133" i="1"/>
  <c r="AI133" i="1" s="1"/>
  <c r="BA133" i="1" s="1"/>
  <c r="W133" i="1"/>
  <c r="AH133" i="1" s="1"/>
  <c r="AZ133" i="1" s="1"/>
  <c r="V133" i="1"/>
  <c r="AG133" i="1" s="1"/>
  <c r="AY133" i="1" s="1"/>
  <c r="U133" i="1"/>
  <c r="AF133" i="1" s="1"/>
  <c r="AX133" i="1" s="1"/>
  <c r="P133" i="1"/>
  <c r="AA133" i="1" s="1"/>
  <c r="AS133" i="1" s="1"/>
  <c r="BA142" i="1"/>
  <c r="AZ123" i="1"/>
  <c r="AR133" i="1"/>
  <c r="W100" i="1"/>
  <c r="AH100" i="1" s="1"/>
  <c r="AZ100" i="1" s="1"/>
  <c r="Q114" i="1"/>
  <c r="AB114" i="1" s="1"/>
  <c r="AT114" i="1" s="1"/>
  <c r="Q118" i="1"/>
  <c r="AB118" i="1" s="1"/>
  <c r="AT118" i="1" s="1"/>
  <c r="O118" i="1"/>
  <c r="Z118" i="1" s="1"/>
  <c r="U118" i="1"/>
  <c r="AF118" i="1" s="1"/>
  <c r="AX118" i="1" s="1"/>
  <c r="T118" i="1"/>
  <c r="AE118" i="1" s="1"/>
  <c r="AW118" i="1" s="1"/>
  <c r="R118" i="1"/>
  <c r="AC118" i="1" s="1"/>
  <c r="AU118" i="1" s="1"/>
  <c r="P118" i="1"/>
  <c r="AA118" i="1" s="1"/>
  <c r="AS118" i="1" s="1"/>
  <c r="W118" i="1"/>
  <c r="AH118" i="1" s="1"/>
  <c r="AZ118" i="1" s="1"/>
  <c r="R125" i="1"/>
  <c r="AC125" i="1" s="1"/>
  <c r="AU125" i="1" s="1"/>
  <c r="X128" i="1"/>
  <c r="AI128" i="1" s="1"/>
  <c r="BA128" i="1" s="1"/>
  <c r="AX130" i="1"/>
  <c r="T133" i="1"/>
  <c r="AE133" i="1" s="1"/>
  <c r="AW133" i="1" s="1"/>
  <c r="P78" i="1"/>
  <c r="AA78" i="1" s="1"/>
  <c r="AS78" i="1" s="1"/>
  <c r="R80" i="1"/>
  <c r="AC80" i="1" s="1"/>
  <c r="AU80" i="1" s="1"/>
  <c r="X81" i="1"/>
  <c r="AI81" i="1" s="1"/>
  <c r="BA81" i="1" s="1"/>
  <c r="Q83" i="1"/>
  <c r="AB83" i="1" s="1"/>
  <c r="AT83" i="1" s="1"/>
  <c r="S104" i="1"/>
  <c r="AD104" i="1" s="1"/>
  <c r="AV104" i="1" s="1"/>
  <c r="R104" i="1"/>
  <c r="AC104" i="1" s="1"/>
  <c r="V104" i="1"/>
  <c r="AG104" i="1" s="1"/>
  <c r="AY104" i="1" s="1"/>
  <c r="R114" i="1"/>
  <c r="AC114" i="1" s="1"/>
  <c r="AF117" i="1"/>
  <c r="AX117" i="1" s="1"/>
  <c r="Z119" i="1"/>
  <c r="V125" i="1"/>
  <c r="AG125" i="1" s="1"/>
  <c r="AY125" i="1" s="1"/>
  <c r="S127" i="1"/>
  <c r="AD127" i="1" s="1"/>
  <c r="AV127" i="1" s="1"/>
  <c r="Q127" i="1"/>
  <c r="AB127" i="1" s="1"/>
  <c r="AT127" i="1" s="1"/>
  <c r="X127" i="1"/>
  <c r="AI127" i="1" s="1"/>
  <c r="BA127" i="1" s="1"/>
  <c r="W127" i="1"/>
  <c r="AH127" i="1" s="1"/>
  <c r="AZ127" i="1" s="1"/>
  <c r="T127" i="1"/>
  <c r="AE127" i="1" s="1"/>
  <c r="AW127" i="1" s="1"/>
  <c r="R127" i="1"/>
  <c r="AC127" i="1" s="1"/>
  <c r="AU127" i="1" s="1"/>
  <c r="O127" i="1"/>
  <c r="Z127" i="1" s="1"/>
  <c r="AL131" i="1"/>
  <c r="AP131" i="1" s="1"/>
  <c r="AE139" i="1"/>
  <c r="AR147" i="1"/>
  <c r="O115" i="1"/>
  <c r="Z115" i="1" s="1"/>
  <c r="S115" i="1"/>
  <c r="AD115" i="1" s="1"/>
  <c r="AV115" i="1" s="1"/>
  <c r="R115" i="1"/>
  <c r="AC115" i="1" s="1"/>
  <c r="AU115" i="1" s="1"/>
  <c r="U115" i="1"/>
  <c r="AF115" i="1" s="1"/>
  <c r="AX115" i="1" s="1"/>
  <c r="AZ117" i="1"/>
  <c r="AA119" i="1"/>
  <c r="AS119" i="1" s="1"/>
  <c r="W125" i="1"/>
  <c r="AH125" i="1" s="1"/>
  <c r="AZ125" i="1" s="1"/>
  <c r="AU134" i="1"/>
  <c r="S83" i="1"/>
  <c r="AD83" i="1" s="1"/>
  <c r="AV83" i="1" s="1"/>
  <c r="P90" i="1"/>
  <c r="AA90" i="1" s="1"/>
  <c r="X93" i="1"/>
  <c r="AI93" i="1" s="1"/>
  <c r="BA93" i="1" s="1"/>
  <c r="X99" i="1"/>
  <c r="AI99" i="1" s="1"/>
  <c r="BA99" i="1" s="1"/>
  <c r="P105" i="1"/>
  <c r="AA105" i="1" s="1"/>
  <c r="AS105" i="1" s="1"/>
  <c r="W109" i="1"/>
  <c r="AH109" i="1" s="1"/>
  <c r="AZ109" i="1" s="1"/>
  <c r="S109" i="1"/>
  <c r="AD109" i="1" s="1"/>
  <c r="AV109" i="1" s="1"/>
  <c r="AI117" i="1"/>
  <c r="BA117" i="1" s="1"/>
  <c r="S118" i="1"/>
  <c r="AD118" i="1" s="1"/>
  <c r="AV118" i="1" s="1"/>
  <c r="AC119" i="1"/>
  <c r="AU119" i="1" s="1"/>
  <c r="AR120" i="1"/>
  <c r="AW130" i="1"/>
  <c r="AW134" i="1"/>
  <c r="P96" i="1"/>
  <c r="AA96" i="1" s="1"/>
  <c r="AS96" i="1" s="1"/>
  <c r="S106" i="1"/>
  <c r="AD106" i="1" s="1"/>
  <c r="X106" i="1"/>
  <c r="AI106" i="1" s="1"/>
  <c r="S110" i="1"/>
  <c r="AD110" i="1" s="1"/>
  <c r="AV110" i="1" s="1"/>
  <c r="Q110" i="1"/>
  <c r="AB110" i="1" s="1"/>
  <c r="AT110" i="1" s="1"/>
  <c r="U110" i="1"/>
  <c r="AF110" i="1" s="1"/>
  <c r="AX110" i="1" s="1"/>
  <c r="X111" i="1"/>
  <c r="AI111" i="1" s="1"/>
  <c r="BA111" i="1" s="1"/>
  <c r="AG118" i="1"/>
  <c r="AY118" i="1" s="1"/>
  <c r="AE119" i="1"/>
  <c r="AW119" i="1" s="1"/>
  <c r="V124" i="1"/>
  <c r="AG124" i="1" s="1"/>
  <c r="AY124" i="1" s="1"/>
  <c r="U124" i="1"/>
  <c r="AF124" i="1" s="1"/>
  <c r="AX124" i="1" s="1"/>
  <c r="T124" i="1"/>
  <c r="AE124" i="1" s="1"/>
  <c r="AW124" i="1" s="1"/>
  <c r="S124" i="1"/>
  <c r="AD124" i="1" s="1"/>
  <c r="AV124" i="1" s="1"/>
  <c r="R124" i="1"/>
  <c r="AC124" i="1" s="1"/>
  <c r="AU124" i="1" s="1"/>
  <c r="P124" i="1"/>
  <c r="AA124" i="1" s="1"/>
  <c r="AS124" i="1" s="1"/>
  <c r="O124" i="1"/>
  <c r="Z124" i="1" s="1"/>
  <c r="X124" i="1"/>
  <c r="AI124" i="1" s="1"/>
  <c r="BA124" i="1" s="1"/>
  <c r="AG132" i="1"/>
  <c r="AY132" i="1" s="1"/>
  <c r="S138" i="1"/>
  <c r="AD138" i="1" s="1"/>
  <c r="AV138" i="1" s="1"/>
  <c r="X138" i="1"/>
  <c r="AI138" i="1" s="1"/>
  <c r="BA138" i="1" s="1"/>
  <c r="W138" i="1"/>
  <c r="AH138" i="1" s="1"/>
  <c r="AZ138" i="1" s="1"/>
  <c r="U138" i="1"/>
  <c r="AF138" i="1" s="1"/>
  <c r="AX138" i="1" s="1"/>
  <c r="T138" i="1"/>
  <c r="AE138" i="1" s="1"/>
  <c r="AW138" i="1" s="1"/>
  <c r="P138" i="1"/>
  <c r="AA138" i="1" s="1"/>
  <c r="AS138" i="1" s="1"/>
  <c r="AS141" i="1"/>
  <c r="AA115" i="1"/>
  <c r="AI118" i="1"/>
  <c r="BA118" i="1" s="1"/>
  <c r="AR122" i="1"/>
  <c r="AX127" i="1"/>
  <c r="AL139" i="1"/>
  <c r="I139" i="1"/>
  <c r="AF139" i="1" s="1"/>
  <c r="AW141" i="1"/>
  <c r="BA144" i="1"/>
  <c r="O108" i="1"/>
  <c r="Z108" i="1" s="1"/>
  <c r="X113" i="1"/>
  <c r="AI113" i="1" s="1"/>
  <c r="BA113" i="1" s="1"/>
  <c r="Q115" i="1"/>
  <c r="AB115" i="1" s="1"/>
  <c r="AT115" i="1" s="1"/>
  <c r="AV120" i="1"/>
  <c r="AE121" i="1"/>
  <c r="AW121" i="1" s="1"/>
  <c r="W124" i="1"/>
  <c r="AH124" i="1" s="1"/>
  <c r="AZ124" i="1" s="1"/>
  <c r="AY127" i="1"/>
  <c r="AC136" i="1"/>
  <c r="O138" i="1"/>
  <c r="Z138" i="1" s="1"/>
  <c r="P100" i="1"/>
  <c r="AA100" i="1" s="1"/>
  <c r="AS100" i="1" s="1"/>
  <c r="S100" i="1"/>
  <c r="AD100" i="1" s="1"/>
  <c r="AV100" i="1" s="1"/>
  <c r="O110" i="1"/>
  <c r="Z110" i="1" s="1"/>
  <c r="T115" i="1"/>
  <c r="AE115" i="1" s="1"/>
  <c r="AW115" i="1" s="1"/>
  <c r="AU123" i="1"/>
  <c r="AF129" i="1"/>
  <c r="AX129" i="1" s="1"/>
  <c r="R138" i="1"/>
  <c r="AC138" i="1" s="1"/>
  <c r="AU138" i="1" s="1"/>
  <c r="AR144" i="1"/>
  <c r="AG115" i="1"/>
  <c r="AY115" i="1" s="1"/>
  <c r="AA121" i="1"/>
  <c r="AS121" i="1" s="1"/>
  <c r="Q126" i="1"/>
  <c r="AB126" i="1" s="1"/>
  <c r="AT126" i="1" s="1"/>
  <c r="X126" i="1"/>
  <c r="AI126" i="1" s="1"/>
  <c r="BA126" i="1" s="1"/>
  <c r="U126" i="1"/>
  <c r="AF126" i="1" s="1"/>
  <c r="AX126" i="1" s="1"/>
  <c r="T126" i="1"/>
  <c r="AE126" i="1" s="1"/>
  <c r="AW126" i="1" s="1"/>
  <c r="S126" i="1"/>
  <c r="AD126" i="1" s="1"/>
  <c r="AV126" i="1" s="1"/>
  <c r="R126" i="1"/>
  <c r="AC126" i="1" s="1"/>
  <c r="AU126" i="1" s="1"/>
  <c r="P126" i="1"/>
  <c r="AA126" i="1" s="1"/>
  <c r="AS126" i="1" s="1"/>
  <c r="O126" i="1"/>
  <c r="Z126" i="1" s="1"/>
  <c r="W126" i="1"/>
  <c r="AH126" i="1" s="1"/>
  <c r="AZ126" i="1" s="1"/>
  <c r="AI132" i="1"/>
  <c r="BA132" i="1" s="1"/>
  <c r="O111" i="1"/>
  <c r="Z111" i="1" s="1"/>
  <c r="T116" i="1"/>
  <c r="AE116" i="1" s="1"/>
  <c r="AW116" i="1" s="1"/>
  <c r="V117" i="1"/>
  <c r="AG117" i="1" s="1"/>
  <c r="AY117" i="1" s="1"/>
  <c r="V121" i="1"/>
  <c r="AG121" i="1" s="1"/>
  <c r="AY121" i="1" s="1"/>
  <c r="AA123" i="1"/>
  <c r="AS123" i="1" s="1"/>
  <c r="S129" i="1"/>
  <c r="AD129" i="1" s="1"/>
  <c r="AV129" i="1" s="1"/>
  <c r="Q129" i="1"/>
  <c r="AB129" i="1" s="1"/>
  <c r="AT129" i="1" s="1"/>
  <c r="W129" i="1"/>
  <c r="AH129" i="1" s="1"/>
  <c r="AZ129" i="1" s="1"/>
  <c r="AH134" i="1"/>
  <c r="AZ134" i="1" s="1"/>
  <c r="S135" i="1"/>
  <c r="R135" i="1"/>
  <c r="Q135" i="1"/>
  <c r="O135" i="1"/>
  <c r="Z141" i="1"/>
  <c r="AZ143" i="1"/>
  <c r="R145" i="1"/>
  <c r="AC145" i="1" s="1"/>
  <c r="AU145" i="1" s="1"/>
  <c r="U145" i="1"/>
  <c r="AF145" i="1" s="1"/>
  <c r="AX145" i="1" s="1"/>
  <c r="T145" i="1"/>
  <c r="AE145" i="1" s="1"/>
  <c r="AW145" i="1" s="1"/>
  <c r="P145" i="1"/>
  <c r="AA145" i="1" s="1"/>
  <c r="AS145" i="1" s="1"/>
  <c r="Q148" i="1"/>
  <c r="AB148" i="1" s="1"/>
  <c r="AT148" i="1" s="1"/>
  <c r="V148" i="1"/>
  <c r="AG148" i="1" s="1"/>
  <c r="AY148" i="1" s="1"/>
  <c r="T148" i="1"/>
  <c r="AE148" i="1" s="1"/>
  <c r="AW148" i="1" s="1"/>
  <c r="U148" i="1"/>
  <c r="AF148" i="1" s="1"/>
  <c r="AX148" i="1" s="1"/>
  <c r="S148" i="1"/>
  <c r="AD148" i="1" s="1"/>
  <c r="AV148" i="1" s="1"/>
  <c r="R148" i="1"/>
  <c r="AC148" i="1" s="1"/>
  <c r="AU148" i="1" s="1"/>
  <c r="AU154" i="1"/>
  <c r="AI121" i="1"/>
  <c r="BA121" i="1" s="1"/>
  <c r="AE123" i="1"/>
  <c r="AW123" i="1" s="1"/>
  <c r="S142" i="1"/>
  <c r="AD142" i="1" s="1"/>
  <c r="AV142" i="1" s="1"/>
  <c r="AS144" i="1"/>
  <c r="Z145" i="1"/>
  <c r="AG145" i="1"/>
  <c r="AY145" i="1" s="1"/>
  <c r="AG123" i="1"/>
  <c r="AY123" i="1" s="1"/>
  <c r="P129" i="1"/>
  <c r="AA129" i="1" s="1"/>
  <c r="AS129" i="1" s="1"/>
  <c r="AL136" i="1"/>
  <c r="AP136" i="1" s="1"/>
  <c r="S139" i="1"/>
  <c r="R139" i="1"/>
  <c r="Q139" i="1"/>
  <c r="O139" i="1"/>
  <c r="X139" i="1"/>
  <c r="AH141" i="1"/>
  <c r="AZ141" i="1" s="1"/>
  <c r="O142" i="1"/>
  <c r="Z142" i="1" s="1"/>
  <c r="AU143" i="1"/>
  <c r="W145" i="1"/>
  <c r="AH145" i="1" s="1"/>
  <c r="AZ145" i="1" s="1"/>
  <c r="P148" i="1"/>
  <c r="AA148" i="1" s="1"/>
  <c r="AS148" i="1" s="1"/>
  <c r="AA153" i="1"/>
  <c r="O113" i="1"/>
  <c r="Z113" i="1" s="1"/>
  <c r="R129" i="1"/>
  <c r="AC129" i="1" s="1"/>
  <c r="AU129" i="1" s="1"/>
  <c r="U135" i="1"/>
  <c r="P142" i="1"/>
  <c r="AA142" i="1" s="1"/>
  <c r="AS142" i="1" s="1"/>
  <c r="AW143" i="1"/>
  <c r="X145" i="1"/>
  <c r="AI145" i="1" s="1"/>
  <c r="BA145" i="1" s="1"/>
  <c r="W148" i="1"/>
  <c r="AH148" i="1" s="1"/>
  <c r="AZ148" i="1" s="1"/>
  <c r="AZ154" i="1"/>
  <c r="AG157" i="1"/>
  <c r="Q136" i="1"/>
  <c r="AB136" i="1" s="1"/>
  <c r="V136" i="1"/>
  <c r="AG136" i="1" s="1"/>
  <c r="U136" i="1"/>
  <c r="AF136" i="1" s="1"/>
  <c r="T136" i="1"/>
  <c r="AE136" i="1" s="1"/>
  <c r="S136" i="1"/>
  <c r="AD136" i="1" s="1"/>
  <c r="P136" i="1"/>
  <c r="AA136" i="1" s="1"/>
  <c r="R142" i="1"/>
  <c r="AC142" i="1" s="1"/>
  <c r="AU142" i="1" s="1"/>
  <c r="X148" i="1"/>
  <c r="AI148" i="1" s="1"/>
  <c r="BA148" i="1" s="1"/>
  <c r="AF157" i="1"/>
  <c r="T161" i="1"/>
  <c r="AE161" i="1" s="1"/>
  <c r="AW161" i="1" s="1"/>
  <c r="R161" i="1"/>
  <c r="AC161" i="1" s="1"/>
  <c r="AU161" i="1" s="1"/>
  <c r="O161" i="1"/>
  <c r="Z161" i="1" s="1"/>
  <c r="Q132" i="1"/>
  <c r="AB132" i="1" s="1"/>
  <c r="AT132" i="1" s="1"/>
  <c r="W132" i="1"/>
  <c r="AH132" i="1" s="1"/>
  <c r="AZ132" i="1" s="1"/>
  <c r="T142" i="1"/>
  <c r="AE142" i="1" s="1"/>
  <c r="AW142" i="1" s="1"/>
  <c r="AP153" i="1"/>
  <c r="AW153" i="1" s="1"/>
  <c r="AD122" i="1"/>
  <c r="AV122" i="1" s="1"/>
  <c r="V129" i="1"/>
  <c r="AG129" i="1" s="1"/>
  <c r="AY129" i="1" s="1"/>
  <c r="Q130" i="1"/>
  <c r="AB130" i="1" s="1"/>
  <c r="AT130" i="1" s="1"/>
  <c r="X130" i="1"/>
  <c r="AI130" i="1" s="1"/>
  <c r="BA130" i="1" s="1"/>
  <c r="V130" i="1"/>
  <c r="AG130" i="1" s="1"/>
  <c r="AY130" i="1" s="1"/>
  <c r="AL137" i="1"/>
  <c r="AP137" i="1" s="1"/>
  <c r="AX137" i="1" s="1"/>
  <c r="U142" i="1"/>
  <c r="AF142" i="1" s="1"/>
  <c r="AX142" i="1" s="1"/>
  <c r="AZ150" i="1"/>
  <c r="S151" i="1"/>
  <c r="AD151" i="1" s="1"/>
  <c r="AV151" i="1" s="1"/>
  <c r="R151" i="1"/>
  <c r="AC151" i="1" s="1"/>
  <c r="AU151" i="1" s="1"/>
  <c r="Q151" i="1"/>
  <c r="AB151" i="1" s="1"/>
  <c r="AT151" i="1" s="1"/>
  <c r="X151" i="1"/>
  <c r="AI151" i="1" s="1"/>
  <c r="BA151" i="1" s="1"/>
  <c r="T151" i="1"/>
  <c r="AE151" i="1" s="1"/>
  <c r="AW151" i="1" s="1"/>
  <c r="P151" i="1"/>
  <c r="AA151" i="1" s="1"/>
  <c r="AS151" i="1" s="1"/>
  <c r="O151" i="1"/>
  <c r="Z151" i="1" s="1"/>
  <c r="Q113" i="1"/>
  <c r="AB113" i="1" s="1"/>
  <c r="AT113" i="1" s="1"/>
  <c r="W116" i="1"/>
  <c r="AH116" i="1" s="1"/>
  <c r="AZ116" i="1" s="1"/>
  <c r="U116" i="1"/>
  <c r="AF116" i="1" s="1"/>
  <c r="AX116" i="1" s="1"/>
  <c r="S116" i="1"/>
  <c r="AD116" i="1" s="1"/>
  <c r="AV116" i="1" s="1"/>
  <c r="Q117" i="1"/>
  <c r="AB117" i="1" s="1"/>
  <c r="AT117" i="1" s="1"/>
  <c r="S117" i="1"/>
  <c r="AD117" i="1" s="1"/>
  <c r="AV117" i="1" s="1"/>
  <c r="P117" i="1"/>
  <c r="AA117" i="1" s="1"/>
  <c r="AS117" i="1" s="1"/>
  <c r="AF119" i="1"/>
  <c r="AX119" i="1" s="1"/>
  <c r="T122" i="1"/>
  <c r="AE122" i="1" s="1"/>
  <c r="AW122" i="1" s="1"/>
  <c r="X129" i="1"/>
  <c r="AI129" i="1" s="1"/>
  <c r="BA129" i="1" s="1"/>
  <c r="Z134" i="1"/>
  <c r="O136" i="1"/>
  <c r="Z136" i="1" s="1"/>
  <c r="Q140" i="1"/>
  <c r="AB140" i="1" s="1"/>
  <c r="AT140" i="1" s="1"/>
  <c r="V140" i="1"/>
  <c r="AG140" i="1" s="1"/>
  <c r="AY140" i="1" s="1"/>
  <c r="U140" i="1"/>
  <c r="AF140" i="1" s="1"/>
  <c r="AX140" i="1" s="1"/>
  <c r="T140" i="1"/>
  <c r="AE140" i="1" s="1"/>
  <c r="AW140" i="1" s="1"/>
  <c r="S140" i="1"/>
  <c r="AD140" i="1" s="1"/>
  <c r="AV140" i="1" s="1"/>
  <c r="P140" i="1"/>
  <c r="AA140" i="1" s="1"/>
  <c r="AS140" i="1" s="1"/>
  <c r="W142" i="1"/>
  <c r="AH142" i="1" s="1"/>
  <c r="AZ142" i="1" s="1"/>
  <c r="AZ149" i="1"/>
  <c r="AU152" i="1"/>
  <c r="AL155" i="1"/>
  <c r="AP155" i="1" s="1"/>
  <c r="AL157" i="1"/>
  <c r="AP157" i="1" s="1"/>
  <c r="AG119" i="1"/>
  <c r="AY119" i="1" s="1"/>
  <c r="AF122" i="1"/>
  <c r="AX122" i="1" s="1"/>
  <c r="O132" i="1"/>
  <c r="Z132" i="1" s="1"/>
  <c r="AS134" i="1"/>
  <c r="S137" i="1"/>
  <c r="AD137" i="1" s="1"/>
  <c r="R137" i="1"/>
  <c r="AC137" i="1" s="1"/>
  <c r="Q137" i="1"/>
  <c r="AB137" i="1" s="1"/>
  <c r="X137" i="1"/>
  <c r="AI137" i="1" s="1"/>
  <c r="BA137" i="1" s="1"/>
  <c r="V137" i="1"/>
  <c r="AG137" i="1" s="1"/>
  <c r="AG139" i="1"/>
  <c r="AR150" i="1"/>
  <c r="U151" i="1"/>
  <c r="AF151" i="1" s="1"/>
  <c r="AX151" i="1" s="1"/>
  <c r="AH119" i="1"/>
  <c r="AZ119" i="1" s="1"/>
  <c r="AG122" i="1"/>
  <c r="AY122" i="1" s="1"/>
  <c r="O130" i="1"/>
  <c r="Z130" i="1" s="1"/>
  <c r="P132" i="1"/>
  <c r="AA132" i="1" s="1"/>
  <c r="AS132" i="1" s="1"/>
  <c r="W136" i="1"/>
  <c r="AH136" i="1" s="1"/>
  <c r="W139" i="1"/>
  <c r="AH139" i="1" s="1"/>
  <c r="AL141" i="1"/>
  <c r="AP141" i="1" s="1"/>
  <c r="AX141" i="1" s="1"/>
  <c r="V151" i="1"/>
  <c r="AG151" i="1" s="1"/>
  <c r="AY151" i="1" s="1"/>
  <c r="AI119" i="1"/>
  <c r="BA119" i="1" s="1"/>
  <c r="P130" i="1"/>
  <c r="AA130" i="1" s="1"/>
  <c r="AS130" i="1" s="1"/>
  <c r="R132" i="1"/>
  <c r="AC132" i="1" s="1"/>
  <c r="AU132" i="1" s="1"/>
  <c r="AD134" i="1"/>
  <c r="AV134" i="1" s="1"/>
  <c r="X136" i="1"/>
  <c r="AI136" i="1" s="1"/>
  <c r="O140" i="1"/>
  <c r="Z140" i="1" s="1"/>
  <c r="W151" i="1"/>
  <c r="AH151" i="1" s="1"/>
  <c r="AZ151" i="1" s="1"/>
  <c r="AL159" i="1"/>
  <c r="AP159" i="1" s="1"/>
  <c r="R166" i="1"/>
  <c r="AC166" i="1" s="1"/>
  <c r="AU166" i="1" s="1"/>
  <c r="Q166" i="1"/>
  <c r="AB166" i="1" s="1"/>
  <c r="AT166" i="1" s="1"/>
  <c r="P166" i="1"/>
  <c r="AA166" i="1" s="1"/>
  <c r="AS166" i="1" s="1"/>
  <c r="O166" i="1"/>
  <c r="Z166" i="1" s="1"/>
  <c r="X166" i="1"/>
  <c r="AI166" i="1" s="1"/>
  <c r="BA166" i="1" s="1"/>
  <c r="U166" i="1"/>
  <c r="AF166" i="1" s="1"/>
  <c r="AX166" i="1" s="1"/>
  <c r="W166" i="1"/>
  <c r="AH166" i="1" s="1"/>
  <c r="AZ166" i="1" s="1"/>
  <c r="T166" i="1"/>
  <c r="AE166" i="1" s="1"/>
  <c r="AW166" i="1" s="1"/>
  <c r="S166" i="1"/>
  <c r="AD166" i="1" s="1"/>
  <c r="AV166" i="1" s="1"/>
  <c r="S108" i="1"/>
  <c r="AD108" i="1" s="1"/>
  <c r="AV108" i="1" s="1"/>
  <c r="U113" i="1"/>
  <c r="AF113" i="1" s="1"/>
  <c r="AX113" i="1" s="1"/>
  <c r="P116" i="1"/>
  <c r="AA116" i="1" s="1"/>
  <c r="AS116" i="1" s="1"/>
  <c r="AQ116" i="1" s="1"/>
  <c r="R117" i="1"/>
  <c r="AC117" i="1" s="1"/>
  <c r="AU117" i="1" s="1"/>
  <c r="R121" i="1"/>
  <c r="AC121" i="1" s="1"/>
  <c r="AU121" i="1" s="1"/>
  <c r="R130" i="1"/>
  <c r="AC130" i="1" s="1"/>
  <c r="AU130" i="1" s="1"/>
  <c r="S132" i="1"/>
  <c r="AD132" i="1" s="1"/>
  <c r="AV132" i="1" s="1"/>
  <c r="O137" i="1"/>
  <c r="Z137" i="1" s="1"/>
  <c r="R140" i="1"/>
  <c r="AC140" i="1" s="1"/>
  <c r="AU140" i="1" s="1"/>
  <c r="S141" i="1"/>
  <c r="AD141" i="1" s="1"/>
  <c r="AV141" i="1" s="1"/>
  <c r="R141" i="1"/>
  <c r="AC141" i="1" s="1"/>
  <c r="AU141" i="1" s="1"/>
  <c r="Q141" i="1"/>
  <c r="AB141" i="1" s="1"/>
  <c r="AT141" i="1" s="1"/>
  <c r="X141" i="1"/>
  <c r="AI141" i="1" s="1"/>
  <c r="BA141" i="1" s="1"/>
  <c r="V141" i="1"/>
  <c r="AG141" i="1" s="1"/>
  <c r="AY141" i="1" s="1"/>
  <c r="Q146" i="1"/>
  <c r="AB146" i="1" s="1"/>
  <c r="AT146" i="1" s="1"/>
  <c r="V146" i="1"/>
  <c r="AG146" i="1" s="1"/>
  <c r="AY146" i="1" s="1"/>
  <c r="T146" i="1"/>
  <c r="AE146" i="1" s="1"/>
  <c r="AW146" i="1" s="1"/>
  <c r="R146" i="1"/>
  <c r="AC146" i="1" s="1"/>
  <c r="AU146" i="1" s="1"/>
  <c r="P146" i="1"/>
  <c r="AA146" i="1" s="1"/>
  <c r="AS146" i="1" s="1"/>
  <c r="O146" i="1"/>
  <c r="Z146" i="1" s="1"/>
  <c r="AC153" i="1"/>
  <c r="AU153" i="1" s="1"/>
  <c r="AW158" i="1"/>
  <c r="R172" i="1"/>
  <c r="AC172" i="1" s="1"/>
  <c r="AU172" i="1" s="1"/>
  <c r="Q172" i="1"/>
  <c r="AB172" i="1" s="1"/>
  <c r="AT172" i="1" s="1"/>
  <c r="P172" i="1"/>
  <c r="AA172" i="1" s="1"/>
  <c r="AS172" i="1" s="1"/>
  <c r="O172" i="1"/>
  <c r="Z172" i="1" s="1"/>
  <c r="X172" i="1"/>
  <c r="AI172" i="1" s="1"/>
  <c r="BA172" i="1" s="1"/>
  <c r="W172" i="1"/>
  <c r="AH172" i="1" s="1"/>
  <c r="AZ172" i="1" s="1"/>
  <c r="V172" i="1"/>
  <c r="AG172" i="1" s="1"/>
  <c r="AY172" i="1" s="1"/>
  <c r="U172" i="1"/>
  <c r="AF172" i="1" s="1"/>
  <c r="T172" i="1"/>
  <c r="AE172" i="1" s="1"/>
  <c r="AW172" i="1" s="1"/>
  <c r="S172" i="1"/>
  <c r="AD172" i="1" s="1"/>
  <c r="AV172" i="1" s="1"/>
  <c r="V113" i="1"/>
  <c r="AG113" i="1" s="1"/>
  <c r="AY113" i="1" s="1"/>
  <c r="S125" i="1"/>
  <c r="AD125" i="1" s="1"/>
  <c r="AV125" i="1" s="1"/>
  <c r="Q125" i="1"/>
  <c r="AB125" i="1" s="1"/>
  <c r="AT125" i="1" s="1"/>
  <c r="S130" i="1"/>
  <c r="AD130" i="1" s="1"/>
  <c r="AV130" i="1" s="1"/>
  <c r="T132" i="1"/>
  <c r="AE132" i="1" s="1"/>
  <c r="AW132" i="1" s="1"/>
  <c r="S133" i="1"/>
  <c r="AD133" i="1" s="1"/>
  <c r="AV133" i="1" s="1"/>
  <c r="R133" i="1"/>
  <c r="AC133" i="1" s="1"/>
  <c r="AU133" i="1" s="1"/>
  <c r="Q133" i="1"/>
  <c r="AB133" i="1" s="1"/>
  <c r="AT133" i="1" s="1"/>
  <c r="AF134" i="1"/>
  <c r="AX134" i="1" s="1"/>
  <c r="AL135" i="1"/>
  <c r="I135" i="1"/>
  <c r="AH135" i="1" s="1"/>
  <c r="P137" i="1"/>
  <c r="AA137" i="1" s="1"/>
  <c r="AS137" i="1" s="1"/>
  <c r="W140" i="1"/>
  <c r="AH140" i="1" s="1"/>
  <c r="AZ140" i="1" s="1"/>
  <c r="AX158" i="1"/>
  <c r="BA143" i="1"/>
  <c r="Q144" i="1"/>
  <c r="AB144" i="1" s="1"/>
  <c r="AT144" i="1" s="1"/>
  <c r="V144" i="1"/>
  <c r="AG144" i="1" s="1"/>
  <c r="AY144" i="1" s="1"/>
  <c r="T144" i="1"/>
  <c r="AE144" i="1" s="1"/>
  <c r="AW144" i="1" s="1"/>
  <c r="AI149" i="1"/>
  <c r="BA149" i="1" s="1"/>
  <c r="AL177" i="1"/>
  <c r="AP177" i="1" s="1"/>
  <c r="AR143" i="1"/>
  <c r="AQ143" i="1" s="1"/>
  <c r="AR149" i="1"/>
  <c r="Q150" i="1"/>
  <c r="AB150" i="1" s="1"/>
  <c r="AT150" i="1" s="1"/>
  <c r="V150" i="1"/>
  <c r="AG150" i="1" s="1"/>
  <c r="AY150" i="1" s="1"/>
  <c r="T150" i="1"/>
  <c r="AE150" i="1" s="1"/>
  <c r="AW150" i="1" s="1"/>
  <c r="AD153" i="1"/>
  <c r="AV153" i="1" s="1"/>
  <c r="AV158" i="1"/>
  <c r="X171" i="1"/>
  <c r="AI171" i="1" s="1"/>
  <c r="BA171" i="1" s="1"/>
  <c r="W171" i="1"/>
  <c r="AH171" i="1" s="1"/>
  <c r="AZ171" i="1" s="1"/>
  <c r="S171" i="1"/>
  <c r="AD171" i="1" s="1"/>
  <c r="AV171" i="1" s="1"/>
  <c r="Q171" i="1"/>
  <c r="AB171" i="1" s="1"/>
  <c r="AT171" i="1" s="1"/>
  <c r="P171" i="1"/>
  <c r="AA171" i="1" s="1"/>
  <c r="AS171" i="1" s="1"/>
  <c r="T171" i="1"/>
  <c r="AE171" i="1" s="1"/>
  <c r="AW171" i="1" s="1"/>
  <c r="AY173" i="1"/>
  <c r="AF181" i="1"/>
  <c r="AX181" i="1" s="1"/>
  <c r="X187" i="1"/>
  <c r="AI187" i="1" s="1"/>
  <c r="W187" i="1"/>
  <c r="AH187" i="1" s="1"/>
  <c r="AZ187" i="1" s="1"/>
  <c r="S187" i="1"/>
  <c r="AD187" i="1" s="1"/>
  <c r="AV187" i="1" s="1"/>
  <c r="R187" i="1"/>
  <c r="AC187" i="1" s="1"/>
  <c r="AU187" i="1" s="1"/>
  <c r="Q187" i="1"/>
  <c r="AB187" i="1" s="1"/>
  <c r="AT187" i="1" s="1"/>
  <c r="P187" i="1"/>
  <c r="AA187" i="1" s="1"/>
  <c r="AS187" i="1" s="1"/>
  <c r="O187" i="1"/>
  <c r="Z187" i="1" s="1"/>
  <c r="V187" i="1"/>
  <c r="AG187" i="1" s="1"/>
  <c r="AY187" i="1" s="1"/>
  <c r="U187" i="1"/>
  <c r="AF187" i="1" s="1"/>
  <c r="S147" i="1"/>
  <c r="AD147" i="1" s="1"/>
  <c r="AV147" i="1" s="1"/>
  <c r="R147" i="1"/>
  <c r="AC147" i="1" s="1"/>
  <c r="AU147" i="1" s="1"/>
  <c r="Q147" i="1"/>
  <c r="AB147" i="1" s="1"/>
  <c r="AT147" i="1" s="1"/>
  <c r="Z155" i="1"/>
  <c r="AU173" i="1"/>
  <c r="AY178" i="1"/>
  <c r="V185" i="1"/>
  <c r="AG185" i="1" s="1"/>
  <c r="AY185" i="1" s="1"/>
  <c r="U185" i="1"/>
  <c r="AF185" i="1" s="1"/>
  <c r="AX185" i="1" s="1"/>
  <c r="T185" i="1"/>
  <c r="AE185" i="1" s="1"/>
  <c r="AW185" i="1" s="1"/>
  <c r="AD170" i="1"/>
  <c r="AV170" i="1" s="1"/>
  <c r="AR171" i="1"/>
  <c r="AL179" i="1"/>
  <c r="AP179" i="1" s="1"/>
  <c r="AY179" i="1" s="1"/>
  <c r="T187" i="1"/>
  <c r="AE187" i="1" s="1"/>
  <c r="AW187" i="1" s="1"/>
  <c r="AG160" i="1"/>
  <c r="AY160" i="1" s="1"/>
  <c r="AX165" i="1"/>
  <c r="S144" i="1"/>
  <c r="AD144" i="1" s="1"/>
  <c r="AV144" i="1" s="1"/>
  <c r="T147" i="1"/>
  <c r="AE147" i="1" s="1"/>
  <c r="AW147" i="1" s="1"/>
  <c r="R150" i="1"/>
  <c r="AC150" i="1" s="1"/>
  <c r="AU150" i="1" s="1"/>
  <c r="Q152" i="1"/>
  <c r="AB152" i="1" s="1"/>
  <c r="AT152" i="1" s="1"/>
  <c r="X152" i="1"/>
  <c r="AI152" i="1" s="1"/>
  <c r="BA152" i="1" s="1"/>
  <c r="V152" i="1"/>
  <c r="AG152" i="1" s="1"/>
  <c r="AY152" i="1" s="1"/>
  <c r="T152" i="1"/>
  <c r="AE152" i="1" s="1"/>
  <c r="AW152" i="1" s="1"/>
  <c r="AH160" i="1"/>
  <c r="AZ160" i="1" s="1"/>
  <c r="AE165" i="1"/>
  <c r="AW165" i="1" s="1"/>
  <c r="AL167" i="1"/>
  <c r="AP167" i="1" s="1"/>
  <c r="U171" i="1"/>
  <c r="AF171" i="1" s="1"/>
  <c r="AX171" i="1" s="1"/>
  <c r="AE180" i="1"/>
  <c r="AW180" i="1" s="1"/>
  <c r="U144" i="1"/>
  <c r="AF144" i="1" s="1"/>
  <c r="AX144" i="1" s="1"/>
  <c r="U147" i="1"/>
  <c r="AF147" i="1" s="1"/>
  <c r="AX147" i="1" s="1"/>
  <c r="S150" i="1"/>
  <c r="AD150" i="1" s="1"/>
  <c r="AV150" i="1" s="1"/>
  <c r="AF153" i="1"/>
  <c r="Q154" i="1"/>
  <c r="AB154" i="1" s="1"/>
  <c r="AT154" i="1" s="1"/>
  <c r="X154" i="1"/>
  <c r="AI154" i="1" s="1"/>
  <c r="BA154" i="1" s="1"/>
  <c r="V154" i="1"/>
  <c r="AG154" i="1" s="1"/>
  <c r="AY154" i="1" s="1"/>
  <c r="U154" i="1"/>
  <c r="AF154" i="1" s="1"/>
  <c r="AX154" i="1" s="1"/>
  <c r="T154" i="1"/>
  <c r="AE154" i="1" s="1"/>
  <c r="AW154" i="1" s="1"/>
  <c r="X159" i="1"/>
  <c r="AI159" i="1" s="1"/>
  <c r="BA159" i="1" s="1"/>
  <c r="W159" i="1"/>
  <c r="AH159" i="1" s="1"/>
  <c r="AZ159" i="1" s="1"/>
  <c r="S159" i="1"/>
  <c r="AD159" i="1" s="1"/>
  <c r="Q159" i="1"/>
  <c r="AB159" i="1" s="1"/>
  <c r="AT159" i="1" s="1"/>
  <c r="P159" i="1"/>
  <c r="AA159" i="1" s="1"/>
  <c r="AS159" i="1" s="1"/>
  <c r="O159" i="1"/>
  <c r="Z159" i="1" s="1"/>
  <c r="V159" i="1"/>
  <c r="AG159" i="1" s="1"/>
  <c r="AY159" i="1" s="1"/>
  <c r="U159" i="1"/>
  <c r="AF159" i="1" s="1"/>
  <c r="AX159" i="1" s="1"/>
  <c r="R164" i="1"/>
  <c r="AC164" i="1" s="1"/>
  <c r="AU164" i="1" s="1"/>
  <c r="Q164" i="1"/>
  <c r="AB164" i="1" s="1"/>
  <c r="AT164" i="1" s="1"/>
  <c r="P164" i="1"/>
  <c r="AA164" i="1" s="1"/>
  <c r="O164" i="1"/>
  <c r="Z164" i="1" s="1"/>
  <c r="X164" i="1"/>
  <c r="AI164" i="1" s="1"/>
  <c r="W164" i="1"/>
  <c r="AH164" i="1" s="1"/>
  <c r="V164" i="1"/>
  <c r="AG164" i="1" s="1"/>
  <c r="AY164" i="1" s="1"/>
  <c r="U164" i="1"/>
  <c r="AF164" i="1" s="1"/>
  <c r="AX164" i="1" s="1"/>
  <c r="AG165" i="1"/>
  <c r="AY165" i="1" s="1"/>
  <c r="X169" i="1"/>
  <c r="AI169" i="1" s="1"/>
  <c r="BA169" i="1" s="1"/>
  <c r="W169" i="1"/>
  <c r="AH169" i="1" s="1"/>
  <c r="AZ169" i="1" s="1"/>
  <c r="S169" i="1"/>
  <c r="AD169" i="1" s="1"/>
  <c r="AV169" i="1" s="1"/>
  <c r="Q169" i="1"/>
  <c r="AB169" i="1" s="1"/>
  <c r="AT169" i="1" s="1"/>
  <c r="P169" i="1"/>
  <c r="AA169" i="1" s="1"/>
  <c r="AS169" i="1" s="1"/>
  <c r="V169" i="1"/>
  <c r="AG169" i="1" s="1"/>
  <c r="AY169" i="1" s="1"/>
  <c r="U169" i="1"/>
  <c r="AF169" i="1" s="1"/>
  <c r="AX169" i="1" s="1"/>
  <c r="T169" i="1"/>
  <c r="AE169" i="1" s="1"/>
  <c r="AW169" i="1" s="1"/>
  <c r="V171" i="1"/>
  <c r="AG171" i="1" s="1"/>
  <c r="AY171" i="1" s="1"/>
  <c r="AL172" i="1"/>
  <c r="AP172" i="1" s="1"/>
  <c r="AL183" i="1"/>
  <c r="AP183" i="1" s="1"/>
  <c r="S119" i="1"/>
  <c r="AD119" i="1" s="1"/>
  <c r="AV119" i="1" s="1"/>
  <c r="Q119" i="1"/>
  <c r="AB119" i="1" s="1"/>
  <c r="AT119" i="1" s="1"/>
  <c r="Q120" i="1"/>
  <c r="AB120" i="1" s="1"/>
  <c r="AT120" i="1" s="1"/>
  <c r="Q134" i="1"/>
  <c r="AB134" i="1" s="1"/>
  <c r="AT134" i="1" s="1"/>
  <c r="W144" i="1"/>
  <c r="AH144" i="1" s="1"/>
  <c r="AZ144" i="1" s="1"/>
  <c r="V147" i="1"/>
  <c r="AG147" i="1" s="1"/>
  <c r="AY147" i="1" s="1"/>
  <c r="S149" i="1"/>
  <c r="AD149" i="1" s="1"/>
  <c r="AV149" i="1" s="1"/>
  <c r="R149" i="1"/>
  <c r="AC149" i="1" s="1"/>
  <c r="AU149" i="1" s="1"/>
  <c r="Q149" i="1"/>
  <c r="AB149" i="1" s="1"/>
  <c r="AT149" i="1" s="1"/>
  <c r="U150" i="1"/>
  <c r="AF150" i="1" s="1"/>
  <c r="AX150" i="1" s="1"/>
  <c r="AG153" i="1"/>
  <c r="AY153" i="1" s="1"/>
  <c r="AG170" i="1"/>
  <c r="AY170" i="1" s="1"/>
  <c r="S121" i="1"/>
  <c r="AD121" i="1" s="1"/>
  <c r="AV121" i="1" s="1"/>
  <c r="Q121" i="1"/>
  <c r="AB121" i="1" s="1"/>
  <c r="AT121" i="1" s="1"/>
  <c r="Q122" i="1"/>
  <c r="AB122" i="1" s="1"/>
  <c r="AT122" i="1" s="1"/>
  <c r="W147" i="1"/>
  <c r="AH147" i="1" s="1"/>
  <c r="AZ147" i="1" s="1"/>
  <c r="AR152" i="1"/>
  <c r="AH153" i="1"/>
  <c r="AZ153" i="1" s="1"/>
  <c r="R174" i="1"/>
  <c r="AC174" i="1" s="1"/>
  <c r="AU174" i="1" s="1"/>
  <c r="Q174" i="1"/>
  <c r="AB174" i="1" s="1"/>
  <c r="AT174" i="1" s="1"/>
  <c r="P174" i="1"/>
  <c r="AA174" i="1" s="1"/>
  <c r="AS174" i="1" s="1"/>
  <c r="O174" i="1"/>
  <c r="Z174" i="1" s="1"/>
  <c r="X174" i="1"/>
  <c r="AI174" i="1" s="1"/>
  <c r="BA174" i="1" s="1"/>
  <c r="W174" i="1"/>
  <c r="AH174" i="1" s="1"/>
  <c r="AZ174" i="1" s="1"/>
  <c r="V174" i="1"/>
  <c r="AG174" i="1" s="1"/>
  <c r="AY174" i="1" s="1"/>
  <c r="U174" i="1"/>
  <c r="AF174" i="1" s="1"/>
  <c r="AX174" i="1" s="1"/>
  <c r="T174" i="1"/>
  <c r="AE174" i="1" s="1"/>
  <c r="AW174" i="1" s="1"/>
  <c r="AY175" i="1"/>
  <c r="AF177" i="1"/>
  <c r="AX177" i="1" s="1"/>
  <c r="S123" i="1"/>
  <c r="AD123" i="1" s="1"/>
  <c r="AV123" i="1" s="1"/>
  <c r="Q123" i="1"/>
  <c r="AB123" i="1" s="1"/>
  <c r="AT123" i="1" s="1"/>
  <c r="Q124" i="1"/>
  <c r="AB124" i="1" s="1"/>
  <c r="AT124" i="1" s="1"/>
  <c r="Q138" i="1"/>
  <c r="AB138" i="1" s="1"/>
  <c r="AT138" i="1" s="1"/>
  <c r="V138" i="1"/>
  <c r="AG138" i="1" s="1"/>
  <c r="AY138" i="1" s="1"/>
  <c r="Q142" i="1"/>
  <c r="AB142" i="1" s="1"/>
  <c r="AT142" i="1" s="1"/>
  <c r="V142" i="1"/>
  <c r="AG142" i="1" s="1"/>
  <c r="AY142" i="1" s="1"/>
  <c r="X147" i="1"/>
  <c r="AI147" i="1" s="1"/>
  <c r="BA147" i="1" s="1"/>
  <c r="X150" i="1"/>
  <c r="AI150" i="1" s="1"/>
  <c r="BA150" i="1" s="1"/>
  <c r="AI153" i="1"/>
  <c r="O154" i="1"/>
  <c r="Z154" i="1" s="1"/>
  <c r="R159" i="1"/>
  <c r="AC159" i="1" s="1"/>
  <c r="AU159" i="1" s="1"/>
  <c r="AR163" i="1"/>
  <c r="S164" i="1"/>
  <c r="AD164" i="1" s="1"/>
  <c r="AV164" i="1" s="1"/>
  <c r="O169" i="1"/>
  <c r="Z169" i="1" s="1"/>
  <c r="R184" i="1"/>
  <c r="AC184" i="1" s="1"/>
  <c r="AU184" i="1" s="1"/>
  <c r="Q184" i="1"/>
  <c r="AB184" i="1" s="1"/>
  <c r="AT184" i="1" s="1"/>
  <c r="P184" i="1"/>
  <c r="AA184" i="1" s="1"/>
  <c r="AS184" i="1" s="1"/>
  <c r="O184" i="1"/>
  <c r="Z184" i="1" s="1"/>
  <c r="X184" i="1"/>
  <c r="AI184" i="1" s="1"/>
  <c r="BA184" i="1" s="1"/>
  <c r="W184" i="1"/>
  <c r="AH184" i="1" s="1"/>
  <c r="AZ184" i="1" s="1"/>
  <c r="S184" i="1"/>
  <c r="AD184" i="1" s="1"/>
  <c r="AV184" i="1" s="1"/>
  <c r="V184" i="1"/>
  <c r="AG184" i="1" s="1"/>
  <c r="AY184" i="1" s="1"/>
  <c r="U184" i="1"/>
  <c r="AF184" i="1" s="1"/>
  <c r="AX184" i="1" s="1"/>
  <c r="T184" i="1"/>
  <c r="AE184" i="1" s="1"/>
  <c r="AW184" i="1" s="1"/>
  <c r="R186" i="1"/>
  <c r="AC186" i="1" s="1"/>
  <c r="AU186" i="1" s="1"/>
  <c r="Q186" i="1"/>
  <c r="AB186" i="1" s="1"/>
  <c r="AT186" i="1" s="1"/>
  <c r="P186" i="1"/>
  <c r="AA186" i="1" s="1"/>
  <c r="AS186" i="1" s="1"/>
  <c r="O186" i="1"/>
  <c r="Z186" i="1" s="1"/>
  <c r="X186" i="1"/>
  <c r="AI186" i="1" s="1"/>
  <c r="BA186" i="1" s="1"/>
  <c r="W186" i="1"/>
  <c r="AH186" i="1" s="1"/>
  <c r="AZ186" i="1" s="1"/>
  <c r="S186" i="1"/>
  <c r="AD186" i="1" s="1"/>
  <c r="AV186" i="1" s="1"/>
  <c r="V186" i="1"/>
  <c r="AG186" i="1" s="1"/>
  <c r="AY186" i="1" s="1"/>
  <c r="U186" i="1"/>
  <c r="AF186" i="1" s="1"/>
  <c r="AX186" i="1" s="1"/>
  <c r="T186" i="1"/>
  <c r="AE186" i="1" s="1"/>
  <c r="AW186" i="1" s="1"/>
  <c r="AE159" i="1"/>
  <c r="AW159" i="1" s="1"/>
  <c r="AE164" i="1"/>
  <c r="AW164" i="1" s="1"/>
  <c r="AU169" i="1"/>
  <c r="AE177" i="1"/>
  <c r="AW177" i="1" s="1"/>
  <c r="AG177" i="1"/>
  <c r="R162" i="1"/>
  <c r="AC162" i="1" s="1"/>
  <c r="AU162" i="1" s="1"/>
  <c r="Q162" i="1"/>
  <c r="AB162" i="1" s="1"/>
  <c r="AT162" i="1" s="1"/>
  <c r="P162" i="1"/>
  <c r="AA162" i="1" s="1"/>
  <c r="AS162" i="1" s="1"/>
  <c r="O162" i="1"/>
  <c r="Z162" i="1" s="1"/>
  <c r="X162" i="1"/>
  <c r="AI162" i="1" s="1"/>
  <c r="BA162" i="1" s="1"/>
  <c r="W162" i="1"/>
  <c r="AH162" i="1" s="1"/>
  <c r="AZ162" i="1" s="1"/>
  <c r="V162" i="1"/>
  <c r="AG162" i="1" s="1"/>
  <c r="AY162" i="1" s="1"/>
  <c r="U162" i="1"/>
  <c r="AF162" i="1" s="1"/>
  <c r="AX162" i="1" s="1"/>
  <c r="T162" i="1"/>
  <c r="AE162" i="1" s="1"/>
  <c r="AW162" i="1" s="1"/>
  <c r="S162" i="1"/>
  <c r="AD162" i="1" s="1"/>
  <c r="AV162" i="1" s="1"/>
  <c r="X167" i="1"/>
  <c r="AI167" i="1" s="1"/>
  <c r="W167" i="1"/>
  <c r="AH167" i="1" s="1"/>
  <c r="AZ167" i="1" s="1"/>
  <c r="S167" i="1"/>
  <c r="AD167" i="1" s="1"/>
  <c r="AV167" i="1" s="1"/>
  <c r="Q167" i="1"/>
  <c r="AB167" i="1" s="1"/>
  <c r="AT167" i="1" s="1"/>
  <c r="P167" i="1"/>
  <c r="AA167" i="1" s="1"/>
  <c r="AS167" i="1" s="1"/>
  <c r="V167" i="1"/>
  <c r="AG167" i="1" s="1"/>
  <c r="U167" i="1"/>
  <c r="AF167" i="1" s="1"/>
  <c r="AX167" i="1" s="1"/>
  <c r="T167" i="1"/>
  <c r="AE167" i="1" s="1"/>
  <c r="AW167" i="1" s="1"/>
  <c r="R167" i="1"/>
  <c r="AC167" i="1" s="1"/>
  <c r="AU167" i="1" s="1"/>
  <c r="O167" i="1"/>
  <c r="Z167" i="1" s="1"/>
  <c r="AX168" i="1"/>
  <c r="AR173" i="1"/>
  <c r="AL180" i="1"/>
  <c r="AP180" i="1" s="1"/>
  <c r="AL164" i="1"/>
  <c r="AP164" i="1" s="1"/>
  <c r="X183" i="1"/>
  <c r="AI183" i="1" s="1"/>
  <c r="BA183" i="1" s="1"/>
  <c r="W183" i="1"/>
  <c r="AH183" i="1" s="1"/>
  <c r="AZ183" i="1" s="1"/>
  <c r="S183" i="1"/>
  <c r="AD183" i="1" s="1"/>
  <c r="AV183" i="1" s="1"/>
  <c r="R183" i="1"/>
  <c r="AC183" i="1" s="1"/>
  <c r="AU183" i="1" s="1"/>
  <c r="Q183" i="1"/>
  <c r="AB183" i="1" s="1"/>
  <c r="AT183" i="1" s="1"/>
  <c r="P183" i="1"/>
  <c r="AA183" i="1" s="1"/>
  <c r="AS183" i="1" s="1"/>
  <c r="O183" i="1"/>
  <c r="Z183" i="1" s="1"/>
  <c r="X155" i="1"/>
  <c r="AI155" i="1" s="1"/>
  <c r="BA155" i="1" s="1"/>
  <c r="W155" i="1"/>
  <c r="AH155" i="1" s="1"/>
  <c r="AZ155" i="1" s="1"/>
  <c r="S155" i="1"/>
  <c r="AD155" i="1" s="1"/>
  <c r="AV155" i="1" s="1"/>
  <c r="Q155" i="1"/>
  <c r="AB155" i="1" s="1"/>
  <c r="AT155" i="1" s="1"/>
  <c r="P155" i="1"/>
  <c r="AA155" i="1" s="1"/>
  <c r="AS155" i="1" s="1"/>
  <c r="O157" i="1"/>
  <c r="Z157" i="1" s="1"/>
  <c r="R182" i="1"/>
  <c r="AC182" i="1" s="1"/>
  <c r="AU182" i="1" s="1"/>
  <c r="Q182" i="1"/>
  <c r="AB182" i="1" s="1"/>
  <c r="AT182" i="1" s="1"/>
  <c r="P182" i="1"/>
  <c r="AA182" i="1" s="1"/>
  <c r="AS182" i="1" s="1"/>
  <c r="O182" i="1"/>
  <c r="Z182" i="1" s="1"/>
  <c r="X182" i="1"/>
  <c r="AI182" i="1" s="1"/>
  <c r="BA182" i="1" s="1"/>
  <c r="W182" i="1"/>
  <c r="AH182" i="1" s="1"/>
  <c r="AZ182" i="1" s="1"/>
  <c r="S182" i="1"/>
  <c r="AD182" i="1" s="1"/>
  <c r="AV182" i="1" s="1"/>
  <c r="R157" i="1"/>
  <c r="AC157" i="1" s="1"/>
  <c r="AU157" i="1" s="1"/>
  <c r="R160" i="1"/>
  <c r="AC160" i="1" s="1"/>
  <c r="AU160" i="1" s="1"/>
  <c r="Q160" i="1"/>
  <c r="AB160" i="1" s="1"/>
  <c r="AT160" i="1" s="1"/>
  <c r="P160" i="1"/>
  <c r="AA160" i="1" s="1"/>
  <c r="AS160" i="1" s="1"/>
  <c r="O160" i="1"/>
  <c r="Z160" i="1" s="1"/>
  <c r="X160" i="1"/>
  <c r="AI160" i="1" s="1"/>
  <c r="BA160" i="1" s="1"/>
  <c r="X165" i="1"/>
  <c r="AI165" i="1" s="1"/>
  <c r="BA165" i="1" s="1"/>
  <c r="W165" i="1"/>
  <c r="AH165" i="1" s="1"/>
  <c r="AZ165" i="1" s="1"/>
  <c r="S165" i="1"/>
  <c r="AD165" i="1" s="1"/>
  <c r="AV165" i="1" s="1"/>
  <c r="Q165" i="1"/>
  <c r="AB165" i="1" s="1"/>
  <c r="AT165" i="1" s="1"/>
  <c r="P165" i="1"/>
  <c r="AA165" i="1" s="1"/>
  <c r="AS165" i="1" s="1"/>
  <c r="X181" i="1"/>
  <c r="AI181" i="1" s="1"/>
  <c r="BA181" i="1" s="1"/>
  <c r="W181" i="1"/>
  <c r="AH181" i="1" s="1"/>
  <c r="AZ181" i="1" s="1"/>
  <c r="S181" i="1"/>
  <c r="AD181" i="1" s="1"/>
  <c r="AV181" i="1" s="1"/>
  <c r="R181" i="1"/>
  <c r="AC181" i="1" s="1"/>
  <c r="AU181" i="1" s="1"/>
  <c r="Q181" i="1"/>
  <c r="AB181" i="1" s="1"/>
  <c r="AT181" i="1" s="1"/>
  <c r="P181" i="1"/>
  <c r="AA181" i="1" s="1"/>
  <c r="AS181" i="1" s="1"/>
  <c r="O181" i="1"/>
  <c r="Z181" i="1" s="1"/>
  <c r="T157" i="1"/>
  <c r="AE157" i="1" s="1"/>
  <c r="R170" i="1"/>
  <c r="AC170" i="1" s="1"/>
  <c r="AU170" i="1" s="1"/>
  <c r="Q170" i="1"/>
  <c r="AB170" i="1" s="1"/>
  <c r="AT170" i="1" s="1"/>
  <c r="P170" i="1"/>
  <c r="AA170" i="1" s="1"/>
  <c r="AS170" i="1" s="1"/>
  <c r="O170" i="1"/>
  <c r="Z170" i="1" s="1"/>
  <c r="X170" i="1"/>
  <c r="AI170" i="1" s="1"/>
  <c r="BA170" i="1" s="1"/>
  <c r="X175" i="1"/>
  <c r="AI175" i="1" s="1"/>
  <c r="BA175" i="1" s="1"/>
  <c r="W175" i="1"/>
  <c r="AH175" i="1" s="1"/>
  <c r="AZ175" i="1" s="1"/>
  <c r="S175" i="1"/>
  <c r="AD175" i="1" s="1"/>
  <c r="AV175" i="1" s="1"/>
  <c r="Q175" i="1"/>
  <c r="AB175" i="1" s="1"/>
  <c r="AT175" i="1" s="1"/>
  <c r="P175" i="1"/>
  <c r="AA175" i="1" s="1"/>
  <c r="AS175" i="1" s="1"/>
  <c r="O175" i="1"/>
  <c r="Z175" i="1" s="1"/>
  <c r="R180" i="1"/>
  <c r="AC180" i="1" s="1"/>
  <c r="AU180" i="1" s="1"/>
  <c r="Q180" i="1"/>
  <c r="AB180" i="1" s="1"/>
  <c r="AT180" i="1" s="1"/>
  <c r="P180" i="1"/>
  <c r="AA180" i="1" s="1"/>
  <c r="AS180" i="1" s="1"/>
  <c r="O180" i="1"/>
  <c r="Z180" i="1" s="1"/>
  <c r="X180" i="1"/>
  <c r="AI180" i="1" s="1"/>
  <c r="BA180" i="1" s="1"/>
  <c r="W180" i="1"/>
  <c r="AH180" i="1" s="1"/>
  <c r="AZ180" i="1" s="1"/>
  <c r="S180" i="1"/>
  <c r="AD180" i="1" s="1"/>
  <c r="AV180" i="1" s="1"/>
  <c r="T183" i="1"/>
  <c r="AE183" i="1" s="1"/>
  <c r="AW183" i="1" s="1"/>
  <c r="X179" i="1"/>
  <c r="AI179" i="1" s="1"/>
  <c r="W179" i="1"/>
  <c r="AH179" i="1" s="1"/>
  <c r="AZ179" i="1" s="1"/>
  <c r="S179" i="1"/>
  <c r="AD179" i="1" s="1"/>
  <c r="R179" i="1"/>
  <c r="AC179" i="1" s="1"/>
  <c r="Q179" i="1"/>
  <c r="AB179" i="1" s="1"/>
  <c r="P179" i="1"/>
  <c r="AA179" i="1" s="1"/>
  <c r="O179" i="1"/>
  <c r="Z179" i="1" s="1"/>
  <c r="U183" i="1"/>
  <c r="AF183" i="1" s="1"/>
  <c r="AX183" i="1" s="1"/>
  <c r="R158" i="1"/>
  <c r="AC158" i="1" s="1"/>
  <c r="AU158" i="1" s="1"/>
  <c r="Q158" i="1"/>
  <c r="AB158" i="1" s="1"/>
  <c r="AT158" i="1" s="1"/>
  <c r="P158" i="1"/>
  <c r="AA158" i="1" s="1"/>
  <c r="AS158" i="1" s="1"/>
  <c r="O158" i="1"/>
  <c r="Z158" i="1" s="1"/>
  <c r="X158" i="1"/>
  <c r="AI158" i="1" s="1"/>
  <c r="BA158" i="1" s="1"/>
  <c r="S160" i="1"/>
  <c r="AD160" i="1" s="1"/>
  <c r="AV160" i="1" s="1"/>
  <c r="X163" i="1"/>
  <c r="AI163" i="1" s="1"/>
  <c r="BA163" i="1" s="1"/>
  <c r="W163" i="1"/>
  <c r="AH163" i="1" s="1"/>
  <c r="AZ163" i="1" s="1"/>
  <c r="S163" i="1"/>
  <c r="AD163" i="1" s="1"/>
  <c r="AV163" i="1" s="1"/>
  <c r="Q163" i="1"/>
  <c r="AB163" i="1" s="1"/>
  <c r="AT163" i="1" s="1"/>
  <c r="P163" i="1"/>
  <c r="AA163" i="1" s="1"/>
  <c r="AS163" i="1" s="1"/>
  <c r="O165" i="1"/>
  <c r="Z165" i="1" s="1"/>
  <c r="R178" i="1"/>
  <c r="AC178" i="1" s="1"/>
  <c r="AU178" i="1" s="1"/>
  <c r="Q178" i="1"/>
  <c r="AB178" i="1" s="1"/>
  <c r="AT178" i="1" s="1"/>
  <c r="P178" i="1"/>
  <c r="AA178" i="1" s="1"/>
  <c r="AS178" i="1" s="1"/>
  <c r="O178" i="1"/>
  <c r="Z178" i="1" s="1"/>
  <c r="X178" i="1"/>
  <c r="AI178" i="1" s="1"/>
  <c r="BA178" i="1" s="1"/>
  <c r="W178" i="1"/>
  <c r="AH178" i="1" s="1"/>
  <c r="AZ178" i="1" s="1"/>
  <c r="S178" i="1"/>
  <c r="AD178" i="1" s="1"/>
  <c r="AV178" i="1" s="1"/>
  <c r="T181" i="1"/>
  <c r="AE181" i="1" s="1"/>
  <c r="AW181" i="1" s="1"/>
  <c r="U182" i="1"/>
  <c r="AF182" i="1" s="1"/>
  <c r="AX182" i="1" s="1"/>
  <c r="V183" i="1"/>
  <c r="AG183" i="1" s="1"/>
  <c r="AY183" i="1" s="1"/>
  <c r="Q143" i="1"/>
  <c r="AB143" i="1" s="1"/>
  <c r="AT143" i="1" s="1"/>
  <c r="Q145" i="1"/>
  <c r="AB145" i="1" s="1"/>
  <c r="AT145" i="1" s="1"/>
  <c r="Q153" i="1"/>
  <c r="AB153" i="1" s="1"/>
  <c r="AT153" i="1" s="1"/>
  <c r="T160" i="1"/>
  <c r="AE160" i="1" s="1"/>
  <c r="AW160" i="1" s="1"/>
  <c r="R165" i="1"/>
  <c r="AC165" i="1" s="1"/>
  <c r="AU165" i="1" s="1"/>
  <c r="R168" i="1"/>
  <c r="AC168" i="1" s="1"/>
  <c r="AU168" i="1" s="1"/>
  <c r="Q168" i="1"/>
  <c r="AB168" i="1" s="1"/>
  <c r="AT168" i="1" s="1"/>
  <c r="P168" i="1"/>
  <c r="AA168" i="1" s="1"/>
  <c r="AS168" i="1" s="1"/>
  <c r="O168" i="1"/>
  <c r="Z168" i="1" s="1"/>
  <c r="X168" i="1"/>
  <c r="AI168" i="1" s="1"/>
  <c r="BA168" i="1" s="1"/>
  <c r="X173" i="1"/>
  <c r="AI173" i="1" s="1"/>
  <c r="BA173" i="1" s="1"/>
  <c r="W173" i="1"/>
  <c r="AH173" i="1" s="1"/>
  <c r="AZ173" i="1" s="1"/>
  <c r="S173" i="1"/>
  <c r="AD173" i="1" s="1"/>
  <c r="AV173" i="1" s="1"/>
  <c r="Q173" i="1"/>
  <c r="AB173" i="1" s="1"/>
  <c r="AT173" i="1" s="1"/>
  <c r="P173" i="1"/>
  <c r="AA173" i="1" s="1"/>
  <c r="AS173" i="1" s="1"/>
  <c r="X177" i="1"/>
  <c r="AI177" i="1" s="1"/>
  <c r="W177" i="1"/>
  <c r="AH177" i="1" s="1"/>
  <c r="S177" i="1"/>
  <c r="AD177" i="1" s="1"/>
  <c r="R177" i="1"/>
  <c r="AC177" i="1" s="1"/>
  <c r="AU177" i="1" s="1"/>
  <c r="Q177" i="1"/>
  <c r="AB177" i="1" s="1"/>
  <c r="AT177" i="1" s="1"/>
  <c r="P177" i="1"/>
  <c r="AA177" i="1" s="1"/>
  <c r="AS177" i="1" s="1"/>
  <c r="O177" i="1"/>
  <c r="Z177" i="1" s="1"/>
  <c r="AG182" i="1"/>
  <c r="AY182" i="1" s="1"/>
  <c r="AP187" i="1"/>
  <c r="AF155" i="1"/>
  <c r="AL156" i="1"/>
  <c r="AP156" i="1" s="1"/>
  <c r="AX156" i="1" s="1"/>
  <c r="U160" i="1"/>
  <c r="AF160" i="1" s="1"/>
  <c r="AX160" i="1" s="1"/>
  <c r="AE170" i="1"/>
  <c r="AW170" i="1" s="1"/>
  <c r="AE175" i="1"/>
  <c r="AW175" i="1" s="1"/>
  <c r="R176" i="1"/>
  <c r="AC176" i="1" s="1"/>
  <c r="AU176" i="1" s="1"/>
  <c r="Q176" i="1"/>
  <c r="AB176" i="1" s="1"/>
  <c r="AT176" i="1" s="1"/>
  <c r="P176" i="1"/>
  <c r="AA176" i="1" s="1"/>
  <c r="AS176" i="1" s="1"/>
  <c r="O176" i="1"/>
  <c r="Z176" i="1" s="1"/>
  <c r="X176" i="1"/>
  <c r="AI176" i="1" s="1"/>
  <c r="BA176" i="1" s="1"/>
  <c r="W176" i="1"/>
  <c r="AH176" i="1" s="1"/>
  <c r="AZ176" i="1" s="1"/>
  <c r="S176" i="1"/>
  <c r="AD176" i="1" s="1"/>
  <c r="AV176" i="1" s="1"/>
  <c r="AE179" i="1"/>
  <c r="AF180" i="1"/>
  <c r="AX180" i="1" s="1"/>
  <c r="AG181" i="1"/>
  <c r="AY181" i="1" s="1"/>
  <c r="AG155" i="1"/>
  <c r="R156" i="1"/>
  <c r="AC156" i="1" s="1"/>
  <c r="Q156" i="1"/>
  <c r="AB156" i="1" s="1"/>
  <c r="AT156" i="1" s="1"/>
  <c r="P156" i="1"/>
  <c r="AA156" i="1" s="1"/>
  <c r="AS156" i="1" s="1"/>
  <c r="O156" i="1"/>
  <c r="Z156" i="1" s="1"/>
  <c r="X156" i="1"/>
  <c r="AI156" i="1" s="1"/>
  <c r="BA156" i="1" s="1"/>
  <c r="X161" i="1"/>
  <c r="AI161" i="1" s="1"/>
  <c r="BA161" i="1" s="1"/>
  <c r="W161" i="1"/>
  <c r="AH161" i="1" s="1"/>
  <c r="AZ161" i="1" s="1"/>
  <c r="S161" i="1"/>
  <c r="AD161" i="1" s="1"/>
  <c r="AV161" i="1" s="1"/>
  <c r="Q161" i="1"/>
  <c r="AB161" i="1" s="1"/>
  <c r="AT161" i="1" s="1"/>
  <c r="P161" i="1"/>
  <c r="AA161" i="1" s="1"/>
  <c r="AS161" i="1" s="1"/>
  <c r="AF170" i="1"/>
  <c r="AX170" i="1" s="1"/>
  <c r="AF175" i="1"/>
  <c r="AX175" i="1" s="1"/>
  <c r="T178" i="1"/>
  <c r="AE178" i="1" s="1"/>
  <c r="AW178" i="1" s="1"/>
  <c r="AF179" i="1"/>
  <c r="AG180" i="1"/>
  <c r="AY180" i="1" s="1"/>
  <c r="AH170" i="1"/>
  <c r="AZ170" i="1" s="1"/>
  <c r="T176" i="1"/>
  <c r="AE176" i="1" s="1"/>
  <c r="AW176" i="1" s="1"/>
  <c r="V156" i="1"/>
  <c r="AG156" i="1" s="1"/>
  <c r="AY156" i="1" s="1"/>
  <c r="X157" i="1"/>
  <c r="AI157" i="1" s="1"/>
  <c r="W157" i="1"/>
  <c r="AH157" i="1" s="1"/>
  <c r="S157" i="1"/>
  <c r="AD157" i="1" s="1"/>
  <c r="AV157" i="1" s="1"/>
  <c r="Q157" i="1"/>
  <c r="AB157" i="1" s="1"/>
  <c r="AT157" i="1" s="1"/>
  <c r="P157" i="1"/>
  <c r="AA157" i="1" s="1"/>
  <c r="U161" i="1"/>
  <c r="AF161" i="1" s="1"/>
  <c r="AX161" i="1" s="1"/>
  <c r="X185" i="1"/>
  <c r="AI185" i="1" s="1"/>
  <c r="BA185" i="1" s="1"/>
  <c r="W185" i="1"/>
  <c r="AH185" i="1" s="1"/>
  <c r="AZ185" i="1" s="1"/>
  <c r="S185" i="1"/>
  <c r="AD185" i="1" s="1"/>
  <c r="AV185" i="1" s="1"/>
  <c r="R185" i="1"/>
  <c r="AC185" i="1" s="1"/>
  <c r="AU185" i="1" s="1"/>
  <c r="Q185" i="1"/>
  <c r="AB185" i="1" s="1"/>
  <c r="AT185" i="1" s="1"/>
  <c r="P185" i="1"/>
  <c r="AA185" i="1" s="1"/>
  <c r="AS185" i="1" s="1"/>
  <c r="O185" i="1"/>
  <c r="Z185" i="1" s="1"/>
  <c r="S188" i="1"/>
  <c r="AD188" i="1" s="1"/>
  <c r="AV188" i="1" s="1"/>
  <c r="V188" i="1"/>
  <c r="AG188" i="1" s="1"/>
  <c r="AY188" i="1" s="1"/>
  <c r="X188" i="1"/>
  <c r="AI188" i="1" s="1"/>
  <c r="BA188" i="1" s="1"/>
  <c r="O188" i="1"/>
  <c r="Z188" i="1" s="1"/>
  <c r="P188" i="1"/>
  <c r="AA188" i="1" s="1"/>
  <c r="AS188" i="1" s="1"/>
  <c r="Q188" i="1"/>
  <c r="AB188" i="1" s="1"/>
  <c r="AT188" i="1" s="1"/>
  <c r="AF135" i="1" l="1"/>
  <c r="AR102" i="1"/>
  <c r="AQ102" i="1" s="1"/>
  <c r="Y102" i="1"/>
  <c r="AV91" i="1"/>
  <c r="AR94" i="1"/>
  <c r="Y94" i="1"/>
  <c r="AQ148" i="1"/>
  <c r="AR91" i="1"/>
  <c r="Y91" i="1"/>
  <c r="AQ123" i="1"/>
  <c r="Y60" i="1"/>
  <c r="AR60" i="1"/>
  <c r="AQ60" i="1" s="1"/>
  <c r="AT131" i="1"/>
  <c r="AQ66" i="1"/>
  <c r="P34" i="1"/>
  <c r="AA34" i="1" s="1"/>
  <c r="AS34" i="1" s="1"/>
  <c r="X34" i="1"/>
  <c r="AI34" i="1" s="1"/>
  <c r="BA34" i="1" s="1"/>
  <c r="W34" i="1"/>
  <c r="AH34" i="1" s="1"/>
  <c r="AZ34" i="1" s="1"/>
  <c r="V34" i="1"/>
  <c r="AG34" i="1" s="1"/>
  <c r="AY34" i="1" s="1"/>
  <c r="U34" i="1"/>
  <c r="AF34" i="1" s="1"/>
  <c r="AX34" i="1" s="1"/>
  <c r="T34" i="1"/>
  <c r="AE34" i="1" s="1"/>
  <c r="AW34" i="1" s="1"/>
  <c r="S34" i="1"/>
  <c r="AD34" i="1" s="1"/>
  <c r="AV34" i="1" s="1"/>
  <c r="R34" i="1"/>
  <c r="AC34" i="1" s="1"/>
  <c r="AU34" i="1" s="1"/>
  <c r="Q34" i="1"/>
  <c r="AB34" i="1" s="1"/>
  <c r="AT34" i="1" s="1"/>
  <c r="O34" i="1"/>
  <c r="Z34" i="1" s="1"/>
  <c r="AW35" i="1"/>
  <c r="AZ13" i="1"/>
  <c r="AR21" i="1"/>
  <c r="AQ21" i="1" s="1"/>
  <c r="Y21" i="1"/>
  <c r="AS32" i="1"/>
  <c r="AY13" i="1"/>
  <c r="AT36" i="1"/>
  <c r="Y148" i="1"/>
  <c r="AR162" i="1"/>
  <c r="AQ162" i="1" s="1"/>
  <c r="Y162" i="1"/>
  <c r="AX157" i="1"/>
  <c r="AR159" i="1"/>
  <c r="Y159" i="1"/>
  <c r="AQ171" i="1"/>
  <c r="Y144" i="1"/>
  <c r="AR127" i="1"/>
  <c r="AQ127" i="1" s="1"/>
  <c r="Y127" i="1"/>
  <c r="AZ137" i="1"/>
  <c r="AR128" i="1"/>
  <c r="AQ128" i="1" s="1"/>
  <c r="Y128" i="1"/>
  <c r="AR90" i="1"/>
  <c r="Y90" i="1"/>
  <c r="AU91" i="1"/>
  <c r="AX94" i="1"/>
  <c r="AT112" i="1"/>
  <c r="AR101" i="1"/>
  <c r="Y101" i="1"/>
  <c r="AR58" i="1"/>
  <c r="AQ58" i="1" s="1"/>
  <c r="Y58" i="1"/>
  <c r="AS70" i="1"/>
  <c r="Y81" i="1"/>
  <c r="AQ84" i="1"/>
  <c r="AV131" i="1"/>
  <c r="Y66" i="1"/>
  <c r="AX35" i="1"/>
  <c r="AV28" i="1"/>
  <c r="X8" i="1"/>
  <c r="AI8" i="1" s="1"/>
  <c r="BA8" i="1" s="1"/>
  <c r="W8" i="1"/>
  <c r="AH8" i="1" s="1"/>
  <c r="AZ8" i="1" s="1"/>
  <c r="U8" i="1"/>
  <c r="AF8" i="1" s="1"/>
  <c r="AX8" i="1" s="1"/>
  <c r="S8" i="1"/>
  <c r="AD8" i="1" s="1"/>
  <c r="AV8" i="1" s="1"/>
  <c r="R8" i="1"/>
  <c r="AC8" i="1" s="1"/>
  <c r="AU8" i="1" s="1"/>
  <c r="Q8" i="1"/>
  <c r="AB8" i="1" s="1"/>
  <c r="AT8" i="1" s="1"/>
  <c r="O8" i="1"/>
  <c r="Z8" i="1" s="1"/>
  <c r="P8" i="1"/>
  <c r="AA8" i="1" s="1"/>
  <c r="AS8" i="1" s="1"/>
  <c r="V8" i="1"/>
  <c r="AG8" i="1" s="1"/>
  <c r="AY8" i="1" s="1"/>
  <c r="T8" i="1"/>
  <c r="AE8" i="1" s="1"/>
  <c r="AW8" i="1" s="1"/>
  <c r="AX32" i="1"/>
  <c r="AR46" i="1"/>
  <c r="Y46" i="1"/>
  <c r="AU36" i="1"/>
  <c r="AV177" i="1"/>
  <c r="AR176" i="1"/>
  <c r="AQ176" i="1" s="1"/>
  <c r="Y176" i="1"/>
  <c r="AZ177" i="1"/>
  <c r="AR160" i="1"/>
  <c r="AQ160" i="1" s="1"/>
  <c r="Y160" i="1"/>
  <c r="AR154" i="1"/>
  <c r="AQ154" i="1" s="1"/>
  <c r="Y154" i="1"/>
  <c r="Y149" i="1"/>
  <c r="AR137" i="1"/>
  <c r="Y137" i="1"/>
  <c r="AI135" i="1"/>
  <c r="AR113" i="1"/>
  <c r="AQ113" i="1" s="1"/>
  <c r="Y113" i="1"/>
  <c r="Y153" i="1"/>
  <c r="AQ144" i="1"/>
  <c r="AS90" i="1"/>
  <c r="Y133" i="1"/>
  <c r="Y78" i="1"/>
  <c r="AR78" i="1"/>
  <c r="AQ78" i="1" s="1"/>
  <c r="AW81" i="1"/>
  <c r="AY90" i="1"/>
  <c r="AZ94" i="1"/>
  <c r="AU112" i="1"/>
  <c r="AV101" i="1"/>
  <c r="AS81" i="1"/>
  <c r="AR81" i="1"/>
  <c r="Y84" i="1"/>
  <c r="AW100" i="1"/>
  <c r="W29" i="1"/>
  <c r="AH29" i="1" s="1"/>
  <c r="AZ29" i="1" s="1"/>
  <c r="V29" i="1"/>
  <c r="AG29" i="1" s="1"/>
  <c r="AY29" i="1" s="1"/>
  <c r="U29" i="1"/>
  <c r="AF29" i="1" s="1"/>
  <c r="AX29" i="1" s="1"/>
  <c r="T29" i="1"/>
  <c r="AE29" i="1" s="1"/>
  <c r="AW29" i="1" s="1"/>
  <c r="R29" i="1"/>
  <c r="AC29" i="1" s="1"/>
  <c r="AU29" i="1" s="1"/>
  <c r="Q29" i="1"/>
  <c r="AB29" i="1" s="1"/>
  <c r="AT29" i="1" s="1"/>
  <c r="O29" i="1"/>
  <c r="Z29" i="1" s="1"/>
  <c r="X29" i="1"/>
  <c r="AI29" i="1" s="1"/>
  <c r="BA29" i="1" s="1"/>
  <c r="S29" i="1"/>
  <c r="AD29" i="1" s="1"/>
  <c r="AV29" i="1" s="1"/>
  <c r="P29" i="1"/>
  <c r="AA29" i="1" s="1"/>
  <c r="AS29" i="1" s="1"/>
  <c r="AR12" i="1"/>
  <c r="AQ12" i="1" s="1"/>
  <c r="Y12" i="1"/>
  <c r="AY35" i="1"/>
  <c r="AW28" i="1"/>
  <c r="Y3" i="1"/>
  <c r="AR3" i="1"/>
  <c r="AQ3" i="1" s="1"/>
  <c r="AY32" i="1"/>
  <c r="AT46" i="1"/>
  <c r="AV36" i="1"/>
  <c r="Y18" i="1"/>
  <c r="AR18" i="1"/>
  <c r="AQ18" i="1" s="1"/>
  <c r="Y163" i="1"/>
  <c r="AR89" i="1"/>
  <c r="AQ89" i="1" s="1"/>
  <c r="Y89" i="1"/>
  <c r="AR57" i="1"/>
  <c r="AQ57" i="1" s="1"/>
  <c r="Y57" i="1"/>
  <c r="AR25" i="1"/>
  <c r="Y25" i="1"/>
  <c r="BA179" i="1"/>
  <c r="Y171" i="1"/>
  <c r="AR172" i="1"/>
  <c r="Y172" i="1"/>
  <c r="BA177" i="1"/>
  <c r="BA153" i="1"/>
  <c r="AQ149" i="1"/>
  <c r="AS136" i="1"/>
  <c r="AR153" i="1"/>
  <c r="Y108" i="1"/>
  <c r="AR108" i="1"/>
  <c r="AQ108" i="1" s="1"/>
  <c r="BA106" i="1"/>
  <c r="AA139" i="1"/>
  <c r="AQ133" i="1"/>
  <c r="AR77" i="1"/>
  <c r="AQ77" i="1" s="1"/>
  <c r="Y77" i="1"/>
  <c r="AT90" i="1"/>
  <c r="BA94" i="1"/>
  <c r="Y125" i="1"/>
  <c r="AY112" i="1"/>
  <c r="AW101" i="1"/>
  <c r="AR64" i="1"/>
  <c r="AQ64" i="1" s="1"/>
  <c r="Y64" i="1"/>
  <c r="AQ71" i="1"/>
  <c r="AQ69" i="1"/>
  <c r="AV39" i="1"/>
  <c r="AZ28" i="1"/>
  <c r="AR14" i="1"/>
  <c r="AQ14" i="1" s="1"/>
  <c r="Y14" i="1"/>
  <c r="AZ32" i="1"/>
  <c r="AU46" i="1"/>
  <c r="AR36" i="1"/>
  <c r="Y36" i="1"/>
  <c r="AR5" i="1"/>
  <c r="AQ5" i="1" s="1"/>
  <c r="Y5" i="1"/>
  <c r="AR166" i="1"/>
  <c r="AQ166" i="1" s="1"/>
  <c r="Y166" i="1"/>
  <c r="AR170" i="1"/>
  <c r="AQ170" i="1" s="1"/>
  <c r="Y170" i="1"/>
  <c r="AR167" i="1"/>
  <c r="Y167" i="1"/>
  <c r="AQ163" i="1"/>
  <c r="AP135" i="1"/>
  <c r="AZ135" i="1" s="1"/>
  <c r="AR130" i="1"/>
  <c r="AQ130" i="1" s="1"/>
  <c r="Y130" i="1"/>
  <c r="AS157" i="1"/>
  <c r="AW157" i="1"/>
  <c r="AR183" i="1"/>
  <c r="AQ183" i="1" s="1"/>
  <c r="Y183" i="1"/>
  <c r="AY167" i="1"/>
  <c r="AY177" i="1"/>
  <c r="AR174" i="1"/>
  <c r="AQ174" i="1" s="1"/>
  <c r="Y174" i="1"/>
  <c r="AV159" i="1"/>
  <c r="BA187" i="1"/>
  <c r="Y143" i="1"/>
  <c r="Y150" i="1"/>
  <c r="AV136" i="1"/>
  <c r="AS153" i="1"/>
  <c r="AR111" i="1"/>
  <c r="AQ111" i="1" s="1"/>
  <c r="Y111" i="1"/>
  <c r="AV106" i="1"/>
  <c r="AW137" i="1"/>
  <c r="AW155" i="1"/>
  <c r="Y74" i="1"/>
  <c r="AR74" i="1"/>
  <c r="AQ74" i="1" s="1"/>
  <c r="AU94" i="1"/>
  <c r="AY75" i="1"/>
  <c r="AV81" i="1"/>
  <c r="AS94" i="1"/>
  <c r="AQ125" i="1"/>
  <c r="BA112" i="1"/>
  <c r="AY101" i="1"/>
  <c r="AY98" i="1"/>
  <c r="AW98" i="1"/>
  <c r="AR76" i="1"/>
  <c r="AQ76" i="1" s="1"/>
  <c r="Y76" i="1"/>
  <c r="AR50" i="1"/>
  <c r="AQ50" i="1" s="1"/>
  <c r="Y50" i="1"/>
  <c r="AR48" i="1"/>
  <c r="AQ48" i="1" s="1"/>
  <c r="Y48" i="1"/>
  <c r="Y69" i="1"/>
  <c r="AW39" i="1"/>
  <c r="Y28" i="1"/>
  <c r="AR28" i="1"/>
  <c r="BA32" i="1"/>
  <c r="AV46" i="1"/>
  <c r="AW36" i="1"/>
  <c r="AR140" i="1"/>
  <c r="AQ140" i="1" s="1"/>
  <c r="Y140" i="1"/>
  <c r="AQ150" i="1"/>
  <c r="AW136" i="1"/>
  <c r="AR145" i="1"/>
  <c r="AQ145" i="1" s="1"/>
  <c r="Y145" i="1"/>
  <c r="AS71" i="1"/>
  <c r="Y71" i="1"/>
  <c r="AY91" i="1"/>
  <c r="AT91" i="1"/>
  <c r="Y112" i="1"/>
  <c r="AR112" i="1"/>
  <c r="AZ101" i="1"/>
  <c r="AV94" i="1"/>
  <c r="Y117" i="1"/>
  <c r="AS95" i="1"/>
  <c r="AU75" i="1"/>
  <c r="AR19" i="1"/>
  <c r="AQ19" i="1" s="1"/>
  <c r="Y19" i="1"/>
  <c r="AZ39" i="1"/>
  <c r="BA13" i="1"/>
  <c r="AS28" i="1"/>
  <c r="Y23" i="1"/>
  <c r="AR23" i="1"/>
  <c r="AQ23" i="1" s="1"/>
  <c r="AU13" i="1"/>
  <c r="AW46" i="1"/>
  <c r="AX36" i="1"/>
  <c r="AX136" i="1"/>
  <c r="AR124" i="1"/>
  <c r="AQ124" i="1" s="1"/>
  <c r="Y124" i="1"/>
  <c r="AA135" i="1"/>
  <c r="Y92" i="1"/>
  <c r="AR92" i="1"/>
  <c r="AQ92" i="1" s="1"/>
  <c r="AU90" i="1"/>
  <c r="BA101" i="1"/>
  <c r="AR93" i="1"/>
  <c r="AQ93" i="1" s="1"/>
  <c r="Y93" i="1"/>
  <c r="AQ117" i="1"/>
  <c r="AV95" i="1"/>
  <c r="Y33" i="1"/>
  <c r="AR33" i="1"/>
  <c r="AQ33" i="1" s="1"/>
  <c r="AR40" i="1"/>
  <c r="AQ40" i="1" s="1"/>
  <c r="Y40" i="1"/>
  <c r="AR53" i="1"/>
  <c r="AQ53" i="1" s="1"/>
  <c r="Y53" i="1"/>
  <c r="Y31" i="1"/>
  <c r="AR31" i="1"/>
  <c r="AQ31" i="1" s="1"/>
  <c r="BA39" i="1"/>
  <c r="AR4" i="1"/>
  <c r="AQ4" i="1" s="1"/>
  <c r="Y4" i="1"/>
  <c r="AR11" i="1"/>
  <c r="AQ11" i="1" s="1"/>
  <c r="Y11" i="1"/>
  <c r="AT28" i="1"/>
  <c r="AX46" i="1"/>
  <c r="AY36" i="1"/>
  <c r="T10" i="1"/>
  <c r="AE10" i="1" s="1"/>
  <c r="AW10" i="1" s="1"/>
  <c r="S10" i="1"/>
  <c r="AD10" i="1" s="1"/>
  <c r="AV10" i="1" s="1"/>
  <c r="Q10" i="1"/>
  <c r="AB10" i="1" s="1"/>
  <c r="AT10" i="1" s="1"/>
  <c r="O10" i="1"/>
  <c r="Z10" i="1" s="1"/>
  <c r="W10" i="1"/>
  <c r="AH10" i="1" s="1"/>
  <c r="AZ10" i="1" s="1"/>
  <c r="U10" i="1"/>
  <c r="AF10" i="1" s="1"/>
  <c r="AX10" i="1" s="1"/>
  <c r="R10" i="1"/>
  <c r="AC10" i="1" s="1"/>
  <c r="AU10" i="1" s="1"/>
  <c r="X10" i="1"/>
  <c r="AI10" i="1" s="1"/>
  <c r="BA10" i="1" s="1"/>
  <c r="V10" i="1"/>
  <c r="AG10" i="1" s="1"/>
  <c r="AY10" i="1" s="1"/>
  <c r="P10" i="1"/>
  <c r="AA10" i="1" s="1"/>
  <c r="AS10" i="1" s="1"/>
  <c r="AR158" i="1"/>
  <c r="AQ158" i="1" s="1"/>
  <c r="Y158" i="1"/>
  <c r="AZ157" i="1"/>
  <c r="AR156" i="1"/>
  <c r="Y156" i="1"/>
  <c r="AY137" i="1"/>
  <c r="AY136" i="1"/>
  <c r="AR141" i="1"/>
  <c r="AQ141" i="1" s="1"/>
  <c r="Y141" i="1"/>
  <c r="AR126" i="1"/>
  <c r="AQ126" i="1" s="1"/>
  <c r="Y126" i="1"/>
  <c r="AR110" i="1"/>
  <c r="AQ110" i="1" s="1"/>
  <c r="Y110" i="1"/>
  <c r="AP139" i="1"/>
  <c r="AX139" i="1" s="1"/>
  <c r="AR100" i="1"/>
  <c r="AQ100" i="1" s="1"/>
  <c r="Y100" i="1"/>
  <c r="AY94" i="1"/>
  <c r="AY81" i="1"/>
  <c r="AS68" i="1"/>
  <c r="AQ68" i="1" s="1"/>
  <c r="Y68" i="1"/>
  <c r="AV112" i="1"/>
  <c r="AZ98" i="1"/>
  <c r="Y82" i="1"/>
  <c r="AR82" i="1"/>
  <c r="AQ82" i="1" s="1"/>
  <c r="Y87" i="1"/>
  <c r="AW95" i="1"/>
  <c r="Y47" i="1"/>
  <c r="AR47" i="1"/>
  <c r="AQ47" i="1" s="1"/>
  <c r="Y62" i="1"/>
  <c r="AR39" i="1"/>
  <c r="Y39" i="1"/>
  <c r="AV37" i="1"/>
  <c r="AX28" i="1"/>
  <c r="AR24" i="1"/>
  <c r="AQ24" i="1" s="1"/>
  <c r="Y24" i="1"/>
  <c r="Y20" i="1"/>
  <c r="AR20" i="1"/>
  <c r="AR6" i="1"/>
  <c r="AQ6" i="1" s="1"/>
  <c r="Y6" i="1"/>
  <c r="AR42" i="1"/>
  <c r="AQ42" i="1" s="1"/>
  <c r="Y42" i="1"/>
  <c r="AY46" i="1"/>
  <c r="AZ36" i="1"/>
  <c r="Y9" i="1"/>
  <c r="AR63" i="1"/>
  <c r="AQ63" i="1" s="1"/>
  <c r="Y63" i="1"/>
  <c r="Y116" i="1"/>
  <c r="AE135" i="1"/>
  <c r="AS91" i="1"/>
  <c r="AR49" i="1"/>
  <c r="AQ49" i="1" s="1"/>
  <c r="Y49" i="1"/>
  <c r="AW90" i="1"/>
  <c r="AR97" i="1"/>
  <c r="AQ97" i="1" s="1"/>
  <c r="Y97" i="1"/>
  <c r="AY95" i="1"/>
  <c r="AU131" i="1"/>
  <c r="Y38" i="1"/>
  <c r="AR38" i="1"/>
  <c r="AQ38" i="1" s="1"/>
  <c r="AQ62" i="1"/>
  <c r="AS39" i="1"/>
  <c r="AW13" i="1"/>
  <c r="AY28" i="1"/>
  <c r="AZ46" i="1"/>
  <c r="BA36" i="1"/>
  <c r="AQ9" i="1"/>
  <c r="AR7" i="1"/>
  <c r="AQ7" i="1" s="1"/>
  <c r="Y7" i="1"/>
  <c r="AR186" i="1"/>
  <c r="AQ186" i="1" s="1"/>
  <c r="Y186" i="1"/>
  <c r="BA136" i="1"/>
  <c r="BA157" i="1"/>
  <c r="AT136" i="1"/>
  <c r="Y120" i="1"/>
  <c r="AV156" i="1"/>
  <c r="AW156" i="1"/>
  <c r="AR178" i="1"/>
  <c r="AQ178" i="1" s="1"/>
  <c r="Y178" i="1"/>
  <c r="AR175" i="1"/>
  <c r="AQ175" i="1" s="1"/>
  <c r="Y175" i="1"/>
  <c r="BA167" i="1"/>
  <c r="AR184" i="1"/>
  <c r="AQ184" i="1" s="1"/>
  <c r="Y184" i="1"/>
  <c r="Y152" i="1"/>
  <c r="AZ164" i="1"/>
  <c r="AT137" i="1"/>
  <c r="AG135" i="1"/>
  <c r="AB135" i="1"/>
  <c r="Y122" i="1"/>
  <c r="AQ120" i="1"/>
  <c r="AR119" i="1"/>
  <c r="AQ119" i="1" s="1"/>
  <c r="Y119" i="1"/>
  <c r="Y121" i="1"/>
  <c r="AR61" i="1"/>
  <c r="AQ61" i="1" s="1"/>
  <c r="Y61" i="1"/>
  <c r="AU98" i="1"/>
  <c r="AQ107" i="1"/>
  <c r="AX91" i="1"/>
  <c r="Y80" i="1"/>
  <c r="AR80" i="1"/>
  <c r="AQ80" i="1" s="1"/>
  <c r="AR88" i="1"/>
  <c r="AQ88" i="1" s="1"/>
  <c r="Y88" i="1"/>
  <c r="AZ95" i="1"/>
  <c r="AR131" i="1"/>
  <c r="Y131" i="1"/>
  <c r="T52" i="1"/>
  <c r="AE52" i="1" s="1"/>
  <c r="AW52" i="1" s="1"/>
  <c r="R52" i="1"/>
  <c r="AC52" i="1" s="1"/>
  <c r="AU52" i="1" s="1"/>
  <c r="Q52" i="1"/>
  <c r="AB52" i="1" s="1"/>
  <c r="AT52" i="1" s="1"/>
  <c r="X52" i="1"/>
  <c r="AI52" i="1" s="1"/>
  <c r="BA52" i="1" s="1"/>
  <c r="W52" i="1"/>
  <c r="AH52" i="1" s="1"/>
  <c r="AZ52" i="1" s="1"/>
  <c r="V52" i="1"/>
  <c r="AG52" i="1" s="1"/>
  <c r="AY52" i="1" s="1"/>
  <c r="U52" i="1"/>
  <c r="AF52" i="1" s="1"/>
  <c r="AX52" i="1" s="1"/>
  <c r="S52" i="1"/>
  <c r="AD52" i="1" s="1"/>
  <c r="AV52" i="1" s="1"/>
  <c r="P52" i="1"/>
  <c r="AA52" i="1" s="1"/>
  <c r="AS52" i="1" s="1"/>
  <c r="O52" i="1"/>
  <c r="Z52" i="1" s="1"/>
  <c r="Y45" i="1"/>
  <c r="AR45" i="1"/>
  <c r="AT39" i="1"/>
  <c r="AZ37" i="1"/>
  <c r="AU20" i="1"/>
  <c r="BA46" i="1"/>
  <c r="AS25" i="1"/>
  <c r="AW139" i="1"/>
  <c r="AR106" i="1"/>
  <c r="Y106" i="1"/>
  <c r="AR181" i="1"/>
  <c r="AQ181" i="1" s="1"/>
  <c r="Y181" i="1"/>
  <c r="AR155" i="1"/>
  <c r="AQ155" i="1" s="1"/>
  <c r="Y155" i="1"/>
  <c r="AR98" i="1"/>
  <c r="Y98" i="1"/>
  <c r="AU156" i="1"/>
  <c r="AX155" i="1"/>
  <c r="AR168" i="1"/>
  <c r="AQ168" i="1" s="1"/>
  <c r="Y168" i="1"/>
  <c r="AR179" i="1"/>
  <c r="Y179" i="1"/>
  <c r="AR182" i="1"/>
  <c r="AQ182" i="1" s="1"/>
  <c r="Y182" i="1"/>
  <c r="AQ152" i="1"/>
  <c r="BA164" i="1"/>
  <c r="AU137" i="1"/>
  <c r="AY157" i="1"/>
  <c r="AI139" i="1"/>
  <c r="BA139" i="1" s="1"/>
  <c r="AZ156" i="1"/>
  <c r="AC135" i="1"/>
  <c r="AU135" i="1" s="1"/>
  <c r="AQ122" i="1"/>
  <c r="AQ121" i="1"/>
  <c r="BA90" i="1"/>
  <c r="AR59" i="1"/>
  <c r="AQ59" i="1" s="1"/>
  <c r="Y59" i="1"/>
  <c r="AX98" i="1"/>
  <c r="Y109" i="1"/>
  <c r="AR109" i="1"/>
  <c r="AQ109" i="1" s="1"/>
  <c r="AU81" i="1"/>
  <c r="Y107" i="1"/>
  <c r="AR103" i="1"/>
  <c r="AQ103" i="1" s="1"/>
  <c r="Y103" i="1"/>
  <c r="AZ91" i="1"/>
  <c r="AS75" i="1"/>
  <c r="Y73" i="1"/>
  <c r="AR73" i="1"/>
  <c r="AQ73" i="1" s="1"/>
  <c r="AZ75" i="1"/>
  <c r="AQ83" i="1"/>
  <c r="Y70" i="1"/>
  <c r="AR70" i="1"/>
  <c r="Y95" i="1"/>
  <c r="AR95" i="1"/>
  <c r="AS131" i="1"/>
  <c r="AR30" i="1"/>
  <c r="AQ30" i="1" s="1"/>
  <c r="Y30" i="1"/>
  <c r="Q44" i="1"/>
  <c r="AB44" i="1" s="1"/>
  <c r="AT44" i="1" s="1"/>
  <c r="W44" i="1"/>
  <c r="AH44" i="1" s="1"/>
  <c r="AZ44" i="1" s="1"/>
  <c r="V44" i="1"/>
  <c r="AG44" i="1" s="1"/>
  <c r="AY44" i="1" s="1"/>
  <c r="T44" i="1"/>
  <c r="AE44" i="1" s="1"/>
  <c r="AW44" i="1" s="1"/>
  <c r="S44" i="1"/>
  <c r="AD44" i="1" s="1"/>
  <c r="AV44" i="1" s="1"/>
  <c r="R44" i="1"/>
  <c r="AC44" i="1" s="1"/>
  <c r="AU44" i="1" s="1"/>
  <c r="P44" i="1"/>
  <c r="AA44" i="1" s="1"/>
  <c r="AS44" i="1" s="1"/>
  <c r="O44" i="1"/>
  <c r="Z44" i="1" s="1"/>
  <c r="X44" i="1"/>
  <c r="AI44" i="1" s="1"/>
  <c r="BA44" i="1" s="1"/>
  <c r="U44" i="1"/>
  <c r="AF44" i="1" s="1"/>
  <c r="AX44" i="1" s="1"/>
  <c r="AS45" i="1"/>
  <c r="AX39" i="1"/>
  <c r="BA37" i="1"/>
  <c r="AT35" i="1"/>
  <c r="AV20" i="1"/>
  <c r="AS46" i="1"/>
  <c r="AT25" i="1"/>
  <c r="Y99" i="1"/>
  <c r="AR99" i="1"/>
  <c r="AQ99" i="1" s="1"/>
  <c r="AR180" i="1"/>
  <c r="AQ180" i="1" s="1"/>
  <c r="Y180" i="1"/>
  <c r="AR146" i="1"/>
  <c r="AQ146" i="1" s="1"/>
  <c r="Y146" i="1"/>
  <c r="AR142" i="1"/>
  <c r="AQ142" i="1" s="1"/>
  <c r="Y142" i="1"/>
  <c r="Z135" i="1"/>
  <c r="AY155" i="1"/>
  <c r="AS179" i="1"/>
  <c r="AR164" i="1"/>
  <c r="AQ164" i="1" s="1"/>
  <c r="Y164" i="1"/>
  <c r="AV137" i="1"/>
  <c r="Z139" i="1"/>
  <c r="AD135" i="1"/>
  <c r="AR138" i="1"/>
  <c r="AQ138" i="1" s="1"/>
  <c r="Y138" i="1"/>
  <c r="AU114" i="1"/>
  <c r="AR114" i="1"/>
  <c r="Y114" i="1"/>
  <c r="AS98" i="1"/>
  <c r="AZ106" i="1"/>
  <c r="AW75" i="1"/>
  <c r="AU106" i="1"/>
  <c r="BA98" i="1"/>
  <c r="BA91" i="1"/>
  <c r="Y72" i="1"/>
  <c r="AR72" i="1"/>
  <c r="AQ72" i="1" s="1"/>
  <c r="AS106" i="1"/>
  <c r="Y83" i="1"/>
  <c r="AT70" i="1"/>
  <c r="AT95" i="1"/>
  <c r="AW131" i="1"/>
  <c r="AR41" i="1"/>
  <c r="AQ41" i="1" s="1"/>
  <c r="Y41" i="1"/>
  <c r="AR43" i="1"/>
  <c r="AQ43" i="1" s="1"/>
  <c r="Y43" i="1"/>
  <c r="AW45" i="1"/>
  <c r="AY39" i="1"/>
  <c r="AR37" i="1"/>
  <c r="Y37" i="1"/>
  <c r="AV35" i="1"/>
  <c r="AX20" i="1"/>
  <c r="AR32" i="1"/>
  <c r="Y32" i="1"/>
  <c r="AR13" i="1"/>
  <c r="Y13" i="1"/>
  <c r="AU25" i="1"/>
  <c r="AR188" i="1"/>
  <c r="AQ188" i="1" s="1"/>
  <c r="Y188" i="1"/>
  <c r="AR151" i="1"/>
  <c r="AQ151" i="1" s="1"/>
  <c r="Y151" i="1"/>
  <c r="AR185" i="1"/>
  <c r="AQ185" i="1" s="1"/>
  <c r="Y185" i="1"/>
  <c r="AT179" i="1"/>
  <c r="AS164" i="1"/>
  <c r="AX153" i="1"/>
  <c r="AX187" i="1"/>
  <c r="AX172" i="1"/>
  <c r="AR136" i="1"/>
  <c r="Y136" i="1"/>
  <c r="AB139" i="1"/>
  <c r="AT139" i="1" s="1"/>
  <c r="AU136" i="1"/>
  <c r="AS115" i="1"/>
  <c r="AR115" i="1"/>
  <c r="AW114" i="1"/>
  <c r="BA115" i="1"/>
  <c r="AH115" i="1"/>
  <c r="AZ115" i="1" s="1"/>
  <c r="AQ96" i="1"/>
  <c r="AY106" i="1"/>
  <c r="AW106" i="1"/>
  <c r="Y85" i="1"/>
  <c r="AR85" i="1"/>
  <c r="AQ85" i="1" s="1"/>
  <c r="AX70" i="1"/>
  <c r="AU70" i="1"/>
  <c r="AU95" i="1"/>
  <c r="AX131" i="1"/>
  <c r="AS43" i="1"/>
  <c r="AX45" i="1"/>
  <c r="AS37" i="1"/>
  <c r="AZ35" i="1"/>
  <c r="BA20" i="1"/>
  <c r="AT32" i="1"/>
  <c r="AS13" i="1"/>
  <c r="X16" i="1"/>
  <c r="AI16" i="1" s="1"/>
  <c r="BA16" i="1" s="1"/>
  <c r="W16" i="1"/>
  <c r="AH16" i="1" s="1"/>
  <c r="AZ16" i="1" s="1"/>
  <c r="U16" i="1"/>
  <c r="AF16" i="1" s="1"/>
  <c r="AX16" i="1" s="1"/>
  <c r="S16" i="1"/>
  <c r="AD16" i="1" s="1"/>
  <c r="AV16" i="1" s="1"/>
  <c r="R16" i="1"/>
  <c r="AC16" i="1" s="1"/>
  <c r="AU16" i="1" s="1"/>
  <c r="O16" i="1"/>
  <c r="Z16" i="1" s="1"/>
  <c r="Q16" i="1"/>
  <c r="AB16" i="1" s="1"/>
  <c r="AT16" i="1" s="1"/>
  <c r="P16" i="1"/>
  <c r="AA16" i="1" s="1"/>
  <c r="AS16" i="1" s="1"/>
  <c r="V16" i="1"/>
  <c r="AG16" i="1" s="1"/>
  <c r="AY16" i="1" s="1"/>
  <c r="T16" i="1"/>
  <c r="AE16" i="1" s="1"/>
  <c r="AW16" i="1" s="1"/>
  <c r="AX25" i="1"/>
  <c r="AR26" i="1"/>
  <c r="AQ26" i="1" s="1"/>
  <c r="Y26" i="1"/>
  <c r="Y15" i="1"/>
  <c r="AR15" i="1"/>
  <c r="AQ15" i="1" s="1"/>
  <c r="AX179" i="1"/>
  <c r="AR177" i="1"/>
  <c r="Y177" i="1"/>
  <c r="AR165" i="1"/>
  <c r="AQ165" i="1" s="1"/>
  <c r="Y165" i="1"/>
  <c r="AU179" i="1"/>
  <c r="Y173" i="1"/>
  <c r="AR169" i="1"/>
  <c r="AQ169" i="1" s="1"/>
  <c r="Y169" i="1"/>
  <c r="AZ139" i="1"/>
  <c r="AR132" i="1"/>
  <c r="AQ132" i="1" s="1"/>
  <c r="Y132" i="1"/>
  <c r="AR134" i="1"/>
  <c r="AQ134" i="1" s="1"/>
  <c r="Y134" i="1"/>
  <c r="AR161" i="1"/>
  <c r="AQ161" i="1" s="1"/>
  <c r="Y161" i="1"/>
  <c r="AC139" i="1"/>
  <c r="AU139" i="1" s="1"/>
  <c r="Y147" i="1"/>
  <c r="AU104" i="1"/>
  <c r="AQ104" i="1" s="1"/>
  <c r="Y104" i="1"/>
  <c r="AR118" i="1"/>
  <c r="AQ118" i="1" s="1"/>
  <c r="Y118" i="1"/>
  <c r="AW94" i="1"/>
  <c r="AV90" i="1"/>
  <c r="AX101" i="1"/>
  <c r="AR129" i="1"/>
  <c r="AQ129" i="1" s="1"/>
  <c r="Y129" i="1"/>
  <c r="Y75" i="1"/>
  <c r="AR75" i="1"/>
  <c r="Y67" i="1"/>
  <c r="AR67" i="1"/>
  <c r="AQ67" i="1" s="1"/>
  <c r="AV70" i="1"/>
  <c r="AX95" i="1"/>
  <c r="AZ131" i="1"/>
  <c r="W51" i="1"/>
  <c r="AH51" i="1" s="1"/>
  <c r="AZ51" i="1" s="1"/>
  <c r="V51" i="1"/>
  <c r="AG51" i="1" s="1"/>
  <c r="AY51" i="1" s="1"/>
  <c r="U51" i="1"/>
  <c r="AF51" i="1" s="1"/>
  <c r="AX51" i="1" s="1"/>
  <c r="X51" i="1"/>
  <c r="AI51" i="1" s="1"/>
  <c r="BA51" i="1" s="1"/>
  <c r="T51" i="1"/>
  <c r="AE51" i="1" s="1"/>
  <c r="AW51" i="1" s="1"/>
  <c r="S51" i="1"/>
  <c r="AD51" i="1" s="1"/>
  <c r="AV51" i="1" s="1"/>
  <c r="R51" i="1"/>
  <c r="AC51" i="1" s="1"/>
  <c r="AU51" i="1" s="1"/>
  <c r="Q51" i="1"/>
  <c r="AB51" i="1" s="1"/>
  <c r="AT51" i="1" s="1"/>
  <c r="P51" i="1"/>
  <c r="AA51" i="1" s="1"/>
  <c r="AS51" i="1" s="1"/>
  <c r="O51" i="1"/>
  <c r="Z51" i="1" s="1"/>
  <c r="AT43" i="1"/>
  <c r="AY45" i="1"/>
  <c r="AX37" i="1"/>
  <c r="BA35" i="1"/>
  <c r="AS20" i="1"/>
  <c r="AU32" i="1"/>
  <c r="AT13" i="1"/>
  <c r="AZ25" i="1"/>
  <c r="Y17" i="1"/>
  <c r="AW179" i="1"/>
  <c r="AV179" i="1"/>
  <c r="AR157" i="1"/>
  <c r="AQ157" i="1" s="1"/>
  <c r="Y157" i="1"/>
  <c r="AQ173" i="1"/>
  <c r="AR187" i="1"/>
  <c r="AQ187" i="1" s="1"/>
  <c r="Y187" i="1"/>
  <c r="AZ136" i="1"/>
  <c r="AD139" i="1"/>
  <c r="AV139" i="1" s="1"/>
  <c r="AQ147" i="1"/>
  <c r="AR105" i="1"/>
  <c r="AQ105" i="1" s="1"/>
  <c r="Y105" i="1"/>
  <c r="AR79" i="1"/>
  <c r="AQ79" i="1" s="1"/>
  <c r="Y79" i="1"/>
  <c r="Y96" i="1"/>
  <c r="AU101" i="1"/>
  <c r="AT101" i="1"/>
  <c r="AX106" i="1"/>
  <c r="AY70" i="1"/>
  <c r="Y86" i="1"/>
  <c r="AR86" i="1"/>
  <c r="AQ86" i="1" s="1"/>
  <c r="BA95" i="1"/>
  <c r="AY131" i="1"/>
  <c r="AQ65" i="1"/>
  <c r="AU43" i="1"/>
  <c r="AR27" i="1"/>
  <c r="AQ27" i="1" s="1"/>
  <c r="Y27" i="1"/>
  <c r="BA45" i="1"/>
  <c r="AY37" i="1"/>
  <c r="AR35" i="1"/>
  <c r="Y35" i="1"/>
  <c r="AY20" i="1"/>
  <c r="Y22" i="1"/>
  <c r="AR22" i="1"/>
  <c r="AQ22" i="1" s="1"/>
  <c r="AV32" i="1"/>
  <c r="AV13" i="1"/>
  <c r="BA25" i="1"/>
  <c r="AQ17" i="1"/>
  <c r="AQ153" i="1" l="1"/>
  <c r="AQ114" i="1"/>
  <c r="AQ115" i="1"/>
  <c r="AQ39" i="1"/>
  <c r="AS135" i="1"/>
  <c r="AQ167" i="1"/>
  <c r="AQ75" i="1"/>
  <c r="Y115" i="1"/>
  <c r="AQ98" i="1"/>
  <c r="AR29" i="1"/>
  <c r="AQ29" i="1" s="1"/>
  <c r="Y29" i="1"/>
  <c r="AQ90" i="1"/>
  <c r="Y51" i="1"/>
  <c r="AR51" i="1"/>
  <c r="AQ51" i="1" s="1"/>
  <c r="AW135" i="1"/>
  <c r="AV135" i="1"/>
  <c r="AQ106" i="1"/>
  <c r="AQ28" i="1"/>
  <c r="AQ46" i="1"/>
  <c r="AR34" i="1"/>
  <c r="AQ34" i="1" s="1"/>
  <c r="Y34" i="1"/>
  <c r="AQ91" i="1"/>
  <c r="AQ13" i="1"/>
  <c r="AR139" i="1"/>
  <c r="Y139" i="1"/>
  <c r="Y10" i="1"/>
  <c r="AR10" i="1"/>
  <c r="AQ10" i="1" s="1"/>
  <c r="AY139" i="1"/>
  <c r="AQ112" i="1"/>
  <c r="AQ172" i="1"/>
  <c r="BA135" i="1"/>
  <c r="AQ136" i="1"/>
  <c r="AQ32" i="1"/>
  <c r="AQ81" i="1"/>
  <c r="AQ94" i="1"/>
  <c r="AQ95" i="1"/>
  <c r="AQ131" i="1"/>
  <c r="AT135" i="1"/>
  <c r="AQ137" i="1"/>
  <c r="AQ159" i="1"/>
  <c r="AY135" i="1"/>
  <c r="AQ36" i="1"/>
  <c r="Y8" i="1"/>
  <c r="AR8" i="1"/>
  <c r="AQ8" i="1" s="1"/>
  <c r="AR16" i="1"/>
  <c r="AQ16" i="1" s="1"/>
  <c r="Y16" i="1"/>
  <c r="AQ179" i="1"/>
  <c r="AQ70" i="1"/>
  <c r="AQ20" i="1"/>
  <c r="AQ25" i="1"/>
  <c r="AQ101" i="1"/>
  <c r="AR135" i="1"/>
  <c r="Y135" i="1"/>
  <c r="AQ45" i="1"/>
  <c r="AQ156" i="1"/>
  <c r="AX135" i="1"/>
  <c r="AQ37" i="1"/>
  <c r="AQ35" i="1"/>
  <c r="AS139" i="1"/>
  <c r="AQ177" i="1"/>
  <c r="AR44" i="1"/>
  <c r="AQ44" i="1" s="1"/>
  <c r="Y44" i="1"/>
  <c r="Y52" i="1"/>
  <c r="AR52" i="1"/>
  <c r="AQ52" i="1" s="1"/>
  <c r="AQ139" i="1" l="1"/>
  <c r="AQ135" i="1"/>
</calcChain>
</file>

<file path=xl/sharedStrings.xml><?xml version="1.0" encoding="utf-8"?>
<sst xmlns="http://schemas.openxmlformats.org/spreadsheetml/2006/main" count="1090" uniqueCount="303">
  <si>
    <t>베이스라인 기초정보</t>
    <phoneticPr fontId="3" type="noConversion"/>
  </si>
  <si>
    <t>베이스라인 인자</t>
    <phoneticPr fontId="3" type="noConversion"/>
  </si>
  <si>
    <t>km당 CO2 배출계수</t>
    <phoneticPr fontId="3" type="noConversion"/>
  </si>
  <si>
    <t>베이스라인 배출량</t>
    <phoneticPr fontId="3" type="noConversion"/>
  </si>
  <si>
    <t>사업대상</t>
    <phoneticPr fontId="3" type="noConversion"/>
  </si>
  <si>
    <t>온실가스 감축량</t>
    <phoneticPr fontId="3" type="noConversion"/>
  </si>
  <si>
    <t>차량번호</t>
  </si>
  <si>
    <t>업체명</t>
    <phoneticPr fontId="3" type="noConversion"/>
  </si>
  <si>
    <t>순번</t>
    <phoneticPr fontId="3" type="noConversion"/>
  </si>
  <si>
    <t>사업구분</t>
    <phoneticPr fontId="3" type="noConversion"/>
  </si>
  <si>
    <t>연식</t>
    <phoneticPr fontId="3" type="noConversion"/>
  </si>
  <si>
    <t>전기차량 등록일</t>
    <phoneticPr fontId="3" type="noConversion"/>
  </si>
  <si>
    <t>기존 연료</t>
    <phoneticPr fontId="3" type="noConversion"/>
  </si>
  <si>
    <t>연평균 주행거리</t>
    <phoneticPr fontId="3" type="noConversion"/>
  </si>
  <si>
    <t>연평균 연료소비량</t>
    <phoneticPr fontId="3" type="noConversion"/>
  </si>
  <si>
    <t>km당 연료소비량</t>
    <phoneticPr fontId="3" type="noConversion"/>
  </si>
  <si>
    <t>순발열량</t>
    <phoneticPr fontId="3" type="noConversion"/>
  </si>
  <si>
    <t>이산화탄소배출계수</t>
    <phoneticPr fontId="3" type="noConversion"/>
  </si>
  <si>
    <t>기술향상계수</t>
    <phoneticPr fontId="3" type="noConversion"/>
  </si>
  <si>
    <t>이용연수</t>
    <phoneticPr fontId="3" type="noConversion"/>
  </si>
  <si>
    <t>1년차</t>
    <phoneticPr fontId="3" type="noConversion"/>
  </si>
  <si>
    <t>2년차</t>
    <phoneticPr fontId="3" type="noConversion"/>
  </si>
  <si>
    <t>3년차</t>
    <phoneticPr fontId="3" type="noConversion"/>
  </si>
  <si>
    <t>4년차</t>
    <phoneticPr fontId="3" type="noConversion"/>
  </si>
  <si>
    <t>5년차</t>
    <phoneticPr fontId="3" type="noConversion"/>
  </si>
  <si>
    <t>6년차</t>
    <phoneticPr fontId="3" type="noConversion"/>
  </si>
  <si>
    <t>7년차</t>
    <phoneticPr fontId="3" type="noConversion"/>
  </si>
  <si>
    <t>8년차</t>
    <phoneticPr fontId="3" type="noConversion"/>
  </si>
  <si>
    <t>9년차</t>
    <phoneticPr fontId="3" type="noConversion"/>
  </si>
  <si>
    <t>10년차</t>
    <phoneticPr fontId="3" type="noConversion"/>
  </si>
  <si>
    <t>평균</t>
    <phoneticPr fontId="3" type="noConversion"/>
  </si>
  <si>
    <t>연평균 충전량</t>
    <phoneticPr fontId="3" type="noConversion"/>
  </si>
  <si>
    <t>KM당 전력소비량</t>
  </si>
  <si>
    <t>CO2 배출계수</t>
  </si>
  <si>
    <t>CH4 배출계수</t>
  </si>
  <si>
    <t>N20 배출계수</t>
  </si>
  <si>
    <t>배출량</t>
    <phoneticPr fontId="3" type="noConversion"/>
  </si>
  <si>
    <t>경남71자1188</t>
  </si>
  <si>
    <t>대운교통</t>
  </si>
  <si>
    <t>대체도입</t>
  </si>
  <si>
    <t>CNG</t>
  </si>
  <si>
    <t>경남71자1190</t>
  </si>
  <si>
    <t>경남71자1191</t>
  </si>
  <si>
    <t>경남71자1192</t>
  </si>
  <si>
    <t>경남71자1193</t>
  </si>
  <si>
    <t>경남71자1195</t>
  </si>
  <si>
    <t>경남71자1356</t>
  </si>
  <si>
    <t>경남71자1380</t>
  </si>
  <si>
    <t>경남71자1381</t>
  </si>
  <si>
    <t>경남71자1382</t>
  </si>
  <si>
    <t>경남71자5204</t>
  </si>
  <si>
    <t>대중교통</t>
  </si>
  <si>
    <t>2022-08-16</t>
  </si>
  <si>
    <t>경남71자5206</t>
  </si>
  <si>
    <t>2021-11-19</t>
  </si>
  <si>
    <t>경남71자5210</t>
  </si>
  <si>
    <t>2023-12-21</t>
  </si>
  <si>
    <t>경남71자5211</t>
  </si>
  <si>
    <t>2023-11-03</t>
  </si>
  <si>
    <t>경남71자5035</t>
  </si>
  <si>
    <t>마인버스</t>
  </si>
  <si>
    <t>대체도입</t>
    <phoneticPr fontId="3" type="noConversion"/>
  </si>
  <si>
    <t>경남71자3704</t>
  </si>
  <si>
    <t>마창여객</t>
    <phoneticPr fontId="3" type="noConversion"/>
  </si>
  <si>
    <t>경남71자3709</t>
  </si>
  <si>
    <t>경남71자3723</t>
  </si>
  <si>
    <t>경남71자5562</t>
  </si>
  <si>
    <t>부일교통</t>
    <phoneticPr fontId="3" type="noConversion"/>
  </si>
  <si>
    <t>2023-03-30</t>
  </si>
  <si>
    <t>경남71자5575</t>
  </si>
  <si>
    <t>2023-06-15</t>
  </si>
  <si>
    <t>경남71자5585</t>
  </si>
  <si>
    <t>경남71자5586</t>
  </si>
  <si>
    <t>2023-03-21</t>
  </si>
  <si>
    <t>경남71자5587</t>
  </si>
  <si>
    <t>2022-11-01</t>
  </si>
  <si>
    <t>경남71자5588</t>
  </si>
  <si>
    <t>2023-05-03</t>
  </si>
  <si>
    <t>경남71자5808</t>
  </si>
  <si>
    <t>삼성교통</t>
  </si>
  <si>
    <t>경남71자5813</t>
  </si>
  <si>
    <t>경남71자5814</t>
  </si>
  <si>
    <t>경남71자5819</t>
  </si>
  <si>
    <t>경남71자5823</t>
  </si>
  <si>
    <t>경남71자5831</t>
  </si>
  <si>
    <t>경남71자5836</t>
  </si>
  <si>
    <t>경남71자5852</t>
  </si>
  <si>
    <t>경유</t>
  </si>
  <si>
    <t>경남71자5853</t>
  </si>
  <si>
    <t>경남71자5864</t>
  </si>
  <si>
    <t>경남71자5869</t>
  </si>
  <si>
    <t>경남71자5870</t>
  </si>
  <si>
    <t>경남71자5873</t>
  </si>
  <si>
    <t>경남71자5874</t>
  </si>
  <si>
    <t>경남71자5875</t>
  </si>
  <si>
    <t>경남71자6734</t>
  </si>
  <si>
    <t>삼포교통</t>
    <phoneticPr fontId="3" type="noConversion"/>
  </si>
  <si>
    <t>2022-12-05</t>
  </si>
  <si>
    <t>경남71자6735</t>
  </si>
  <si>
    <t>2022-12-21</t>
  </si>
  <si>
    <t>경남71자6209</t>
  </si>
  <si>
    <t>통영교통</t>
    <phoneticPr fontId="3" type="noConversion"/>
  </si>
  <si>
    <t>2023-06-23</t>
  </si>
  <si>
    <t>경남71자6226</t>
  </si>
  <si>
    <t>2023-06-30</t>
  </si>
  <si>
    <t>경남71자6252</t>
  </si>
  <si>
    <t>2023-06-16</t>
  </si>
  <si>
    <t>경남71자6254</t>
  </si>
  <si>
    <t>경남71자6263</t>
  </si>
  <si>
    <t>경남71자6266</t>
  </si>
  <si>
    <t>경남71자6267</t>
  </si>
  <si>
    <t>경남71자6272</t>
  </si>
  <si>
    <t>경남71자6278</t>
  </si>
  <si>
    <t>경남71자6280</t>
  </si>
  <si>
    <t>사업대상 기초정보</t>
    <phoneticPr fontId="3" type="noConversion"/>
  </si>
  <si>
    <t>베이스라인 연료</t>
    <phoneticPr fontId="3" type="noConversion"/>
  </si>
  <si>
    <t>베이스라인 차량</t>
    <phoneticPr fontId="3" type="noConversion"/>
  </si>
  <si>
    <t>경남71자7001</t>
  </si>
  <si>
    <t>가야IBS</t>
  </si>
  <si>
    <t>신규도입</t>
    <phoneticPr fontId="6" type="noConversion"/>
  </si>
  <si>
    <t>2021-06-23</t>
  </si>
  <si>
    <t>경남71자5841</t>
  </si>
  <si>
    <t>경남71자7002</t>
  </si>
  <si>
    <t>경남71자7015</t>
  </si>
  <si>
    <t>경남71자7016</t>
  </si>
  <si>
    <t>경남71자7017</t>
  </si>
  <si>
    <t>경남71자7060</t>
  </si>
  <si>
    <t>2021-06-21</t>
  </si>
  <si>
    <t>경남71자7064</t>
  </si>
  <si>
    <t>2021-10-26</t>
  </si>
  <si>
    <t>경남71자7072</t>
  </si>
  <si>
    <t>경남71자7073</t>
  </si>
  <si>
    <t>2021-10-28</t>
  </si>
  <si>
    <t>경남71자7074</t>
  </si>
  <si>
    <t>경남71자7102</t>
  </si>
  <si>
    <t>2022-11-16</t>
  </si>
  <si>
    <t>경남71자7120</t>
  </si>
  <si>
    <t>경남71자7127</t>
  </si>
  <si>
    <t>2022-11-17</t>
  </si>
  <si>
    <t>경남71자7133</t>
  </si>
  <si>
    <t>경남71자7150</t>
  </si>
  <si>
    <t>2022-11-18</t>
  </si>
  <si>
    <t>경남71자7151</t>
  </si>
  <si>
    <t>2021-06-22</t>
  </si>
  <si>
    <t>경남71자7155</t>
  </si>
  <si>
    <t>경남71자7172</t>
  </si>
  <si>
    <t>경남71자7214</t>
  </si>
  <si>
    <t>경남71자7215</t>
  </si>
  <si>
    <t>경남71자7216</t>
  </si>
  <si>
    <t>2021-11-02</t>
  </si>
  <si>
    <t>경남71자7217</t>
  </si>
  <si>
    <t>경남71자7218</t>
  </si>
  <si>
    <t>경남71자7219</t>
  </si>
  <si>
    <t>경남71자7220</t>
  </si>
  <si>
    <t>경남71자7221</t>
  </si>
  <si>
    <t>경남71자7222</t>
  </si>
  <si>
    <t>경남71자7223</t>
  </si>
  <si>
    <t>경남71자7224</t>
  </si>
  <si>
    <t>경남71자7225</t>
  </si>
  <si>
    <t>경남71자7109</t>
  </si>
  <si>
    <t>김해BUS</t>
  </si>
  <si>
    <t>2022-11-04</t>
  </si>
  <si>
    <t>경남71자7126</t>
  </si>
  <si>
    <t>경남71자7128</t>
  </si>
  <si>
    <t>2022-11-03</t>
  </si>
  <si>
    <t>경남71자7129</t>
  </si>
  <si>
    <t>경남71자7130</t>
  </si>
  <si>
    <t>경남71자7192</t>
  </si>
  <si>
    <t>경남71자1144</t>
  </si>
  <si>
    <t>경남71자8372</t>
  </si>
  <si>
    <t>경남71자1145</t>
  </si>
  <si>
    <t>경남71자1146</t>
  </si>
  <si>
    <t>경남71자1147</t>
  </si>
  <si>
    <t>경남71자1148</t>
  </si>
  <si>
    <t>경남71자1178</t>
  </si>
  <si>
    <t>경남71자1183</t>
  </si>
  <si>
    <t>경남71자1189</t>
  </si>
  <si>
    <t>경남71자1194</t>
  </si>
  <si>
    <t>경남71자1373</t>
  </si>
  <si>
    <t>경남71자1374</t>
  </si>
  <si>
    <t>경남71자1375</t>
  </si>
  <si>
    <t>경남71자1377</t>
  </si>
  <si>
    <t>경남71자1378</t>
  </si>
  <si>
    <t>경남71자1379</t>
  </si>
  <si>
    <t>경남71자5213</t>
  </si>
  <si>
    <t>경남71자5227</t>
  </si>
  <si>
    <t>경남71자5228</t>
  </si>
  <si>
    <t>경남71자5230</t>
  </si>
  <si>
    <t>경남71자5231</t>
  </si>
  <si>
    <t>경남71자5233</t>
  </si>
  <si>
    <t>경남71자5236</t>
  </si>
  <si>
    <t>경남71자7173</t>
  </si>
  <si>
    <t>동부교통</t>
  </si>
  <si>
    <t>2022-09-01</t>
  </si>
  <si>
    <t>경남71자7194</t>
  </si>
  <si>
    <t>경남71자4000</t>
  </si>
  <si>
    <t>경남71자4002</t>
  </si>
  <si>
    <t>경남71자4004</t>
  </si>
  <si>
    <t>경남71자4007</t>
  </si>
  <si>
    <t>경남71자5004</t>
  </si>
  <si>
    <t>경남71자5006</t>
  </si>
  <si>
    <t>경남71자5030</t>
  </si>
  <si>
    <t>경남71자5032</t>
    <phoneticPr fontId="3" type="noConversion"/>
  </si>
  <si>
    <t>경남71자5041</t>
  </si>
  <si>
    <t>경남71자5043</t>
  </si>
  <si>
    <t>경남71자5044</t>
  </si>
  <si>
    <t>경남71자5049</t>
  </si>
  <si>
    <t>경남71자5050</t>
  </si>
  <si>
    <t>경남71자5052</t>
  </si>
  <si>
    <t>경남71자5056</t>
  </si>
  <si>
    <t>경남71자5082</t>
  </si>
  <si>
    <t>경남71자3720</t>
  </si>
  <si>
    <t>마창여객</t>
    <phoneticPr fontId="6" type="noConversion"/>
  </si>
  <si>
    <t>2023-12-04</t>
  </si>
  <si>
    <t>경남71자3789</t>
  </si>
  <si>
    <t>경남71자3724</t>
  </si>
  <si>
    <t>2023-11-14</t>
  </si>
  <si>
    <t>경남71자3728</t>
  </si>
  <si>
    <t>2023-11-23</t>
  </si>
  <si>
    <t>경남71자3740</t>
  </si>
  <si>
    <t>경남71자3741</t>
  </si>
  <si>
    <t>2023-08-01</t>
  </si>
  <si>
    <t>경남71자3747</t>
  </si>
  <si>
    <t>2023-08-28</t>
  </si>
  <si>
    <t>경남71자3759</t>
  </si>
  <si>
    <t>2023-12-06</t>
  </si>
  <si>
    <t>경남71자3770</t>
  </si>
  <si>
    <t>경남71자3782</t>
  </si>
  <si>
    <t>2023-07-24</t>
  </si>
  <si>
    <t>경남71자3787</t>
  </si>
  <si>
    <t>경남71자3788</t>
  </si>
  <si>
    <t>2023-09-01</t>
  </si>
  <si>
    <t>경남71자5555</t>
  </si>
  <si>
    <t>부일교통</t>
  </si>
  <si>
    <t>경남71자5561</t>
  </si>
  <si>
    <t>2022-05-17</t>
  </si>
  <si>
    <t>경남71자5566</t>
  </si>
  <si>
    <t>2022-05-04</t>
  </si>
  <si>
    <t>경남71자5591</t>
  </si>
  <si>
    <t>경남71자5625</t>
  </si>
  <si>
    <t>경남71자5665</t>
  </si>
  <si>
    <t>경남71자5797</t>
  </si>
  <si>
    <t>경남71자5798</t>
  </si>
  <si>
    <t>경남71자5846</t>
    <phoneticPr fontId="3" type="noConversion"/>
  </si>
  <si>
    <t>경남71자5855</t>
  </si>
  <si>
    <t>경남71자5868</t>
    <phoneticPr fontId="3" type="noConversion"/>
  </si>
  <si>
    <t>경남71자6702</t>
  </si>
  <si>
    <t>삼포교통</t>
  </si>
  <si>
    <t>경남71자6725</t>
  </si>
  <si>
    <t>2022-11-15</t>
  </si>
  <si>
    <t>경남71자6730</t>
  </si>
  <si>
    <t>경남71자6756</t>
  </si>
  <si>
    <t>2023-03-09</t>
  </si>
  <si>
    <t>경남71자6757</t>
  </si>
  <si>
    <t>경남71자6758</t>
  </si>
  <si>
    <t>2023-03-14</t>
  </si>
  <si>
    <t>경남71자8803</t>
  </si>
  <si>
    <t>영화여객자동차</t>
  </si>
  <si>
    <t>2023-04-21</t>
  </si>
  <si>
    <t>경남71자8805</t>
  </si>
  <si>
    <t>2023-05-02</t>
  </si>
  <si>
    <t>경남71자8806</t>
  </si>
  <si>
    <t>경남71자8807</t>
  </si>
  <si>
    <t>경남71자7041</t>
  </si>
  <si>
    <t>태영고속</t>
  </si>
  <si>
    <t>경남71자7049</t>
  </si>
  <si>
    <t>경남71자7083</t>
  </si>
  <si>
    <t>2022-11-07</t>
  </si>
  <si>
    <t>경남71자7084</t>
  </si>
  <si>
    <t>경남71자8300</t>
    <phoneticPr fontId="3" type="noConversion"/>
  </si>
  <si>
    <t>푸른교통</t>
    <phoneticPr fontId="6" type="noConversion"/>
  </si>
  <si>
    <t>경남71자8301</t>
    <phoneticPr fontId="3" type="noConversion"/>
  </si>
  <si>
    <t>경남71자8302</t>
    <phoneticPr fontId="3" type="noConversion"/>
  </si>
  <si>
    <t>2023-08-29</t>
  </si>
  <si>
    <t>경남71자8310</t>
    <phoneticPr fontId="3" type="noConversion"/>
  </si>
  <si>
    <t>2022-07-06</t>
  </si>
  <si>
    <t>경남71자8315</t>
    <phoneticPr fontId="3" type="noConversion"/>
  </si>
  <si>
    <t>2022-03-15</t>
  </si>
  <si>
    <t>경남71자8322</t>
    <phoneticPr fontId="3" type="noConversion"/>
  </si>
  <si>
    <t>2023-08-23</t>
  </si>
  <si>
    <t>경남71자8329</t>
    <phoneticPr fontId="3" type="noConversion"/>
  </si>
  <si>
    <t>2022-03-10</t>
  </si>
  <si>
    <t>경남71자8331</t>
    <phoneticPr fontId="3" type="noConversion"/>
  </si>
  <si>
    <t>2021-07-01</t>
  </si>
  <si>
    <t>경남71자8332</t>
    <phoneticPr fontId="3" type="noConversion"/>
  </si>
  <si>
    <t>2021-07-06</t>
  </si>
  <si>
    <t>경남71자8337</t>
    <phoneticPr fontId="3" type="noConversion"/>
  </si>
  <si>
    <t>2021-07-07</t>
  </si>
  <si>
    <t>경남71자8338</t>
    <phoneticPr fontId="3" type="noConversion"/>
  </si>
  <si>
    <t>2021-07-05</t>
  </si>
  <si>
    <t>경남71자8359</t>
    <phoneticPr fontId="3" type="noConversion"/>
  </si>
  <si>
    <t>2022-03-16</t>
  </si>
  <si>
    <t>경남71자8360</t>
    <phoneticPr fontId="3" type="noConversion"/>
  </si>
  <si>
    <t>경남71자8364</t>
    <phoneticPr fontId="3" type="noConversion"/>
  </si>
  <si>
    <t>경남71자8366</t>
    <phoneticPr fontId="3" type="noConversion"/>
  </si>
  <si>
    <t>2023-08-22</t>
  </si>
  <si>
    <t>경남71자8367</t>
    <phoneticPr fontId="3" type="noConversion"/>
  </si>
  <si>
    <t>2023-08-24</t>
  </si>
  <si>
    <t>경남71자8368</t>
    <phoneticPr fontId="3" type="noConversion"/>
  </si>
  <si>
    <t>2023-08-25</t>
  </si>
  <si>
    <t>경남71자8369</t>
    <phoneticPr fontId="3" type="noConversion"/>
  </si>
  <si>
    <t>경남71자8390</t>
    <phoneticPr fontId="3" type="noConversion"/>
  </si>
  <si>
    <t>경남71자8391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</si>
</sst>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* #,##0.000_-;\-* #,##0.000_-;_-* &quot;-&quot;??_-;_-@_-"/>
    <numFmt numFmtId="177" formatCode="_-* #,##0.000_-;\-* #,##0.000_-;_-* &quot;-&quot;_-;_-@_-"/>
    <numFmt numFmtId="178" formatCode="_-* #,##0.00_-;\-* #,##0.00_-;_-* &quot;-&quot;_-;_-@_-"/>
    <numFmt numFmtId="179" formatCode="0.000"/>
  </numFmts>
  <fonts count="8" x14ac:knownFonts="1"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  <font>
      <sz val="8"/>
      <name val="맑은 고딕"/>
      <family val="3"/>
      <charset val="129"/>
    </font>
    <font>
      <sz val="10"/>
      <color theme="1"/>
      <name val="굴림"/>
      <family val="3"/>
      <charset val="129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176" fontId="0" fillId="0" borderId="0" xfId="0" applyNumberForma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41" fontId="4" fillId="0" borderId="6" xfId="0" applyNumberFormat="1" applyFont="1" applyBorder="1" applyAlignment="1">
      <alignment vertical="center" shrinkToFit="1"/>
    </xf>
    <xf numFmtId="177" fontId="4" fillId="0" borderId="6" xfId="0" applyNumberFormat="1" applyFont="1" applyBorder="1" applyAlignment="1">
      <alignment horizontal="center" vertical="center" shrinkToFit="1"/>
    </xf>
    <xf numFmtId="178" fontId="4" fillId="0" borderId="6" xfId="1" applyNumberFormat="1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177" fontId="4" fillId="0" borderId="6" xfId="1" applyNumberFormat="1" applyFont="1" applyBorder="1" applyAlignment="1">
      <alignment horizontal="center" vertical="center" shrinkToFit="1"/>
    </xf>
    <xf numFmtId="177" fontId="4" fillId="3" borderId="6" xfId="1" applyNumberFormat="1" applyFont="1" applyFill="1" applyBorder="1" applyAlignment="1">
      <alignment horizontal="center" vertical="center" shrinkToFit="1"/>
    </xf>
    <xf numFmtId="41" fontId="4" fillId="0" borderId="6" xfId="1" applyFont="1" applyBorder="1" applyAlignment="1">
      <alignment vertical="center" shrinkToFit="1"/>
    </xf>
    <xf numFmtId="177" fontId="4" fillId="0" borderId="6" xfId="1" applyNumberFormat="1" applyFont="1" applyBorder="1" applyAlignment="1">
      <alignment vertical="center" shrinkToFit="1"/>
    </xf>
    <xf numFmtId="179" fontId="4" fillId="3" borderId="6" xfId="0" applyNumberFormat="1" applyFont="1" applyFill="1" applyBorder="1" applyAlignment="1">
      <alignment horizontal="center" vertical="center" shrinkToFit="1"/>
    </xf>
    <xf numFmtId="176" fontId="4" fillId="4" borderId="6" xfId="0" applyNumberFormat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14" fontId="5" fillId="0" borderId="6" xfId="0" applyNumberFormat="1" applyFont="1" applyBorder="1" applyAlignment="1">
      <alignment horizontal="center" vertical="center" shrinkToFit="1"/>
    </xf>
    <xf numFmtId="179" fontId="4" fillId="0" borderId="6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41" fontId="4" fillId="0" borderId="6" xfId="0" applyNumberFormat="1" applyFont="1" applyBorder="1" applyAlignment="1">
      <alignment horizontal="center" vertical="center" shrinkToFit="1"/>
    </xf>
    <xf numFmtId="177" fontId="7" fillId="0" borderId="6" xfId="0" applyNumberFormat="1" applyFont="1" applyBorder="1" applyAlignment="1">
      <alignment horizontal="center" vertical="center" shrinkToFit="1"/>
    </xf>
    <xf numFmtId="14" fontId="5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NAVER%20WORKS\%5b&#48176;&#52636;&#44428;%20&#44288;&#47532;%20&#54540;&#47019;&#54268;%20&#44060;&#48156;%5d%20&#52280;&#44256;&#51088;&#47308;_25.07.30\04.%20&#49324;&#50629;&#49888;&#52397;%20&#51613;&#48729;&#51088;&#47308;\03.%20&#44221;&#49345;&#45224;&#46020;%20&#50728;&#49892;&#44032;&#49828;%20&#44048;&#52629;&#47049;%20&#49328;&#51221;_v5.1.xlsx" TargetMode="External"/><Relationship Id="rId1" Type="http://schemas.openxmlformats.org/officeDocument/2006/relationships/externalLinkPath" Target="file:///C:\Users\USER\Downloads\NAVER%20WORKS\%5b&#48176;&#52636;&#44428;%20&#44288;&#47532;%20&#54540;&#47019;&#54268;%20&#44060;&#48156;%5d%20&#52280;&#44256;&#51088;&#47308;_25.07.30\04.%20&#49324;&#50629;&#49888;&#52397;%20&#51613;&#48729;&#51088;&#47308;\03.%20&#44221;&#49345;&#45224;&#46020;%20&#50728;&#49892;&#44032;&#49828;%20&#44048;&#52629;&#47049;%20&#49328;&#51221;_v5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베이스라인 산출"/>
      <sheetName val="2. 사업대상 산출"/>
      <sheetName val="3. 온실가스 감축량 산정"/>
      <sheetName val="4. 민간투자비율 반영 감축량"/>
      <sheetName val="(참고자료1) 베이스라인 원본 데이터"/>
    </sheetNames>
    <sheetDataSet>
      <sheetData sheetId="0">
        <row r="3">
          <cell r="A3" t="str">
            <v>경남71자1188</v>
          </cell>
          <cell r="B3" t="str">
            <v>대운교통</v>
          </cell>
          <cell r="C3">
            <v>1</v>
          </cell>
          <cell r="D3" t="str">
            <v>대체도입</v>
          </cell>
          <cell r="E3">
            <v>2023</v>
          </cell>
          <cell r="F3">
            <v>45044</v>
          </cell>
          <cell r="G3" t="str">
            <v>CNG</v>
          </cell>
          <cell r="H3">
            <v>629</v>
          </cell>
          <cell r="I3">
            <v>193310</v>
          </cell>
          <cell r="J3">
            <v>109672.47120000001</v>
          </cell>
          <cell r="K3">
            <v>112175.11923688394</v>
          </cell>
          <cell r="L3">
            <v>63641.418104928467</v>
          </cell>
        </row>
        <row r="4">
          <cell r="A4" t="str">
            <v>경남71자1190</v>
          </cell>
          <cell r="B4" t="str">
            <v>대운교통</v>
          </cell>
          <cell r="C4">
            <v>2</v>
          </cell>
          <cell r="D4" t="str">
            <v>대체도입</v>
          </cell>
          <cell r="E4">
            <v>2023</v>
          </cell>
          <cell r="F4">
            <v>45044</v>
          </cell>
          <cell r="G4" t="str">
            <v>CNG</v>
          </cell>
          <cell r="H4">
            <v>600</v>
          </cell>
          <cell r="I4">
            <v>184032</v>
          </cell>
          <cell r="J4">
            <v>100190.87639999998</v>
          </cell>
          <cell r="K4">
            <v>111952.8</v>
          </cell>
          <cell r="L4">
            <v>60949.449809999991</v>
          </cell>
        </row>
        <row r="5">
          <cell r="A5" t="str">
            <v>경남71자1191</v>
          </cell>
          <cell r="B5" t="str">
            <v>대운교통</v>
          </cell>
          <cell r="C5">
            <v>3</v>
          </cell>
          <cell r="D5" t="str">
            <v>대체도입</v>
          </cell>
          <cell r="E5">
            <v>2023</v>
          </cell>
          <cell r="F5">
            <v>45048</v>
          </cell>
          <cell r="G5" t="str">
            <v>CNG</v>
          </cell>
          <cell r="H5">
            <v>647</v>
          </cell>
          <cell r="I5">
            <v>190425</v>
          </cell>
          <cell r="J5">
            <v>95378.398299999986</v>
          </cell>
          <cell r="K5">
            <v>107426.7774343122</v>
          </cell>
          <cell r="L5">
            <v>53806.978948222553</v>
          </cell>
        </row>
        <row r="6">
          <cell r="A6" t="str">
            <v>경남71자1192</v>
          </cell>
          <cell r="B6" t="str">
            <v>대운교통</v>
          </cell>
          <cell r="C6">
            <v>4</v>
          </cell>
          <cell r="D6" t="str">
            <v>대체도입</v>
          </cell>
          <cell r="E6">
            <v>2023</v>
          </cell>
          <cell r="F6">
            <v>45048</v>
          </cell>
          <cell r="G6" t="str">
            <v>CNG</v>
          </cell>
          <cell r="H6">
            <v>562</v>
          </cell>
          <cell r="I6">
            <v>183948</v>
          </cell>
          <cell r="J6">
            <v>107559.6701</v>
          </cell>
          <cell r="K6">
            <v>119468.00711743771</v>
          </cell>
          <cell r="L6">
            <v>69856.369370996443</v>
          </cell>
        </row>
        <row r="7">
          <cell r="A7" t="str">
            <v>경남71자1193</v>
          </cell>
          <cell r="B7" t="str">
            <v>대운교통</v>
          </cell>
          <cell r="C7">
            <v>5</v>
          </cell>
          <cell r="D7" t="str">
            <v>대체도입</v>
          </cell>
          <cell r="E7">
            <v>2023</v>
          </cell>
          <cell r="F7">
            <v>45048</v>
          </cell>
          <cell r="G7" t="str">
            <v>CNG</v>
          </cell>
          <cell r="H7">
            <v>614</v>
          </cell>
          <cell r="I7">
            <v>188940</v>
          </cell>
          <cell r="J7">
            <v>100958.07310000001</v>
          </cell>
          <cell r="K7">
            <v>112317.75244299673</v>
          </cell>
          <cell r="L7">
            <v>60015.792640879481</v>
          </cell>
        </row>
        <row r="8">
          <cell r="A8" t="str">
            <v>경남71자1195</v>
          </cell>
          <cell r="B8" t="str">
            <v>대운교통</v>
          </cell>
          <cell r="C8">
            <v>6</v>
          </cell>
          <cell r="D8" t="str">
            <v>대체도입</v>
          </cell>
          <cell r="E8">
            <v>2023</v>
          </cell>
          <cell r="F8">
            <v>45048</v>
          </cell>
          <cell r="G8" t="str">
            <v>CNG</v>
          </cell>
          <cell r="H8">
            <v>409</v>
          </cell>
          <cell r="I8">
            <v>137881</v>
          </cell>
          <cell r="J8">
            <v>72210.570899999977</v>
          </cell>
          <cell r="K8">
            <v>123047.83618581908</v>
          </cell>
          <cell r="L8">
            <v>64442.196524449864</v>
          </cell>
        </row>
        <row r="9">
          <cell r="A9" t="str">
            <v>경남71자1356</v>
          </cell>
          <cell r="B9" t="str">
            <v>대운교통</v>
          </cell>
          <cell r="C9">
            <v>7</v>
          </cell>
          <cell r="D9" t="str">
            <v>대체도입</v>
          </cell>
          <cell r="E9">
            <v>2022</v>
          </cell>
          <cell r="F9">
            <v>44952</v>
          </cell>
          <cell r="G9" t="str">
            <v>CNG</v>
          </cell>
          <cell r="H9">
            <v>665</v>
          </cell>
          <cell r="I9">
            <v>201202</v>
          </cell>
          <cell r="J9">
            <v>95172.787299999982</v>
          </cell>
          <cell r="K9">
            <v>110434.18045112782</v>
          </cell>
          <cell r="L9">
            <v>52237.695284962399</v>
          </cell>
        </row>
        <row r="10">
          <cell r="A10" t="str">
            <v>경남71자1380</v>
          </cell>
          <cell r="B10" t="str">
            <v>대운교통</v>
          </cell>
          <cell r="C10">
            <v>8</v>
          </cell>
          <cell r="D10" t="str">
            <v>대체도입</v>
          </cell>
          <cell r="E10">
            <v>2023</v>
          </cell>
          <cell r="F10">
            <v>44958</v>
          </cell>
          <cell r="G10" t="str">
            <v>CNG</v>
          </cell>
          <cell r="H10">
            <v>662</v>
          </cell>
          <cell r="I10">
            <v>193686</v>
          </cell>
          <cell r="J10">
            <v>89536.151200000008</v>
          </cell>
          <cell r="K10">
            <v>106790.61933534742</v>
          </cell>
          <cell r="L10">
            <v>49366.609045317222</v>
          </cell>
        </row>
        <row r="11">
          <cell r="A11" t="str">
            <v>경남71자1381</v>
          </cell>
          <cell r="B11" t="str">
            <v>대운교통</v>
          </cell>
          <cell r="C11">
            <v>9</v>
          </cell>
          <cell r="D11" t="str">
            <v>대체도입</v>
          </cell>
          <cell r="E11">
            <v>2023</v>
          </cell>
          <cell r="F11">
            <v>44958</v>
          </cell>
          <cell r="G11" t="str">
            <v>CNG</v>
          </cell>
          <cell r="H11">
            <v>703</v>
          </cell>
          <cell r="I11">
            <v>196761</v>
          </cell>
          <cell r="J11">
            <v>89559.861799999999</v>
          </cell>
          <cell r="K11">
            <v>102158.98293029872</v>
          </cell>
          <cell r="L11">
            <v>46499.785998577521</v>
          </cell>
        </row>
        <row r="12">
          <cell r="A12" t="str">
            <v>경남71자1382</v>
          </cell>
          <cell r="B12" t="str">
            <v>대운교통</v>
          </cell>
          <cell r="C12">
            <v>10</v>
          </cell>
          <cell r="D12" t="str">
            <v>대체도입</v>
          </cell>
          <cell r="E12">
            <v>2023</v>
          </cell>
          <cell r="F12">
            <v>44958</v>
          </cell>
          <cell r="G12" t="str">
            <v>CNG</v>
          </cell>
          <cell r="H12">
            <v>691</v>
          </cell>
          <cell r="I12">
            <v>198357</v>
          </cell>
          <cell r="J12">
            <v>87612.609500000006</v>
          </cell>
          <cell r="K12">
            <v>104776.12879884226</v>
          </cell>
          <cell r="L12">
            <v>46278.730054269181</v>
          </cell>
        </row>
        <row r="13">
          <cell r="A13" t="str">
            <v>경남71자5204</v>
          </cell>
          <cell r="B13" t="str">
            <v>대중교통</v>
          </cell>
          <cell r="C13">
            <v>11</v>
          </cell>
          <cell r="D13" t="str">
            <v>대체도입</v>
          </cell>
          <cell r="E13">
            <v>2022</v>
          </cell>
          <cell r="F13" t="str">
            <v>2022-08-16</v>
          </cell>
          <cell r="G13" t="str">
            <v>CNG</v>
          </cell>
          <cell r="H13">
            <v>224</v>
          </cell>
          <cell r="I13">
            <v>41536</v>
          </cell>
          <cell r="J13">
            <v>20697.426900000002</v>
          </cell>
          <cell r="K13">
            <v>67681.428571428565</v>
          </cell>
          <cell r="L13">
            <v>33725.717939732145</v>
          </cell>
        </row>
        <row r="14">
          <cell r="A14" t="str">
            <v>경남71자5206</v>
          </cell>
          <cell r="B14" t="str">
            <v>대중교통</v>
          </cell>
          <cell r="C14">
            <v>12</v>
          </cell>
          <cell r="D14" t="str">
            <v>대체도입</v>
          </cell>
          <cell r="E14">
            <v>2021</v>
          </cell>
          <cell r="F14" t="str">
            <v>2021-11-19</v>
          </cell>
          <cell r="G14" t="str">
            <v>CNG</v>
          </cell>
          <cell r="H14">
            <v>324</v>
          </cell>
          <cell r="I14">
            <v>108900</v>
          </cell>
          <cell r="J14">
            <v>60816.486199999999</v>
          </cell>
          <cell r="K14">
            <v>122680.55555555555</v>
          </cell>
          <cell r="L14">
            <v>68512.399577160497</v>
          </cell>
        </row>
        <row r="15">
          <cell r="A15" t="str">
            <v>경남71자5210</v>
          </cell>
          <cell r="B15" t="str">
            <v>대중교통</v>
          </cell>
          <cell r="C15">
            <v>13</v>
          </cell>
          <cell r="D15" t="str">
            <v>대체도입</v>
          </cell>
          <cell r="E15">
            <v>2023</v>
          </cell>
          <cell r="F15" t="str">
            <v>2023-12-21</v>
          </cell>
          <cell r="G15" t="str">
            <v>CNG</v>
          </cell>
          <cell r="H15">
            <v>247</v>
          </cell>
          <cell r="I15">
            <v>37769</v>
          </cell>
          <cell r="J15">
            <v>21073.434600000001</v>
          </cell>
          <cell r="K15">
            <v>55812.489878542503</v>
          </cell>
          <cell r="L15">
            <v>31140.905380566801</v>
          </cell>
        </row>
        <row r="16">
          <cell r="A16" t="str">
            <v>경남71자5211</v>
          </cell>
          <cell r="B16" t="str">
            <v>대중교통</v>
          </cell>
          <cell r="C16">
            <v>14</v>
          </cell>
          <cell r="D16" t="str">
            <v>대체도입</v>
          </cell>
          <cell r="E16">
            <v>2023</v>
          </cell>
          <cell r="F16" t="str">
            <v>2023-11-03</v>
          </cell>
          <cell r="G16" t="str">
            <v>CNG</v>
          </cell>
          <cell r="H16">
            <v>346</v>
          </cell>
          <cell r="I16">
            <v>113250</v>
          </cell>
          <cell r="J16">
            <v>51061.5049</v>
          </cell>
          <cell r="K16">
            <v>119468.93063583816</v>
          </cell>
          <cell r="L16">
            <v>53865.460371387278</v>
          </cell>
        </row>
        <row r="17">
          <cell r="A17" t="str">
            <v>경남71자5035</v>
          </cell>
          <cell r="B17" t="str">
            <v>마인버스</v>
          </cell>
          <cell r="C17">
            <v>15</v>
          </cell>
          <cell r="D17" t="str">
            <v>대체도입</v>
          </cell>
          <cell r="E17">
            <v>2022</v>
          </cell>
          <cell r="F17">
            <v>44547</v>
          </cell>
          <cell r="G17" t="str">
            <v>CNG</v>
          </cell>
          <cell r="H17">
            <v>238</v>
          </cell>
          <cell r="I17">
            <v>67966</v>
          </cell>
          <cell r="J17">
            <v>30826.940900000005</v>
          </cell>
          <cell r="K17">
            <v>104233.57142857142</v>
          </cell>
          <cell r="L17">
            <v>47276.61104411765</v>
          </cell>
        </row>
        <row r="18">
          <cell r="A18" t="str">
            <v>경남71자3704</v>
          </cell>
          <cell r="B18" t="str">
            <v>마창여객</v>
          </cell>
          <cell r="C18">
            <v>16</v>
          </cell>
          <cell r="D18" t="str">
            <v>대체도입</v>
          </cell>
          <cell r="E18">
            <v>2023</v>
          </cell>
          <cell r="F18">
            <v>44937</v>
          </cell>
          <cell r="G18" t="str">
            <v>CNG</v>
          </cell>
          <cell r="H18">
            <v>574</v>
          </cell>
          <cell r="I18">
            <v>173082</v>
          </cell>
          <cell r="J18">
            <v>107083.51360000002</v>
          </cell>
          <cell r="K18">
            <v>110060.85365853659</v>
          </cell>
          <cell r="L18">
            <v>68093.17502439025</v>
          </cell>
        </row>
        <row r="19">
          <cell r="A19" t="str">
            <v>경남71자3709</v>
          </cell>
          <cell r="B19" t="str">
            <v>마창여객</v>
          </cell>
          <cell r="C19">
            <v>17</v>
          </cell>
          <cell r="D19" t="str">
            <v>대체도입</v>
          </cell>
          <cell r="E19">
            <v>2023</v>
          </cell>
          <cell r="F19">
            <v>44943</v>
          </cell>
          <cell r="G19" t="str">
            <v>CNG</v>
          </cell>
          <cell r="H19">
            <v>523</v>
          </cell>
          <cell r="I19">
            <v>160317</v>
          </cell>
          <cell r="J19">
            <v>94528.961299999995</v>
          </cell>
          <cell r="K19">
            <v>111884.71319311662</v>
          </cell>
          <cell r="L19">
            <v>65971.454826959845</v>
          </cell>
        </row>
        <row r="20">
          <cell r="A20" t="str">
            <v>경남71자3723</v>
          </cell>
          <cell r="B20" t="str">
            <v>마창여객</v>
          </cell>
          <cell r="C20">
            <v>18</v>
          </cell>
          <cell r="D20" t="str">
            <v>대체도입</v>
          </cell>
          <cell r="E20">
            <v>2023</v>
          </cell>
          <cell r="F20">
            <v>45086</v>
          </cell>
          <cell r="G20" t="str">
            <v>CNG</v>
          </cell>
          <cell r="H20">
            <v>558</v>
          </cell>
          <cell r="I20">
            <v>175096</v>
          </cell>
          <cell r="J20">
            <v>108065.37679999998</v>
          </cell>
          <cell r="K20">
            <v>114534.12186379929</v>
          </cell>
          <cell r="L20">
            <v>70687.925684587797</v>
          </cell>
        </row>
        <row r="21">
          <cell r="A21" t="str">
            <v>경남71자5562</v>
          </cell>
          <cell r="B21" t="str">
            <v>부일교통</v>
          </cell>
          <cell r="C21">
            <v>19</v>
          </cell>
          <cell r="D21" t="str">
            <v>대체도입</v>
          </cell>
          <cell r="E21">
            <v>2023</v>
          </cell>
          <cell r="F21" t="str">
            <v>2023-03-30</v>
          </cell>
          <cell r="G21" t="str">
            <v>CNG</v>
          </cell>
          <cell r="H21">
            <v>868</v>
          </cell>
          <cell r="I21">
            <v>280761</v>
          </cell>
          <cell r="J21">
            <v>132978.94870000001</v>
          </cell>
          <cell r="K21">
            <v>118061.94124423964</v>
          </cell>
          <cell r="L21">
            <v>55918.567137672813</v>
          </cell>
        </row>
        <row r="22">
          <cell r="A22" t="str">
            <v>경남71자5575</v>
          </cell>
          <cell r="B22" t="str">
            <v>부일교통</v>
          </cell>
          <cell r="C22">
            <v>20</v>
          </cell>
          <cell r="D22" t="str">
            <v>대체도입</v>
          </cell>
          <cell r="E22">
            <v>2023</v>
          </cell>
          <cell r="F22" t="str">
            <v>2023-06-15</v>
          </cell>
          <cell r="G22" t="str">
            <v>CNG</v>
          </cell>
          <cell r="H22">
            <v>825</v>
          </cell>
          <cell r="I22">
            <v>232064</v>
          </cell>
          <cell r="J22">
            <v>129984.03799999999</v>
          </cell>
          <cell r="K22">
            <v>102670.7393939394</v>
          </cell>
          <cell r="L22">
            <v>57508.089539393928</v>
          </cell>
        </row>
        <row r="23">
          <cell r="A23" t="str">
            <v>경남71자5585</v>
          </cell>
          <cell r="B23" t="str">
            <v>부일교통</v>
          </cell>
          <cell r="C23">
            <v>21</v>
          </cell>
          <cell r="D23" t="str">
            <v>대체도입</v>
          </cell>
          <cell r="E23">
            <v>2023</v>
          </cell>
          <cell r="F23" t="str">
            <v>2023-03-30</v>
          </cell>
          <cell r="G23" t="str">
            <v>CNG</v>
          </cell>
          <cell r="H23">
            <v>879</v>
          </cell>
          <cell r="I23">
            <v>225989</v>
          </cell>
          <cell r="J23">
            <v>117187.8397</v>
          </cell>
          <cell r="K23">
            <v>93840.711035267348</v>
          </cell>
          <cell r="L23">
            <v>48661.617167804325</v>
          </cell>
        </row>
        <row r="24">
          <cell r="A24" t="str">
            <v>경남71자5586</v>
          </cell>
          <cell r="B24" t="str">
            <v>부일교통</v>
          </cell>
          <cell r="C24">
            <v>22</v>
          </cell>
          <cell r="D24" t="str">
            <v>대체도입</v>
          </cell>
          <cell r="E24">
            <v>2023</v>
          </cell>
          <cell r="F24" t="str">
            <v>2023-03-21</v>
          </cell>
          <cell r="G24" t="str">
            <v>CNG</v>
          </cell>
          <cell r="H24">
            <v>609</v>
          </cell>
          <cell r="I24">
            <v>69644</v>
          </cell>
          <cell r="J24">
            <v>41949.5913</v>
          </cell>
          <cell r="K24">
            <v>41740.656814449918</v>
          </cell>
          <cell r="L24">
            <v>25142.201682266012</v>
          </cell>
        </row>
        <row r="25">
          <cell r="A25" t="str">
            <v>경남71자5587</v>
          </cell>
          <cell r="B25" t="str">
            <v>부일교통</v>
          </cell>
          <cell r="C25">
            <v>23</v>
          </cell>
          <cell r="D25" t="str">
            <v>대체도입</v>
          </cell>
          <cell r="E25">
            <v>2022</v>
          </cell>
          <cell r="F25" t="str">
            <v>2022-11-01</v>
          </cell>
          <cell r="G25" t="str">
            <v>CNG</v>
          </cell>
          <cell r="H25">
            <v>826</v>
          </cell>
          <cell r="I25">
            <v>183802</v>
          </cell>
          <cell r="J25">
            <v>115389.19649999998</v>
          </cell>
          <cell r="K25">
            <v>81220.012106537528</v>
          </cell>
          <cell r="L25">
            <v>50989.172787530253</v>
          </cell>
        </row>
        <row r="26">
          <cell r="A26" t="str">
            <v>경남71자5588</v>
          </cell>
          <cell r="B26" t="str">
            <v>부일교통</v>
          </cell>
          <cell r="C26">
            <v>24</v>
          </cell>
          <cell r="D26" t="str">
            <v>대체도입</v>
          </cell>
          <cell r="E26">
            <v>2023</v>
          </cell>
          <cell r="F26" t="str">
            <v>2023-05-03</v>
          </cell>
          <cell r="G26" t="str">
            <v>CNG</v>
          </cell>
          <cell r="H26">
            <v>496</v>
          </cell>
          <cell r="I26">
            <v>120273</v>
          </cell>
          <cell r="J26">
            <v>67412.885800000004</v>
          </cell>
          <cell r="K26">
            <v>88507.348790322591</v>
          </cell>
          <cell r="L26">
            <v>49608.272816532262</v>
          </cell>
        </row>
        <row r="27">
          <cell r="A27" t="str">
            <v>경남71자5808</v>
          </cell>
          <cell r="B27" t="str">
            <v>삼성교통</v>
          </cell>
          <cell r="C27">
            <v>25</v>
          </cell>
          <cell r="D27" t="str">
            <v>대체도입</v>
          </cell>
          <cell r="E27">
            <v>2023</v>
          </cell>
          <cell r="F27">
            <v>45005</v>
          </cell>
          <cell r="G27" t="str">
            <v>CNG</v>
          </cell>
          <cell r="H27">
            <v>744</v>
          </cell>
          <cell r="I27">
            <v>159375</v>
          </cell>
          <cell r="J27">
            <v>92892.910800000012</v>
          </cell>
          <cell r="K27">
            <v>78188.004032258061</v>
          </cell>
          <cell r="L27">
            <v>45572.462959677425</v>
          </cell>
        </row>
        <row r="28">
          <cell r="A28" t="str">
            <v>경남71자5813</v>
          </cell>
          <cell r="B28" t="str">
            <v>삼성교통</v>
          </cell>
          <cell r="C28">
            <v>26</v>
          </cell>
          <cell r="D28" t="str">
            <v>대체도입</v>
          </cell>
          <cell r="E28">
            <v>2022</v>
          </cell>
          <cell r="F28">
            <v>44715</v>
          </cell>
          <cell r="G28" t="str">
            <v>CNG</v>
          </cell>
          <cell r="H28">
            <v>741</v>
          </cell>
          <cell r="I28">
            <v>191206</v>
          </cell>
          <cell r="J28">
            <v>98570.427700000015</v>
          </cell>
          <cell r="K28">
            <v>94183.792172739544</v>
          </cell>
          <cell r="L28">
            <v>48553.584494601891</v>
          </cell>
        </row>
        <row r="29">
          <cell r="A29" t="str">
            <v>경남71자5814</v>
          </cell>
          <cell r="B29" t="str">
            <v>삼성교통</v>
          </cell>
          <cell r="C29">
            <v>27</v>
          </cell>
          <cell r="D29" t="str">
            <v>대체도입</v>
          </cell>
          <cell r="E29">
            <v>2022</v>
          </cell>
          <cell r="F29">
            <v>44866</v>
          </cell>
          <cell r="G29" t="str">
            <v>CNG</v>
          </cell>
          <cell r="H29">
            <v>765</v>
          </cell>
          <cell r="I29">
            <v>198380</v>
          </cell>
          <cell r="J29">
            <v>105944.03010000002</v>
          </cell>
          <cell r="K29">
            <v>94651.895424836592</v>
          </cell>
          <cell r="L29">
            <v>50548.458805882357</v>
          </cell>
        </row>
        <row r="30">
          <cell r="A30" t="str">
            <v>경남71자5819</v>
          </cell>
          <cell r="B30" t="str">
            <v>삼성교통</v>
          </cell>
          <cell r="C30">
            <v>28</v>
          </cell>
          <cell r="D30" t="str">
            <v>대체도입</v>
          </cell>
          <cell r="E30">
            <v>2023</v>
          </cell>
          <cell r="F30">
            <v>44685</v>
          </cell>
          <cell r="G30" t="str">
            <v>CNG</v>
          </cell>
          <cell r="H30">
            <v>600</v>
          </cell>
          <cell r="I30">
            <v>123563</v>
          </cell>
          <cell r="J30">
            <v>73194.196599999996</v>
          </cell>
          <cell r="K30">
            <v>75167.491666666669</v>
          </cell>
          <cell r="L30">
            <v>44526.469598333329</v>
          </cell>
        </row>
        <row r="31">
          <cell r="A31" t="str">
            <v>경남71자5823</v>
          </cell>
          <cell r="B31" t="str">
            <v>삼성교통</v>
          </cell>
          <cell r="C31">
            <v>29</v>
          </cell>
          <cell r="D31" t="str">
            <v>대체도입</v>
          </cell>
          <cell r="E31">
            <v>2022</v>
          </cell>
          <cell r="F31">
            <v>44866</v>
          </cell>
          <cell r="G31" t="str">
            <v>CNG</v>
          </cell>
          <cell r="H31">
            <v>737</v>
          </cell>
          <cell r="I31">
            <v>234438</v>
          </cell>
          <cell r="J31">
            <v>114646.89059999998</v>
          </cell>
          <cell r="K31">
            <v>116105.65807327002</v>
          </cell>
          <cell r="L31">
            <v>56778.98923880596</v>
          </cell>
        </row>
        <row r="32">
          <cell r="A32" t="str">
            <v>경남71자5831</v>
          </cell>
          <cell r="B32" t="str">
            <v>삼성교통</v>
          </cell>
          <cell r="C32">
            <v>30</v>
          </cell>
          <cell r="D32" t="str">
            <v>대체도입</v>
          </cell>
          <cell r="E32">
            <v>2022</v>
          </cell>
          <cell r="F32">
            <v>44715</v>
          </cell>
          <cell r="G32" t="str">
            <v>CNG</v>
          </cell>
          <cell r="H32">
            <v>732</v>
          </cell>
          <cell r="I32">
            <v>188949</v>
          </cell>
          <cell r="J32">
            <v>91748.119400000025</v>
          </cell>
          <cell r="K32">
            <v>94216.37295081967</v>
          </cell>
          <cell r="L32">
            <v>45748.720739071054</v>
          </cell>
        </row>
        <row r="33">
          <cell r="A33" t="str">
            <v>경남71자5836</v>
          </cell>
          <cell r="B33" t="str">
            <v>삼성교통</v>
          </cell>
          <cell r="C33">
            <v>31</v>
          </cell>
          <cell r="D33" t="str">
            <v>대체도입</v>
          </cell>
          <cell r="E33">
            <v>2022</v>
          </cell>
          <cell r="F33">
            <v>44866</v>
          </cell>
          <cell r="G33" t="str">
            <v>CNG</v>
          </cell>
          <cell r="H33">
            <v>762</v>
          </cell>
          <cell r="I33">
            <v>224702</v>
          </cell>
          <cell r="J33">
            <v>107755.9032</v>
          </cell>
          <cell r="K33">
            <v>107632.84776902889</v>
          </cell>
          <cell r="L33">
            <v>51615.360456692906</v>
          </cell>
        </row>
        <row r="34">
          <cell r="A34" t="str">
            <v>경남71자5852</v>
          </cell>
          <cell r="B34" t="str">
            <v>삼성교통</v>
          </cell>
          <cell r="C34">
            <v>32</v>
          </cell>
          <cell r="D34" t="str">
            <v>대체도입</v>
          </cell>
          <cell r="E34">
            <v>2023</v>
          </cell>
          <cell r="F34">
            <v>44655</v>
          </cell>
          <cell r="G34" t="str">
            <v>경유</v>
          </cell>
          <cell r="H34">
            <v>707</v>
          </cell>
          <cell r="I34">
            <v>224464</v>
          </cell>
          <cell r="J34">
            <v>94514.6</v>
          </cell>
          <cell r="K34">
            <v>115883.11173974541</v>
          </cell>
          <cell r="L34">
            <v>48794.666195190948</v>
          </cell>
        </row>
        <row r="35">
          <cell r="A35" t="str">
            <v>경남71자5853</v>
          </cell>
          <cell r="B35" t="str">
            <v>삼성교통</v>
          </cell>
          <cell r="C35">
            <v>33</v>
          </cell>
          <cell r="D35" t="str">
            <v>대체도입</v>
          </cell>
          <cell r="E35">
            <v>2023</v>
          </cell>
          <cell r="F35">
            <v>44655</v>
          </cell>
          <cell r="G35" t="str">
            <v>경유</v>
          </cell>
          <cell r="H35">
            <v>560</v>
          </cell>
          <cell r="I35">
            <v>172459</v>
          </cell>
          <cell r="J35">
            <v>72296.67</v>
          </cell>
          <cell r="K35">
            <v>112406.31249999999</v>
          </cell>
          <cell r="L35">
            <v>47121.936696428573</v>
          </cell>
        </row>
        <row r="36">
          <cell r="A36" t="str">
            <v>경남71자5864</v>
          </cell>
          <cell r="B36" t="str">
            <v>삼성교통</v>
          </cell>
          <cell r="C36">
            <v>34</v>
          </cell>
          <cell r="D36" t="str">
            <v>대체도입</v>
          </cell>
          <cell r="E36">
            <v>2023</v>
          </cell>
          <cell r="F36">
            <v>44640</v>
          </cell>
          <cell r="G36" t="str">
            <v>CNG</v>
          </cell>
          <cell r="H36">
            <v>715</v>
          </cell>
          <cell r="I36">
            <v>152915</v>
          </cell>
          <cell r="J36">
            <v>86961.994799999986</v>
          </cell>
          <cell r="K36">
            <v>78061.503496503501</v>
          </cell>
          <cell r="L36">
            <v>44393.186156643351</v>
          </cell>
        </row>
        <row r="37">
          <cell r="A37" t="str">
            <v>경남71자5869</v>
          </cell>
          <cell r="B37" t="str">
            <v>삼성교통</v>
          </cell>
          <cell r="C37">
            <v>35</v>
          </cell>
          <cell r="D37" t="str">
            <v>대체도입</v>
          </cell>
          <cell r="E37">
            <v>2023</v>
          </cell>
          <cell r="F37">
            <v>44640</v>
          </cell>
          <cell r="G37" t="str">
            <v>CNG</v>
          </cell>
          <cell r="H37">
            <v>765</v>
          </cell>
          <cell r="I37">
            <v>243595</v>
          </cell>
          <cell r="J37">
            <v>110607.829</v>
          </cell>
          <cell r="K37">
            <v>116225.06535947711</v>
          </cell>
          <cell r="L37">
            <v>52773.670045751634</v>
          </cell>
        </row>
        <row r="38">
          <cell r="A38" t="str">
            <v>경남71자5870</v>
          </cell>
          <cell r="B38" t="str">
            <v>삼성교통</v>
          </cell>
          <cell r="C38">
            <v>36</v>
          </cell>
          <cell r="D38" t="str">
            <v>대체도입</v>
          </cell>
          <cell r="E38">
            <v>2023</v>
          </cell>
          <cell r="F38">
            <v>44685</v>
          </cell>
          <cell r="G38" t="str">
            <v>CNG</v>
          </cell>
          <cell r="H38">
            <v>580</v>
          </cell>
          <cell r="I38">
            <v>116358</v>
          </cell>
          <cell r="J38">
            <v>66612.641900000002</v>
          </cell>
          <cell r="K38">
            <v>73225.293103448275</v>
          </cell>
          <cell r="L38">
            <v>41920.024643965517</v>
          </cell>
        </row>
        <row r="39">
          <cell r="A39" t="str">
            <v>경남71자5873</v>
          </cell>
          <cell r="B39" t="str">
            <v>삼성교통</v>
          </cell>
          <cell r="C39">
            <v>37</v>
          </cell>
          <cell r="D39" t="str">
            <v>대체도입</v>
          </cell>
          <cell r="E39">
            <v>2023</v>
          </cell>
          <cell r="F39">
            <v>44640</v>
          </cell>
          <cell r="G39" t="str">
            <v>CNG</v>
          </cell>
          <cell r="H39">
            <v>720</v>
          </cell>
          <cell r="I39">
            <v>153930</v>
          </cell>
          <cell r="J39">
            <v>89838.480599999995</v>
          </cell>
          <cell r="K39">
            <v>78033.958333333328</v>
          </cell>
          <cell r="L39">
            <v>45543.118637499996</v>
          </cell>
        </row>
        <row r="40">
          <cell r="A40" t="str">
            <v>경남71자5874</v>
          </cell>
          <cell r="B40" t="str">
            <v>삼성교통</v>
          </cell>
          <cell r="C40">
            <v>38</v>
          </cell>
          <cell r="D40" t="str">
            <v>대체도입</v>
          </cell>
          <cell r="E40">
            <v>2022</v>
          </cell>
          <cell r="F40">
            <v>44866</v>
          </cell>
          <cell r="G40" t="str">
            <v>CNG</v>
          </cell>
          <cell r="H40">
            <v>707</v>
          </cell>
          <cell r="I40">
            <v>181764</v>
          </cell>
          <cell r="J40">
            <v>97625.549599999998</v>
          </cell>
          <cell r="K40">
            <v>93838.557284299866</v>
          </cell>
          <cell r="L40">
            <v>50400.743428571433</v>
          </cell>
        </row>
        <row r="41">
          <cell r="A41" t="str">
            <v>경남71자5875</v>
          </cell>
          <cell r="B41" t="str">
            <v>삼성교통</v>
          </cell>
          <cell r="C41">
            <v>39</v>
          </cell>
          <cell r="D41" t="str">
            <v>대체도입</v>
          </cell>
          <cell r="E41">
            <v>2023</v>
          </cell>
          <cell r="F41">
            <v>44655</v>
          </cell>
          <cell r="G41" t="str">
            <v>CNG</v>
          </cell>
          <cell r="H41">
            <v>607</v>
          </cell>
          <cell r="I41">
            <v>154282</v>
          </cell>
          <cell r="J41">
            <v>84176.574999999997</v>
          </cell>
          <cell r="K41">
            <v>92772.537067545301</v>
          </cell>
          <cell r="L41">
            <v>50616.886120263596</v>
          </cell>
        </row>
        <row r="42">
          <cell r="A42" t="str">
            <v>경남71자6734</v>
          </cell>
          <cell r="B42" t="str">
            <v>삼포교통</v>
          </cell>
          <cell r="C42">
            <v>40</v>
          </cell>
          <cell r="D42" t="str">
            <v>대체도입</v>
          </cell>
          <cell r="E42">
            <v>2022</v>
          </cell>
          <cell r="F42" t="str">
            <v>2022-12-05</v>
          </cell>
          <cell r="G42" t="str">
            <v>경유</v>
          </cell>
          <cell r="H42">
            <v>623</v>
          </cell>
          <cell r="I42">
            <v>191537</v>
          </cell>
          <cell r="J42">
            <v>84623</v>
          </cell>
          <cell r="K42">
            <v>112216.70144462278</v>
          </cell>
          <cell r="L42">
            <v>49578.483146067418</v>
          </cell>
        </row>
        <row r="43">
          <cell r="A43" t="str">
            <v>경남71자6735</v>
          </cell>
          <cell r="B43" t="str">
            <v>삼포교통</v>
          </cell>
          <cell r="C43">
            <v>41</v>
          </cell>
          <cell r="D43" t="str">
            <v>대체도입</v>
          </cell>
          <cell r="E43">
            <v>2023</v>
          </cell>
          <cell r="F43" t="str">
            <v>2022-12-21</v>
          </cell>
          <cell r="G43" t="str">
            <v>경유</v>
          </cell>
          <cell r="H43">
            <v>684</v>
          </cell>
          <cell r="I43">
            <v>216648</v>
          </cell>
          <cell r="J43">
            <v>88863.040000000008</v>
          </cell>
          <cell r="K43">
            <v>115608.94736842105</v>
          </cell>
          <cell r="L43">
            <v>47419.604678362579</v>
          </cell>
        </row>
        <row r="44">
          <cell r="A44" t="str">
            <v>경남71자6209</v>
          </cell>
          <cell r="B44" t="str">
            <v>통영교통</v>
          </cell>
          <cell r="C44">
            <v>42</v>
          </cell>
          <cell r="D44" t="str">
            <v>대체도입</v>
          </cell>
          <cell r="E44">
            <v>2023</v>
          </cell>
          <cell r="F44" t="str">
            <v>2023-06-23</v>
          </cell>
          <cell r="G44" t="str">
            <v>경유</v>
          </cell>
          <cell r="H44">
            <v>596</v>
          </cell>
          <cell r="I44">
            <v>137399</v>
          </cell>
          <cell r="J44">
            <v>72963.872000000003</v>
          </cell>
          <cell r="K44">
            <v>84145.360738255025</v>
          </cell>
          <cell r="L44">
            <v>44684.250469798659</v>
          </cell>
        </row>
        <row r="45">
          <cell r="A45" t="str">
            <v>경남71자6226</v>
          </cell>
          <cell r="B45" t="str">
            <v>통영교통</v>
          </cell>
          <cell r="C45">
            <v>43</v>
          </cell>
          <cell r="D45" t="str">
            <v>대체도입</v>
          </cell>
          <cell r="E45">
            <v>2023</v>
          </cell>
          <cell r="F45" t="str">
            <v>2023-06-30</v>
          </cell>
          <cell r="G45" t="str">
            <v>경유</v>
          </cell>
          <cell r="H45">
            <v>376</v>
          </cell>
          <cell r="I45">
            <v>86029</v>
          </cell>
          <cell r="J45">
            <v>47791</v>
          </cell>
          <cell r="K45">
            <v>83512.194148936163</v>
          </cell>
          <cell r="L45">
            <v>46392.859042553195</v>
          </cell>
        </row>
        <row r="46">
          <cell r="A46" t="str">
            <v>경남71자6252</v>
          </cell>
          <cell r="B46" t="str">
            <v>통영교통</v>
          </cell>
          <cell r="C46">
            <v>44</v>
          </cell>
          <cell r="D46" t="str">
            <v>대체도입</v>
          </cell>
          <cell r="E46">
            <v>2023</v>
          </cell>
          <cell r="F46" t="str">
            <v>2023-06-16</v>
          </cell>
          <cell r="G46" t="str">
            <v>경유</v>
          </cell>
          <cell r="H46">
            <v>585</v>
          </cell>
          <cell r="I46">
            <v>135219</v>
          </cell>
          <cell r="J46">
            <v>73597</v>
          </cell>
          <cell r="K46">
            <v>84367.410256410265</v>
          </cell>
          <cell r="L46">
            <v>45919.495726495727</v>
          </cell>
        </row>
        <row r="47">
          <cell r="A47" t="str">
            <v>경남71자6254</v>
          </cell>
          <cell r="B47" t="str">
            <v>통영교통</v>
          </cell>
          <cell r="C47">
            <v>45</v>
          </cell>
          <cell r="D47" t="str">
            <v>대체도입</v>
          </cell>
          <cell r="E47">
            <v>2023</v>
          </cell>
          <cell r="F47" t="str">
            <v>2023-06-16</v>
          </cell>
          <cell r="G47" t="str">
            <v>경유</v>
          </cell>
          <cell r="H47">
            <v>690</v>
          </cell>
          <cell r="I47">
            <v>159576</v>
          </cell>
          <cell r="J47">
            <v>80795.001000000004</v>
          </cell>
          <cell r="K47">
            <v>84413.391304347824</v>
          </cell>
          <cell r="L47">
            <v>42739.384586956527</v>
          </cell>
        </row>
        <row r="48">
          <cell r="A48" t="str">
            <v>경남71자6263</v>
          </cell>
          <cell r="B48" t="str">
            <v>통영교통</v>
          </cell>
          <cell r="C48">
            <v>46</v>
          </cell>
          <cell r="D48" t="str">
            <v>대체도입</v>
          </cell>
          <cell r="E48">
            <v>2023</v>
          </cell>
          <cell r="F48" t="str">
            <v>2023-06-30</v>
          </cell>
          <cell r="G48" t="str">
            <v>경유</v>
          </cell>
          <cell r="H48">
            <v>348</v>
          </cell>
          <cell r="I48">
            <v>78489</v>
          </cell>
          <cell r="J48">
            <v>44622</v>
          </cell>
          <cell r="K48">
            <v>82323.232758620696</v>
          </cell>
          <cell r="L48">
            <v>46801.810344827587</v>
          </cell>
        </row>
        <row r="49">
          <cell r="A49" t="str">
            <v>경남71자6266</v>
          </cell>
          <cell r="B49" t="str">
            <v>통영교통</v>
          </cell>
          <cell r="C49">
            <v>47</v>
          </cell>
          <cell r="D49" t="str">
            <v>대체도입</v>
          </cell>
          <cell r="E49">
            <v>2023</v>
          </cell>
          <cell r="F49" t="str">
            <v>2023-06-16</v>
          </cell>
          <cell r="G49" t="str">
            <v>경유</v>
          </cell>
          <cell r="H49">
            <v>688</v>
          </cell>
          <cell r="I49">
            <v>160689</v>
          </cell>
          <cell r="J49">
            <v>85378.076000000001</v>
          </cell>
          <cell r="K49">
            <v>85249.251453488367</v>
          </cell>
          <cell r="L49">
            <v>45295.054854651164</v>
          </cell>
        </row>
        <row r="50">
          <cell r="A50" t="str">
            <v>경남71자6267</v>
          </cell>
          <cell r="B50" t="str">
            <v>통영교통</v>
          </cell>
          <cell r="C50">
            <v>48</v>
          </cell>
          <cell r="D50" t="str">
            <v>대체도입</v>
          </cell>
          <cell r="E50">
            <v>2023</v>
          </cell>
          <cell r="F50" t="str">
            <v>2023-06-23</v>
          </cell>
          <cell r="G50" t="str">
            <v>경유</v>
          </cell>
          <cell r="H50">
            <v>612</v>
          </cell>
          <cell r="I50">
            <v>140859</v>
          </cell>
          <cell r="J50">
            <v>76281.744000000006</v>
          </cell>
          <cell r="K50">
            <v>84009.044117647063</v>
          </cell>
          <cell r="L50">
            <v>45494.830980392158</v>
          </cell>
        </row>
        <row r="51">
          <cell r="A51" t="str">
            <v>경남71자6272</v>
          </cell>
          <cell r="B51" t="str">
            <v>통영교통</v>
          </cell>
          <cell r="C51">
            <v>49</v>
          </cell>
          <cell r="D51" t="str">
            <v>대체도입</v>
          </cell>
          <cell r="E51">
            <v>2023</v>
          </cell>
          <cell r="F51" t="str">
            <v>2023-06-23</v>
          </cell>
          <cell r="G51" t="str">
            <v>경유</v>
          </cell>
          <cell r="H51">
            <v>370</v>
          </cell>
          <cell r="I51">
            <v>83428</v>
          </cell>
          <cell r="J51">
            <v>46026</v>
          </cell>
          <cell r="K51">
            <v>82300.594594594586</v>
          </cell>
          <cell r="L51">
            <v>45404.027027027027</v>
          </cell>
        </row>
        <row r="52">
          <cell r="A52" t="str">
            <v>경남71자6278</v>
          </cell>
          <cell r="B52" t="str">
            <v>통영교통</v>
          </cell>
          <cell r="C52">
            <v>50</v>
          </cell>
          <cell r="D52" t="str">
            <v>대체도입</v>
          </cell>
          <cell r="E52">
            <v>2023</v>
          </cell>
          <cell r="F52" t="str">
            <v>2023-06-30</v>
          </cell>
          <cell r="G52" t="str">
            <v>경유</v>
          </cell>
          <cell r="H52">
            <v>421</v>
          </cell>
          <cell r="I52">
            <v>90114</v>
          </cell>
          <cell r="J52">
            <v>52248.838000000003</v>
          </cell>
          <cell r="K52">
            <v>78127.339667458422</v>
          </cell>
          <cell r="L52">
            <v>45298.873800475063</v>
          </cell>
        </row>
        <row r="53">
          <cell r="A53" t="str">
            <v>경남71자6280</v>
          </cell>
          <cell r="B53" t="str">
            <v>통영교통</v>
          </cell>
          <cell r="C53">
            <v>51</v>
          </cell>
          <cell r="D53" t="str">
            <v>대체도입</v>
          </cell>
          <cell r="E53">
            <v>2023</v>
          </cell>
          <cell r="F53" t="str">
            <v>2023-06-16</v>
          </cell>
          <cell r="G53" t="str">
            <v>경유</v>
          </cell>
          <cell r="H53">
            <v>592</v>
          </cell>
          <cell r="I53">
            <v>138876</v>
          </cell>
          <cell r="J53">
            <v>77227</v>
          </cell>
          <cell r="K53">
            <v>85624.560810810814</v>
          </cell>
          <cell r="L53">
            <v>47614.619932432433</v>
          </cell>
        </row>
      </sheetData>
      <sheetData sheetId="1">
        <row r="3">
          <cell r="A3" t="str">
            <v>경남71자1188</v>
          </cell>
          <cell r="B3" t="str">
            <v>대운교통</v>
          </cell>
          <cell r="C3">
            <v>1</v>
          </cell>
          <cell r="D3" t="str">
            <v>대체도입</v>
          </cell>
          <cell r="E3">
            <v>2023</v>
          </cell>
          <cell r="F3">
            <v>45044</v>
          </cell>
          <cell r="G3">
            <v>90</v>
          </cell>
          <cell r="H3">
            <v>23945.381713987535</v>
          </cell>
          <cell r="I3">
            <v>28533.846902777696</v>
          </cell>
          <cell r="J3">
            <v>97111.82584006057</v>
          </cell>
          <cell r="K3">
            <v>115720.60132793176</v>
          </cell>
          <cell r="L3">
            <v>1.1916221358922765</v>
          </cell>
        </row>
        <row r="4">
          <cell r="A4" t="str">
            <v>경남71자1190</v>
          </cell>
          <cell r="B4" t="str">
            <v>대운교통</v>
          </cell>
          <cell r="C4">
            <v>2</v>
          </cell>
          <cell r="D4" t="str">
            <v>대체도입</v>
          </cell>
          <cell r="E4">
            <v>2023</v>
          </cell>
          <cell r="F4">
            <v>45044</v>
          </cell>
          <cell r="G4">
            <v>82</v>
          </cell>
          <cell r="H4">
            <v>22942</v>
          </cell>
          <cell r="I4">
            <v>28533.846902777696</v>
          </cell>
          <cell r="J4">
            <v>102119.87804878048</v>
          </cell>
          <cell r="K4">
            <v>127010.41609163242</v>
          </cell>
          <cell r="L4">
            <v>1.2437384231007627</v>
          </cell>
        </row>
        <row r="5">
          <cell r="A5" t="str">
            <v>경남71자1191</v>
          </cell>
          <cell r="B5" t="str">
            <v>대운교통</v>
          </cell>
          <cell r="C5">
            <v>3</v>
          </cell>
          <cell r="D5" t="str">
            <v>대체도입</v>
          </cell>
          <cell r="E5">
            <v>2023</v>
          </cell>
          <cell r="F5">
            <v>45048</v>
          </cell>
          <cell r="G5">
            <v>60</v>
          </cell>
          <cell r="H5">
            <v>15086.695032094984</v>
          </cell>
          <cell r="I5">
            <v>16735.919999999998</v>
          </cell>
          <cell r="J5">
            <v>91777.394778577815</v>
          </cell>
          <cell r="K5">
            <v>101810.17999999998</v>
          </cell>
          <cell r="L5">
            <v>1.1093165179249995</v>
          </cell>
        </row>
        <row r="6">
          <cell r="A6" t="str">
            <v>경남71자1192</v>
          </cell>
          <cell r="B6" t="str">
            <v>대운교통</v>
          </cell>
          <cell r="C6">
            <v>4</v>
          </cell>
          <cell r="D6" t="str">
            <v>대체도입</v>
          </cell>
          <cell r="E6">
            <v>2023</v>
          </cell>
          <cell r="F6">
            <v>45048</v>
          </cell>
          <cell r="G6">
            <v>60</v>
          </cell>
          <cell r="H6">
            <v>17351.2</v>
          </cell>
          <cell r="I6">
            <v>20795.46</v>
          </cell>
          <cell r="J6">
            <v>105553.13333333333</v>
          </cell>
          <cell r="K6">
            <v>126505.715</v>
          </cell>
          <cell r="L6">
            <v>1.1985026972197887</v>
          </cell>
        </row>
        <row r="7">
          <cell r="A7" t="str">
            <v>경남71자1193</v>
          </cell>
          <cell r="B7" t="str">
            <v>대운교통</v>
          </cell>
          <cell r="C7">
            <v>5</v>
          </cell>
          <cell r="D7" t="str">
            <v>대체도입</v>
          </cell>
          <cell r="E7">
            <v>2023</v>
          </cell>
          <cell r="F7">
            <v>45048</v>
          </cell>
          <cell r="G7">
            <v>60</v>
          </cell>
          <cell r="H7">
            <v>20242</v>
          </cell>
          <cell r="I7">
            <v>24089.65</v>
          </cell>
          <cell r="J7">
            <v>123138.83333333334</v>
          </cell>
          <cell r="K7">
            <v>146545.37083333335</v>
          </cell>
          <cell r="L7">
            <v>1.1900825017290781</v>
          </cell>
        </row>
        <row r="8">
          <cell r="A8" t="str">
            <v>경남71자1195</v>
          </cell>
          <cell r="B8" t="str">
            <v>대운교통</v>
          </cell>
          <cell r="C8">
            <v>6</v>
          </cell>
          <cell r="D8" t="str">
            <v>대체도입</v>
          </cell>
          <cell r="E8">
            <v>2023</v>
          </cell>
          <cell r="F8">
            <v>45048</v>
          </cell>
          <cell r="G8">
            <v>60</v>
          </cell>
          <cell r="H8">
            <v>20242</v>
          </cell>
          <cell r="I8">
            <v>24299.21</v>
          </cell>
          <cell r="J8">
            <v>123138.83333333334</v>
          </cell>
          <cell r="K8">
            <v>147820.19416666665</v>
          </cell>
          <cell r="L8">
            <v>1.2004352336725619</v>
          </cell>
        </row>
        <row r="9">
          <cell r="A9" t="str">
            <v>경남71자1356</v>
          </cell>
          <cell r="B9" t="str">
            <v>대운교통</v>
          </cell>
          <cell r="C9">
            <v>7</v>
          </cell>
          <cell r="D9" t="str">
            <v>대체도입</v>
          </cell>
          <cell r="E9">
            <v>2022</v>
          </cell>
          <cell r="F9">
            <v>44952</v>
          </cell>
          <cell r="G9">
            <v>78</v>
          </cell>
          <cell r="H9">
            <v>20686.5</v>
          </cell>
          <cell r="I9">
            <v>25627.590000000004</v>
          </cell>
          <cell r="J9">
            <v>96802.211538461532</v>
          </cell>
          <cell r="K9">
            <v>119923.97884615387</v>
          </cell>
          <cell r="L9">
            <v>1.238855775505765</v>
          </cell>
        </row>
        <row r="10">
          <cell r="A10" t="str">
            <v>경남71자1380</v>
          </cell>
          <cell r="B10" t="str">
            <v>대운교통</v>
          </cell>
          <cell r="C10">
            <v>8</v>
          </cell>
          <cell r="D10" t="str">
            <v>대체도입</v>
          </cell>
          <cell r="E10">
            <v>2023</v>
          </cell>
          <cell r="F10">
            <v>44958</v>
          </cell>
          <cell r="G10">
            <v>82</v>
          </cell>
          <cell r="H10">
            <v>25074.45241691843</v>
          </cell>
          <cell r="I10">
            <v>28441.440000000002</v>
          </cell>
          <cell r="J10">
            <v>111611.89185579545</v>
          </cell>
          <cell r="K10">
            <v>126599.09268292684</v>
          </cell>
          <cell r="L10">
            <v>1.1342796056758462</v>
          </cell>
        </row>
        <row r="11">
          <cell r="A11" t="str">
            <v>경남71자1381</v>
          </cell>
          <cell r="B11" t="str">
            <v>대운교통</v>
          </cell>
          <cell r="C11">
            <v>9</v>
          </cell>
          <cell r="D11" t="str">
            <v>대체도입</v>
          </cell>
          <cell r="E11">
            <v>2023</v>
          </cell>
          <cell r="F11">
            <v>44958</v>
          </cell>
          <cell r="G11">
            <v>162</v>
          </cell>
          <cell r="H11">
            <v>48528</v>
          </cell>
          <cell r="I11">
            <v>56781.331626495878</v>
          </cell>
          <cell r="J11">
            <v>109337.77777777777</v>
          </cell>
          <cell r="K11">
            <v>127933.24718315429</v>
          </cell>
          <cell r="L11">
            <v>1.1700735992931068</v>
          </cell>
        </row>
        <row r="12">
          <cell r="A12" t="str">
            <v>경남71자1382</v>
          </cell>
          <cell r="B12" t="str">
            <v>대운교통</v>
          </cell>
          <cell r="C12">
            <v>10</v>
          </cell>
          <cell r="D12" t="str">
            <v>대체도입</v>
          </cell>
          <cell r="E12">
            <v>2023</v>
          </cell>
          <cell r="F12">
            <v>44958</v>
          </cell>
          <cell r="G12">
            <v>166</v>
          </cell>
          <cell r="H12">
            <v>50204</v>
          </cell>
          <cell r="I12">
            <v>56050.111626495876</v>
          </cell>
          <cell r="J12">
            <v>110388.31325301206</v>
          </cell>
          <cell r="K12">
            <v>123242.71532331925</v>
          </cell>
          <cell r="L12">
            <v>1.116447128246671</v>
          </cell>
        </row>
        <row r="13">
          <cell r="A13" t="str">
            <v>경남71자5204</v>
          </cell>
          <cell r="B13" t="str">
            <v>대중교통</v>
          </cell>
          <cell r="C13">
            <v>11</v>
          </cell>
          <cell r="D13" t="str">
            <v>대체도입</v>
          </cell>
          <cell r="E13">
            <v>2022</v>
          </cell>
          <cell r="F13" t="str">
            <v>2022-08-16</v>
          </cell>
          <cell r="G13">
            <v>285</v>
          </cell>
          <cell r="H13">
            <v>96451</v>
          </cell>
          <cell r="I13">
            <v>124991.18999999997</v>
          </cell>
          <cell r="J13">
            <v>123524.9649122807</v>
          </cell>
          <cell r="K13">
            <v>160076.43631578944</v>
          </cell>
          <cell r="L13">
            <v>1.2959035157748491</v>
          </cell>
        </row>
        <row r="14">
          <cell r="A14" t="str">
            <v>경남71자5206</v>
          </cell>
          <cell r="B14" t="str">
            <v>대중교통</v>
          </cell>
          <cell r="C14">
            <v>12</v>
          </cell>
          <cell r="D14" t="str">
            <v>대체도입</v>
          </cell>
          <cell r="E14">
            <v>2021</v>
          </cell>
          <cell r="F14" t="str">
            <v>2021-11-19</v>
          </cell>
          <cell r="G14">
            <v>505</v>
          </cell>
          <cell r="H14">
            <v>168504</v>
          </cell>
          <cell r="I14">
            <v>192267.08999999997</v>
          </cell>
          <cell r="J14">
            <v>121790.0198019802</v>
          </cell>
          <cell r="K14">
            <v>138965.32247524752</v>
          </cell>
          <cell r="L14">
            <v>1.1410238926078906</v>
          </cell>
        </row>
        <row r="15">
          <cell r="A15" t="str">
            <v>경남71자5210</v>
          </cell>
          <cell r="B15" t="str">
            <v>대중교통</v>
          </cell>
          <cell r="C15">
            <v>13</v>
          </cell>
          <cell r="D15" t="str">
            <v>대체도입</v>
          </cell>
          <cell r="E15">
            <v>2023</v>
          </cell>
          <cell r="F15" t="str">
            <v>2023-12-21</v>
          </cell>
          <cell r="G15">
            <v>28</v>
          </cell>
          <cell r="H15">
            <v>8461</v>
          </cell>
          <cell r="I15">
            <v>10153.199999999999</v>
          </cell>
          <cell r="J15">
            <v>110295.17857142858</v>
          </cell>
          <cell r="K15">
            <v>132354.21428571429</v>
          </cell>
          <cell r="L15">
            <v>1.2</v>
          </cell>
        </row>
        <row r="16">
          <cell r="A16" t="str">
            <v>경남71자5211</v>
          </cell>
          <cell r="B16" t="str">
            <v>대중교통</v>
          </cell>
          <cell r="C16">
            <v>14</v>
          </cell>
          <cell r="D16" t="str">
            <v>대체도입</v>
          </cell>
          <cell r="E16">
            <v>2023</v>
          </cell>
          <cell r="F16" t="str">
            <v>2023-11-03</v>
          </cell>
          <cell r="G16">
            <v>28.381818181818183</v>
          </cell>
          <cell r="H16">
            <v>8700.1454545454544</v>
          </cell>
          <cell r="I16">
            <v>10440.174545454545</v>
          </cell>
          <cell r="J16">
            <v>111886.88020499679</v>
          </cell>
          <cell r="K16">
            <v>134264.25624599616</v>
          </cell>
          <cell r="L16">
            <v>1.2000000000000002</v>
          </cell>
        </row>
        <row r="17">
          <cell r="A17" t="str">
            <v>경남71자5035</v>
          </cell>
          <cell r="B17" t="str">
            <v>마인버스</v>
          </cell>
          <cell r="C17">
            <v>15</v>
          </cell>
          <cell r="D17" t="str">
            <v>대체도입</v>
          </cell>
          <cell r="E17">
            <v>2022</v>
          </cell>
          <cell r="F17">
            <v>44547</v>
          </cell>
          <cell r="G17">
            <v>298.22222222222217</v>
          </cell>
          <cell r="H17">
            <v>83074.444444444438</v>
          </cell>
          <cell r="I17">
            <v>93810.41</v>
          </cell>
          <cell r="J17">
            <v>101676.43442622952</v>
          </cell>
          <cell r="K17">
            <v>114816.39226900152</v>
          </cell>
          <cell r="L17">
            <v>1.1292330707397651</v>
          </cell>
        </row>
        <row r="18">
          <cell r="A18" t="str">
            <v>경남71자3704</v>
          </cell>
          <cell r="B18" t="str">
            <v>마창여객</v>
          </cell>
          <cell r="C18">
            <v>16</v>
          </cell>
          <cell r="D18" t="str">
            <v>대체도입</v>
          </cell>
          <cell r="E18">
            <v>2023</v>
          </cell>
          <cell r="F18">
            <v>44937</v>
          </cell>
          <cell r="G18">
            <v>138</v>
          </cell>
          <cell r="H18">
            <v>39034</v>
          </cell>
          <cell r="I18">
            <v>43514.33</v>
          </cell>
          <cell r="J18">
            <v>103242.10144927536</v>
          </cell>
          <cell r="K18">
            <v>115092.24963768116</v>
          </cell>
          <cell r="L18">
            <v>1.1147801916278117</v>
          </cell>
        </row>
        <row r="19">
          <cell r="A19" t="str">
            <v>경남71자3709</v>
          </cell>
          <cell r="B19" t="str">
            <v>마창여객</v>
          </cell>
          <cell r="C19">
            <v>17</v>
          </cell>
          <cell r="D19" t="str">
            <v>대체도입</v>
          </cell>
          <cell r="E19">
            <v>2023</v>
          </cell>
          <cell r="F19">
            <v>44943</v>
          </cell>
          <cell r="G19">
            <v>170</v>
          </cell>
          <cell r="H19">
            <v>47948</v>
          </cell>
          <cell r="I19">
            <v>56829.890000000007</v>
          </cell>
          <cell r="J19">
            <v>102947.17647058824</v>
          </cell>
          <cell r="K19">
            <v>122017.11676470589</v>
          </cell>
          <cell r="L19">
            <v>1.1852400517226995</v>
          </cell>
        </row>
        <row r="20">
          <cell r="A20" t="str">
            <v>경남71자3723</v>
          </cell>
          <cell r="B20" t="str">
            <v>마창여객</v>
          </cell>
          <cell r="C20">
            <v>18</v>
          </cell>
          <cell r="D20" t="str">
            <v>대체도입</v>
          </cell>
          <cell r="E20">
            <v>2023</v>
          </cell>
          <cell r="F20">
            <v>45086</v>
          </cell>
          <cell r="G20">
            <v>31</v>
          </cell>
          <cell r="H20">
            <v>7682.0999170812602</v>
          </cell>
          <cell r="I20">
            <v>9136.2199999999921</v>
          </cell>
          <cell r="J20">
            <v>90450.531281763222</v>
          </cell>
          <cell r="K20">
            <v>107571.62258064507</v>
          </cell>
          <cell r="L20">
            <v>1.1892867963986611</v>
          </cell>
        </row>
        <row r="21">
          <cell r="A21" t="str">
            <v>경남71자5562</v>
          </cell>
          <cell r="B21" t="str">
            <v>부일교통</v>
          </cell>
          <cell r="C21">
            <v>19</v>
          </cell>
          <cell r="D21" t="str">
            <v>대체도입</v>
          </cell>
          <cell r="E21">
            <v>2023</v>
          </cell>
          <cell r="F21" t="str">
            <v>2023-03-30</v>
          </cell>
          <cell r="G21">
            <v>92</v>
          </cell>
          <cell r="H21">
            <v>28982</v>
          </cell>
          <cell r="I21">
            <v>32517.804000000004</v>
          </cell>
          <cell r="J21">
            <v>114982.9347826087</v>
          </cell>
          <cell r="K21">
            <v>129010.85282608698</v>
          </cell>
          <cell r="L21">
            <v>1.1220000000000001</v>
          </cell>
        </row>
        <row r="22">
          <cell r="A22" t="str">
            <v>경남71자5575</v>
          </cell>
          <cell r="B22" t="str">
            <v>부일교통</v>
          </cell>
          <cell r="C22">
            <v>20</v>
          </cell>
          <cell r="D22" t="str">
            <v>대체도입</v>
          </cell>
          <cell r="E22">
            <v>2023</v>
          </cell>
          <cell r="F22" t="str">
            <v>2023-06-15</v>
          </cell>
          <cell r="G22">
            <v>30.666666666666668</v>
          </cell>
          <cell r="H22">
            <v>8314</v>
          </cell>
          <cell r="I22">
            <v>9810.5199999999986</v>
          </cell>
          <cell r="J22">
            <v>98954.673913043473</v>
          </cell>
          <cell r="K22">
            <v>116766.51521739128</v>
          </cell>
          <cell r="L22">
            <v>1.1799999999999997</v>
          </cell>
        </row>
        <row r="23">
          <cell r="A23" t="str">
            <v>경남71자5585</v>
          </cell>
          <cell r="B23" t="str">
            <v>부일교통</v>
          </cell>
          <cell r="C23">
            <v>21</v>
          </cell>
          <cell r="D23" t="str">
            <v>대체도입</v>
          </cell>
          <cell r="E23">
            <v>2023</v>
          </cell>
          <cell r="F23" t="str">
            <v>2023-03-30</v>
          </cell>
          <cell r="G23">
            <v>108</v>
          </cell>
          <cell r="H23">
            <v>33253</v>
          </cell>
          <cell r="I23">
            <v>38318.17</v>
          </cell>
          <cell r="J23">
            <v>112382.82407407407</v>
          </cell>
          <cell r="K23">
            <v>129501.22268518517</v>
          </cell>
          <cell r="L23">
            <v>1.1523221964935493</v>
          </cell>
        </row>
        <row r="24">
          <cell r="A24" t="str">
            <v>경남71자5586</v>
          </cell>
          <cell r="B24" t="str">
            <v>부일교통</v>
          </cell>
          <cell r="C24">
            <v>22</v>
          </cell>
          <cell r="D24" t="str">
            <v>대체도입</v>
          </cell>
          <cell r="E24">
            <v>2023</v>
          </cell>
          <cell r="F24" t="str">
            <v>2023-03-21</v>
          </cell>
          <cell r="G24">
            <v>104</v>
          </cell>
          <cell r="H24">
            <v>22679</v>
          </cell>
          <cell r="I24">
            <v>25878.239999999998</v>
          </cell>
          <cell r="J24">
            <v>79594.567307692298</v>
          </cell>
          <cell r="K24">
            <v>90822.669230769228</v>
          </cell>
          <cell r="L24">
            <v>1.1410661845760397</v>
          </cell>
        </row>
        <row r="25">
          <cell r="A25" t="str">
            <v>경남71자5587</v>
          </cell>
          <cell r="B25" t="str">
            <v>부일교통</v>
          </cell>
          <cell r="C25">
            <v>23</v>
          </cell>
          <cell r="D25" t="str">
            <v>대체도입</v>
          </cell>
          <cell r="E25">
            <v>2022</v>
          </cell>
          <cell r="F25" t="str">
            <v>2022-11-01</v>
          </cell>
          <cell r="G25">
            <v>260</v>
          </cell>
          <cell r="H25">
            <v>73105</v>
          </cell>
          <cell r="I25">
            <v>83274.87000000001</v>
          </cell>
          <cell r="J25">
            <v>102628.17307692306</v>
          </cell>
          <cell r="K25">
            <v>116905.10596153847</v>
          </cell>
          <cell r="L25">
            <v>1.1391131933520282</v>
          </cell>
        </row>
        <row r="26">
          <cell r="A26" t="str">
            <v>경남71자5588</v>
          </cell>
          <cell r="B26" t="str">
            <v>부일교통</v>
          </cell>
          <cell r="C26">
            <v>24</v>
          </cell>
          <cell r="D26" t="str">
            <v>대체도입</v>
          </cell>
          <cell r="E26">
            <v>2023</v>
          </cell>
          <cell r="F26" t="str">
            <v>2023-05-03</v>
          </cell>
          <cell r="G26">
            <v>59.381999999999991</v>
          </cell>
          <cell r="H26">
            <v>15876.12</v>
          </cell>
          <cell r="I26">
            <v>19865.5</v>
          </cell>
          <cell r="J26">
            <v>97584.853996160484</v>
          </cell>
          <cell r="K26">
            <v>122106.15169580009</v>
          </cell>
          <cell r="L26">
            <v>1.2512817993313226</v>
          </cell>
        </row>
        <row r="27">
          <cell r="A27" t="str">
            <v>경남71자5808</v>
          </cell>
          <cell r="B27" t="str">
            <v>삼성교통</v>
          </cell>
          <cell r="C27">
            <v>25</v>
          </cell>
          <cell r="D27" t="str">
            <v>대체도입</v>
          </cell>
          <cell r="E27">
            <v>2023</v>
          </cell>
          <cell r="F27">
            <v>45005</v>
          </cell>
          <cell r="G27">
            <v>469</v>
          </cell>
          <cell r="H27">
            <v>106240</v>
          </cell>
          <cell r="I27">
            <v>128629.18153846153</v>
          </cell>
          <cell r="J27">
            <v>82681.449893390192</v>
          </cell>
          <cell r="K27">
            <v>100105.8662292931</v>
          </cell>
          <cell r="L27">
            <v>1.2107415430954587</v>
          </cell>
        </row>
        <row r="28">
          <cell r="A28" t="str">
            <v>경남71자5813</v>
          </cell>
          <cell r="B28" t="str">
            <v>삼성교통</v>
          </cell>
          <cell r="C28">
            <v>26</v>
          </cell>
          <cell r="D28" t="str">
            <v>대체도입</v>
          </cell>
          <cell r="E28">
            <v>2022</v>
          </cell>
          <cell r="F28">
            <v>44715</v>
          </cell>
          <cell r="G28">
            <v>386</v>
          </cell>
          <cell r="H28">
            <v>97536.111111111139</v>
          </cell>
          <cell r="I28">
            <v>121699.14</v>
          </cell>
          <cell r="J28">
            <v>92229.74237190561</v>
          </cell>
          <cell r="K28">
            <v>115078.20233160621</v>
          </cell>
          <cell r="L28">
            <v>1.247734183920485</v>
          </cell>
        </row>
        <row r="29">
          <cell r="A29" t="str">
            <v>경남71자5814</v>
          </cell>
          <cell r="B29" t="str">
            <v>삼성교통</v>
          </cell>
          <cell r="C29">
            <v>27</v>
          </cell>
          <cell r="D29" t="str">
            <v>대체도입</v>
          </cell>
          <cell r="E29">
            <v>2022</v>
          </cell>
          <cell r="F29">
            <v>44866</v>
          </cell>
          <cell r="G29">
            <v>269</v>
          </cell>
          <cell r="H29">
            <v>71694</v>
          </cell>
          <cell r="I29">
            <v>81650.989999999991</v>
          </cell>
          <cell r="J29">
            <v>97279.96282527881</v>
          </cell>
          <cell r="K29">
            <v>110790.37676579924</v>
          </cell>
          <cell r="L29">
            <v>1.1388817753228999</v>
          </cell>
        </row>
        <row r="30">
          <cell r="A30" t="str">
            <v>경남71자5819</v>
          </cell>
          <cell r="B30" t="str">
            <v>삼성교통</v>
          </cell>
          <cell r="C30">
            <v>28</v>
          </cell>
          <cell r="D30" t="str">
            <v>대체도입</v>
          </cell>
          <cell r="E30">
            <v>2023</v>
          </cell>
          <cell r="F30">
            <v>45050</v>
          </cell>
          <cell r="G30">
            <v>61</v>
          </cell>
          <cell r="H30">
            <v>14567</v>
          </cell>
          <cell r="I30">
            <v>16191.954333333335</v>
          </cell>
          <cell r="J30">
            <v>87163.196721311469</v>
          </cell>
          <cell r="K30">
            <v>96886.284125683058</v>
          </cell>
          <cell r="L30">
            <v>1.1115503764215922</v>
          </cell>
        </row>
        <row r="31">
          <cell r="A31" t="str">
            <v>경남71자5823</v>
          </cell>
          <cell r="B31" t="str">
            <v>삼성교통</v>
          </cell>
          <cell r="C31">
            <v>29</v>
          </cell>
          <cell r="D31" t="str">
            <v>대체도입</v>
          </cell>
          <cell r="E31">
            <v>2022</v>
          </cell>
          <cell r="F31">
            <v>44866</v>
          </cell>
          <cell r="G31">
            <v>266</v>
          </cell>
          <cell r="H31">
            <v>95930</v>
          </cell>
          <cell r="I31">
            <v>102144.30000000002</v>
          </cell>
          <cell r="J31">
            <v>131633.27067669173</v>
          </cell>
          <cell r="K31">
            <v>140160.41165413536</v>
          </cell>
          <cell r="L31">
            <v>1.0647795267382467</v>
          </cell>
        </row>
        <row r="32">
          <cell r="A32" t="str">
            <v>경남71자5831</v>
          </cell>
          <cell r="B32" t="str">
            <v>삼성교통</v>
          </cell>
          <cell r="C32">
            <v>30</v>
          </cell>
          <cell r="D32" t="str">
            <v>대체도입</v>
          </cell>
          <cell r="E32">
            <v>2022</v>
          </cell>
          <cell r="F32">
            <v>44715</v>
          </cell>
          <cell r="G32">
            <v>148</v>
          </cell>
          <cell r="H32">
            <v>52495</v>
          </cell>
          <cell r="I32">
            <v>58354.8</v>
          </cell>
          <cell r="J32">
            <v>129464.02027027027</v>
          </cell>
          <cell r="K32">
            <v>143915.55405405405</v>
          </cell>
          <cell r="L32">
            <v>1.1116258691303933</v>
          </cell>
        </row>
        <row r="33">
          <cell r="A33" t="str">
            <v>경남71자5836</v>
          </cell>
          <cell r="B33" t="str">
            <v>삼성교통</v>
          </cell>
          <cell r="C33">
            <v>31</v>
          </cell>
          <cell r="D33" t="str">
            <v>대체도입</v>
          </cell>
          <cell r="E33">
            <v>2022</v>
          </cell>
          <cell r="F33">
            <v>44866</v>
          </cell>
          <cell r="G33">
            <v>207</v>
          </cell>
          <cell r="H33">
            <v>54616</v>
          </cell>
          <cell r="I33">
            <v>62345.87999999999</v>
          </cell>
          <cell r="J33">
            <v>96303.574879227061</v>
          </cell>
          <cell r="K33">
            <v>109933.55652173911</v>
          </cell>
          <cell r="L33">
            <v>1.1415314193642885</v>
          </cell>
        </row>
        <row r="34">
          <cell r="A34" t="str">
            <v>경남71자5852</v>
          </cell>
          <cell r="B34" t="str">
            <v>삼성교통</v>
          </cell>
          <cell r="C34">
            <v>32</v>
          </cell>
          <cell r="D34" t="str">
            <v>대체도입</v>
          </cell>
          <cell r="E34">
            <v>2023</v>
          </cell>
          <cell r="F34">
            <v>45020</v>
          </cell>
          <cell r="G34">
            <v>92</v>
          </cell>
          <cell r="H34">
            <v>23039</v>
          </cell>
          <cell r="I34">
            <v>26873.690256410264</v>
          </cell>
          <cell r="J34">
            <v>91404.728260869568</v>
          </cell>
          <cell r="K34">
            <v>106618.44503901899</v>
          </cell>
          <cell r="L34">
            <v>1.1664434331529261</v>
          </cell>
        </row>
        <row r="35">
          <cell r="A35" t="str">
            <v>경남71자5853</v>
          </cell>
          <cell r="B35" t="str">
            <v>삼성교통</v>
          </cell>
          <cell r="C35">
            <v>33</v>
          </cell>
          <cell r="D35" t="str">
            <v>대체도입</v>
          </cell>
          <cell r="E35">
            <v>2023</v>
          </cell>
          <cell r="F35">
            <v>45020</v>
          </cell>
          <cell r="G35">
            <v>91</v>
          </cell>
          <cell r="H35">
            <v>22878</v>
          </cell>
          <cell r="I35">
            <v>26873.690256410264</v>
          </cell>
          <cell r="J35">
            <v>91763.406593406587</v>
          </cell>
          <cell r="K35">
            <v>107790.07630318402</v>
          </cell>
          <cell r="L35">
            <v>1.1746520786961387</v>
          </cell>
        </row>
        <row r="36">
          <cell r="A36" t="str">
            <v>경남71자5864</v>
          </cell>
          <cell r="B36" t="str">
            <v>삼성교통</v>
          </cell>
          <cell r="C36">
            <v>34</v>
          </cell>
          <cell r="D36" t="str">
            <v>대체도입</v>
          </cell>
          <cell r="E36">
            <v>2023</v>
          </cell>
          <cell r="F36">
            <v>45005</v>
          </cell>
          <cell r="G36">
            <v>122</v>
          </cell>
          <cell r="H36">
            <v>32084</v>
          </cell>
          <cell r="I36">
            <v>35831.587008547016</v>
          </cell>
          <cell r="J36">
            <v>95989.016393442638</v>
          </cell>
          <cell r="K36">
            <v>107201.05949278412</v>
          </cell>
          <cell r="L36">
            <v>1.1168054796330573</v>
          </cell>
        </row>
        <row r="37">
          <cell r="A37" t="str">
            <v>경남71자5869</v>
          </cell>
          <cell r="B37" t="str">
            <v>삼성교통</v>
          </cell>
          <cell r="C37">
            <v>35</v>
          </cell>
          <cell r="D37" t="str">
            <v>대체도입</v>
          </cell>
          <cell r="E37">
            <v>2023</v>
          </cell>
          <cell r="F37">
            <v>45005</v>
          </cell>
          <cell r="G37">
            <v>122</v>
          </cell>
          <cell r="H37">
            <v>32093</v>
          </cell>
          <cell r="I37">
            <v>36490.690256410264</v>
          </cell>
          <cell r="J37">
            <v>96015.942622950824</v>
          </cell>
          <cell r="K37">
            <v>109172.96675073562</v>
          </cell>
          <cell r="L37">
            <v>1.1370295783008837</v>
          </cell>
        </row>
        <row r="38">
          <cell r="A38" t="str">
            <v>경남71자5870</v>
          </cell>
          <cell r="B38" t="str">
            <v>삼성교통</v>
          </cell>
          <cell r="C38">
            <v>36</v>
          </cell>
          <cell r="D38" t="str">
            <v>대체도입</v>
          </cell>
          <cell r="E38">
            <v>2023</v>
          </cell>
          <cell r="F38">
            <v>45050</v>
          </cell>
          <cell r="G38">
            <v>61</v>
          </cell>
          <cell r="H38">
            <v>14409</v>
          </cell>
          <cell r="I38">
            <v>17915.793504273508</v>
          </cell>
          <cell r="J38">
            <v>86217.786885245907</v>
          </cell>
          <cell r="K38">
            <v>107201.05949278412</v>
          </cell>
          <cell r="L38">
            <v>1.2433752171749259</v>
          </cell>
        </row>
        <row r="39">
          <cell r="A39" t="str">
            <v>경남71자5873</v>
          </cell>
          <cell r="B39" t="str">
            <v>삼성교통</v>
          </cell>
          <cell r="C39">
            <v>37</v>
          </cell>
          <cell r="D39" t="str">
            <v>대체도입</v>
          </cell>
          <cell r="E39">
            <v>2023</v>
          </cell>
          <cell r="F39">
            <v>45005</v>
          </cell>
          <cell r="G39">
            <v>121</v>
          </cell>
          <cell r="H39">
            <v>28805</v>
          </cell>
          <cell r="I39">
            <v>35831.587008547016</v>
          </cell>
          <cell r="J39">
            <v>86891.115702479336</v>
          </cell>
          <cell r="K39">
            <v>108087.01866214596</v>
          </cell>
          <cell r="L39">
            <v>1.2439363655110924</v>
          </cell>
        </row>
        <row r="40">
          <cell r="A40" t="str">
            <v>경남71자5874</v>
          </cell>
          <cell r="B40" t="str">
            <v>삼성교통</v>
          </cell>
          <cell r="C40">
            <v>38</v>
          </cell>
          <cell r="D40" t="str">
            <v>대체도입</v>
          </cell>
          <cell r="E40">
            <v>2022</v>
          </cell>
          <cell r="F40">
            <v>44866</v>
          </cell>
          <cell r="G40">
            <v>269</v>
          </cell>
          <cell r="H40">
            <v>70783</v>
          </cell>
          <cell r="I40">
            <v>79718.490256410267</v>
          </cell>
          <cell r="J40">
            <v>96043.847583643132</v>
          </cell>
          <cell r="K40">
            <v>108168.21168620723</v>
          </cell>
          <cell r="L40">
            <v>1.1262378008336784</v>
          </cell>
        </row>
        <row r="41">
          <cell r="A41" t="str">
            <v>경남71자5875</v>
          </cell>
          <cell r="B41" t="str">
            <v>삼성교통</v>
          </cell>
          <cell r="C41">
            <v>39</v>
          </cell>
          <cell r="D41" t="str">
            <v>대체도입</v>
          </cell>
          <cell r="E41">
            <v>2023</v>
          </cell>
          <cell r="F41">
            <v>45020</v>
          </cell>
          <cell r="G41">
            <v>92</v>
          </cell>
          <cell r="H41">
            <v>22067</v>
          </cell>
          <cell r="I41">
            <v>22577.25675213676</v>
          </cell>
          <cell r="J41">
            <v>87548.423913043473</v>
          </cell>
          <cell r="K41">
            <v>89572.812114455621</v>
          </cell>
          <cell r="L41">
            <v>1.0231230684794834</v>
          </cell>
        </row>
        <row r="42">
          <cell r="A42" t="str">
            <v>경남71자6734</v>
          </cell>
          <cell r="B42" t="str">
            <v>삼포교통</v>
          </cell>
          <cell r="C42">
            <v>40</v>
          </cell>
          <cell r="D42" t="str">
            <v>대체도입</v>
          </cell>
          <cell r="E42">
            <v>2022</v>
          </cell>
          <cell r="F42" t="str">
            <v>2022-12-05</v>
          </cell>
          <cell r="G42">
            <v>95.3125</v>
          </cell>
          <cell r="H42">
            <v>24928</v>
          </cell>
          <cell r="I42">
            <v>25510.04</v>
          </cell>
          <cell r="J42">
            <v>95461.980327868849</v>
          </cell>
          <cell r="K42">
            <v>97690.907278688537</v>
          </cell>
          <cell r="L42">
            <v>1.0233488446726575</v>
          </cell>
        </row>
        <row r="43">
          <cell r="A43" t="str">
            <v>경남71자6735</v>
          </cell>
          <cell r="B43" t="str">
            <v>삼포교통</v>
          </cell>
          <cell r="C43">
            <v>41</v>
          </cell>
          <cell r="D43" t="str">
            <v>대체도입</v>
          </cell>
          <cell r="E43">
            <v>2023</v>
          </cell>
          <cell r="F43" t="str">
            <v>2022-12-21</v>
          </cell>
          <cell r="G43">
            <v>95.3125</v>
          </cell>
          <cell r="H43">
            <v>23022</v>
          </cell>
          <cell r="I43">
            <v>26526.720000000005</v>
          </cell>
          <cell r="J43">
            <v>88162.937704918033</v>
          </cell>
          <cell r="K43">
            <v>101584.29167213116</v>
          </cell>
          <cell r="L43">
            <v>1.152233515767527</v>
          </cell>
        </row>
        <row r="44">
          <cell r="A44" t="str">
            <v>경남71자6209</v>
          </cell>
          <cell r="B44" t="str">
            <v>통영교통</v>
          </cell>
          <cell r="C44">
            <v>42</v>
          </cell>
          <cell r="D44" t="str">
            <v>대체도입</v>
          </cell>
          <cell r="E44">
            <v>2023</v>
          </cell>
          <cell r="F44" t="str">
            <v>2023-06-23</v>
          </cell>
          <cell r="G44">
            <v>31</v>
          </cell>
          <cell r="H44">
            <v>5494.1299790356397</v>
          </cell>
          <cell r="I44">
            <v>6052.99</v>
          </cell>
          <cell r="J44">
            <v>64688.949753161563</v>
          </cell>
          <cell r="K44">
            <v>71269.075806451612</v>
          </cell>
          <cell r="L44">
            <v>1.1017194757125959</v>
          </cell>
        </row>
        <row r="45">
          <cell r="A45" t="str">
            <v>경남71자6226</v>
          </cell>
          <cell r="B45" t="str">
            <v>통영교통</v>
          </cell>
          <cell r="C45">
            <v>43</v>
          </cell>
          <cell r="D45" t="str">
            <v>대체도입</v>
          </cell>
          <cell r="E45">
            <v>2023</v>
          </cell>
          <cell r="F45" t="str">
            <v>2023-06-30</v>
          </cell>
          <cell r="G45">
            <v>31</v>
          </cell>
          <cell r="H45">
            <v>5283.8952850877195</v>
          </cell>
          <cell r="I45">
            <v>5392.6</v>
          </cell>
          <cell r="J45">
            <v>62213.605776032819</v>
          </cell>
          <cell r="K45">
            <v>63493.516129032265</v>
          </cell>
          <cell r="L45">
            <v>1.0205728367136777</v>
          </cell>
        </row>
        <row r="46">
          <cell r="A46" t="str">
            <v>경남71자6252</v>
          </cell>
          <cell r="B46" t="str">
            <v>통영교통</v>
          </cell>
          <cell r="C46">
            <v>44</v>
          </cell>
          <cell r="D46" t="str">
            <v>대체도입</v>
          </cell>
          <cell r="E46">
            <v>2023</v>
          </cell>
          <cell r="F46" t="str">
            <v>2023-06-16</v>
          </cell>
          <cell r="G46">
            <v>31</v>
          </cell>
          <cell r="H46">
            <v>5912.9267068273102</v>
          </cell>
          <cell r="I46">
            <v>6977.2535140562259</v>
          </cell>
          <cell r="J46">
            <v>69619.943483611889</v>
          </cell>
          <cell r="K46">
            <v>82151.533310662024</v>
          </cell>
          <cell r="L46">
            <v>1.18</v>
          </cell>
        </row>
        <row r="47">
          <cell r="A47" t="str">
            <v>경남71자6254</v>
          </cell>
          <cell r="B47" t="str">
            <v>통영교통</v>
          </cell>
          <cell r="C47">
            <v>45</v>
          </cell>
          <cell r="D47" t="str">
            <v>대체도입</v>
          </cell>
          <cell r="E47">
            <v>2023</v>
          </cell>
          <cell r="F47" t="str">
            <v>2023-06-16</v>
          </cell>
          <cell r="G47">
            <v>31</v>
          </cell>
          <cell r="H47">
            <v>5678.2053212851397</v>
          </cell>
          <cell r="I47">
            <v>6223.11</v>
          </cell>
          <cell r="J47">
            <v>66856.288460292766</v>
          </cell>
          <cell r="K47">
            <v>73272.101612903221</v>
          </cell>
          <cell r="L47">
            <v>1.0959642436091996</v>
          </cell>
        </row>
        <row r="48">
          <cell r="A48" t="str">
            <v>경남71자6263</v>
          </cell>
          <cell r="B48" t="str">
            <v>통영교통</v>
          </cell>
          <cell r="C48">
            <v>46</v>
          </cell>
          <cell r="D48" t="str">
            <v>대체도입</v>
          </cell>
          <cell r="E48">
            <v>2023</v>
          </cell>
          <cell r="F48" t="str">
            <v>2023-06-30</v>
          </cell>
          <cell r="G48">
            <v>31</v>
          </cell>
          <cell r="H48">
            <v>5925.4468201754389</v>
          </cell>
          <cell r="I48">
            <v>6468</v>
          </cell>
          <cell r="J48">
            <v>69767.3577214205</v>
          </cell>
          <cell r="K48">
            <v>76155.483870967742</v>
          </cell>
          <cell r="L48">
            <v>1.0915632519014822</v>
          </cell>
        </row>
        <row r="49">
          <cell r="A49" t="str">
            <v>경남71자6266</v>
          </cell>
          <cell r="B49" t="str">
            <v>통영교통</v>
          </cell>
          <cell r="C49">
            <v>47</v>
          </cell>
          <cell r="D49" t="str">
            <v>대체도입</v>
          </cell>
          <cell r="E49">
            <v>2023</v>
          </cell>
          <cell r="F49" t="str">
            <v>2023-06-16</v>
          </cell>
          <cell r="G49">
            <v>31</v>
          </cell>
          <cell r="H49">
            <v>5687.7334337349394</v>
          </cell>
          <cell r="I49">
            <v>6530.65</v>
          </cell>
          <cell r="J49">
            <v>66968.474300427508</v>
          </cell>
          <cell r="K49">
            <v>76893.137096774197</v>
          </cell>
          <cell r="L49">
            <v>1.1481990279758147</v>
          </cell>
        </row>
        <row r="50">
          <cell r="A50" t="str">
            <v>경남71자6267</v>
          </cell>
          <cell r="B50" t="str">
            <v>통영교통</v>
          </cell>
          <cell r="C50">
            <v>48</v>
          </cell>
          <cell r="D50" t="str">
            <v>대체도입</v>
          </cell>
          <cell r="E50">
            <v>2023</v>
          </cell>
          <cell r="F50" t="str">
            <v>2023-06-23</v>
          </cell>
          <cell r="G50">
            <v>31</v>
          </cell>
          <cell r="H50">
            <v>5019.8637316561799</v>
          </cell>
          <cell r="I50">
            <v>5516.94</v>
          </cell>
          <cell r="J50">
            <v>59104.847163048573</v>
          </cell>
          <cell r="K50">
            <v>64957.519354838703</v>
          </cell>
          <cell r="L50">
            <v>1.099021864918198</v>
          </cell>
        </row>
        <row r="51">
          <cell r="A51" t="str">
            <v>경남71자6272</v>
          </cell>
          <cell r="B51" t="str">
            <v>통영교통</v>
          </cell>
          <cell r="C51">
            <v>49</v>
          </cell>
          <cell r="D51" t="str">
            <v>대체도입</v>
          </cell>
          <cell r="E51">
            <v>2023</v>
          </cell>
          <cell r="F51" t="str">
            <v>2023-06-23</v>
          </cell>
          <cell r="G51">
            <v>31</v>
          </cell>
          <cell r="H51">
            <v>5750.6629979035642</v>
          </cell>
          <cell r="I51">
            <v>6837.72</v>
          </cell>
          <cell r="J51">
            <v>67709.419168864537</v>
          </cell>
          <cell r="K51">
            <v>80508.638709677427</v>
          </cell>
          <cell r="L51">
            <v>1.18903159557302</v>
          </cell>
        </row>
        <row r="52">
          <cell r="A52" t="str">
            <v>경남71자6278</v>
          </cell>
          <cell r="B52" t="str">
            <v>통영교통</v>
          </cell>
          <cell r="C52">
            <v>50</v>
          </cell>
          <cell r="D52" t="str">
            <v>대체도입</v>
          </cell>
          <cell r="E52">
            <v>2023</v>
          </cell>
          <cell r="F52" t="str">
            <v>2023-06-30</v>
          </cell>
          <cell r="G52">
            <v>31</v>
          </cell>
          <cell r="H52">
            <v>5941.6557017543855</v>
          </cell>
          <cell r="I52">
            <v>7011.1537280701741</v>
          </cell>
          <cell r="J52">
            <v>69958.204230333897</v>
          </cell>
          <cell r="K52">
            <v>82550.680991793983</v>
          </cell>
          <cell r="L52">
            <v>1.1799999999999997</v>
          </cell>
        </row>
        <row r="53">
          <cell r="A53" t="str">
            <v>경남71자6280</v>
          </cell>
          <cell r="B53" t="str">
            <v>통영교통</v>
          </cell>
          <cell r="C53">
            <v>51</v>
          </cell>
          <cell r="D53" t="str">
            <v>대체도입</v>
          </cell>
          <cell r="E53">
            <v>2023</v>
          </cell>
          <cell r="F53" t="str">
            <v>2023-06-16</v>
          </cell>
          <cell r="G53">
            <v>31</v>
          </cell>
          <cell r="H53">
            <v>5775.6852409638559</v>
          </cell>
          <cell r="I53">
            <v>6223.62</v>
          </cell>
          <cell r="J53">
            <v>68004.035901671203</v>
          </cell>
          <cell r="K53">
            <v>73278.106451612897</v>
          </cell>
          <cell r="L53">
            <v>1.0775552580080336</v>
          </cell>
        </row>
        <row r="54">
          <cell r="A54" t="str">
            <v>경남71자7001</v>
          </cell>
          <cell r="B54" t="str">
            <v>가야IBS</v>
          </cell>
          <cell r="C54">
            <v>52</v>
          </cell>
          <cell r="D54" t="str">
            <v>신규도입</v>
          </cell>
          <cell r="E54">
            <v>2021</v>
          </cell>
          <cell r="F54" t="str">
            <v>2021-06-23</v>
          </cell>
          <cell r="G54">
            <v>206</v>
          </cell>
          <cell r="H54">
            <v>51192</v>
          </cell>
          <cell r="I54">
            <v>57754.102857142847</v>
          </cell>
          <cell r="J54">
            <v>90704.271844660194</v>
          </cell>
          <cell r="K54">
            <v>102331.29875173369</v>
          </cell>
          <cell r="L54">
            <v>1.1281861005067755</v>
          </cell>
        </row>
        <row r="55">
          <cell r="A55" t="str">
            <v>경남71자7002</v>
          </cell>
          <cell r="B55" t="str">
            <v>가야IBS</v>
          </cell>
          <cell r="C55">
            <v>53</v>
          </cell>
          <cell r="D55" t="str">
            <v>신규도입</v>
          </cell>
          <cell r="E55">
            <v>2021</v>
          </cell>
          <cell r="F55" t="str">
            <v>2021-06-23</v>
          </cell>
          <cell r="G55">
            <v>200</v>
          </cell>
          <cell r="H55">
            <v>51712</v>
          </cell>
          <cell r="I55">
            <v>60200.986666666686</v>
          </cell>
          <cell r="J55">
            <v>94374.399999999994</v>
          </cell>
          <cell r="K55">
            <v>109866.80066666671</v>
          </cell>
          <cell r="L55">
            <v>1.1641589315181522</v>
          </cell>
        </row>
        <row r="56">
          <cell r="A56" t="str">
            <v>경남71자7015</v>
          </cell>
          <cell r="B56" t="str">
            <v>가야IBS</v>
          </cell>
          <cell r="C56">
            <v>54</v>
          </cell>
          <cell r="D56" t="str">
            <v>신규도입</v>
          </cell>
          <cell r="E56">
            <v>2021</v>
          </cell>
          <cell r="F56" t="str">
            <v>2021-06-23</v>
          </cell>
          <cell r="G56">
            <v>193</v>
          </cell>
          <cell r="H56">
            <v>50137</v>
          </cell>
          <cell r="I56">
            <v>56754.434285714284</v>
          </cell>
          <cell r="J56">
            <v>94818.678756476671</v>
          </cell>
          <cell r="K56">
            <v>107333.51561806069</v>
          </cell>
          <cell r="L56">
            <v>1.1319870412213393</v>
          </cell>
        </row>
        <row r="57">
          <cell r="A57" t="str">
            <v>경남71자7016</v>
          </cell>
          <cell r="B57" t="str">
            <v>가야IBS</v>
          </cell>
          <cell r="C57">
            <v>55</v>
          </cell>
          <cell r="D57" t="str">
            <v>신규도입</v>
          </cell>
          <cell r="E57">
            <v>2021</v>
          </cell>
          <cell r="F57" t="str">
            <v>2021-06-23</v>
          </cell>
          <cell r="G57">
            <v>217</v>
          </cell>
          <cell r="H57">
            <v>55741</v>
          </cell>
          <cell r="I57">
            <v>65710.95749999999</v>
          </cell>
          <cell r="J57">
            <v>93757.903225806454</v>
          </cell>
          <cell r="K57">
            <v>110527.64740783408</v>
          </cell>
          <cell r="L57">
            <v>1.1788621929997665</v>
          </cell>
        </row>
        <row r="58">
          <cell r="A58" t="str">
            <v>경남71자7017</v>
          </cell>
          <cell r="B58" t="str">
            <v>가야IBS</v>
          </cell>
          <cell r="C58">
            <v>56</v>
          </cell>
          <cell r="D58" t="str">
            <v>신규도입</v>
          </cell>
          <cell r="E58">
            <v>2021</v>
          </cell>
          <cell r="F58" t="str">
            <v>2021-06-23</v>
          </cell>
          <cell r="G58">
            <v>198</v>
          </cell>
          <cell r="H58">
            <v>51399</v>
          </cell>
          <cell r="I58">
            <v>58918.493333333339</v>
          </cell>
          <cell r="J58">
            <v>94750.681818181809</v>
          </cell>
          <cell r="K58">
            <v>108612.37407407408</v>
          </cell>
          <cell r="L58">
            <v>1.1462964908526108</v>
          </cell>
        </row>
        <row r="59">
          <cell r="A59" t="str">
            <v>경남71자7060</v>
          </cell>
          <cell r="B59" t="str">
            <v>가야IBS</v>
          </cell>
          <cell r="C59">
            <v>57</v>
          </cell>
          <cell r="D59" t="str">
            <v>신규도입</v>
          </cell>
          <cell r="E59">
            <v>2021</v>
          </cell>
          <cell r="F59" t="str">
            <v>2021-06-21</v>
          </cell>
          <cell r="G59">
            <v>102</v>
          </cell>
          <cell r="H59">
            <v>25796</v>
          </cell>
          <cell r="I59">
            <v>30088.426666666666</v>
          </cell>
          <cell r="J59">
            <v>92309.215686274518</v>
          </cell>
          <cell r="K59">
            <v>107669.36993464052</v>
          </cell>
          <cell r="L59">
            <v>1.1663989248979167</v>
          </cell>
        </row>
        <row r="60">
          <cell r="A60" t="str">
            <v>경남71자7064</v>
          </cell>
          <cell r="B60" t="str">
            <v>가야IBS</v>
          </cell>
          <cell r="C60">
            <v>58</v>
          </cell>
          <cell r="D60" t="str">
            <v>신규도입</v>
          </cell>
          <cell r="E60">
            <v>2022</v>
          </cell>
          <cell r="F60" t="str">
            <v>2021-10-26</v>
          </cell>
          <cell r="G60">
            <v>464</v>
          </cell>
          <cell r="H60">
            <v>103385</v>
          </cell>
          <cell r="I60">
            <v>121847.45500000005</v>
          </cell>
          <cell r="J60">
            <v>81326.5625</v>
          </cell>
          <cell r="K60">
            <v>95849.829903017278</v>
          </cell>
          <cell r="L60">
            <v>1.1785796295400692</v>
          </cell>
        </row>
        <row r="61">
          <cell r="A61" t="str">
            <v>경남71자7072</v>
          </cell>
          <cell r="B61" t="str">
            <v>가야IBS</v>
          </cell>
          <cell r="C61">
            <v>59</v>
          </cell>
          <cell r="D61" t="str">
            <v>신규도입</v>
          </cell>
          <cell r="E61">
            <v>2022</v>
          </cell>
          <cell r="F61" t="str">
            <v>2021-10-26</v>
          </cell>
          <cell r="G61">
            <v>423</v>
          </cell>
          <cell r="H61">
            <v>92938</v>
          </cell>
          <cell r="I61">
            <v>107223.01363636363</v>
          </cell>
          <cell r="J61">
            <v>80194.728132387711</v>
          </cell>
          <cell r="K61">
            <v>92521.040135396514</v>
          </cell>
          <cell r="L61">
            <v>1.1537047670098735</v>
          </cell>
        </row>
        <row r="62">
          <cell r="A62" t="str">
            <v>경남71자7073</v>
          </cell>
          <cell r="B62" t="str">
            <v>가야IBS</v>
          </cell>
          <cell r="C62">
            <v>60</v>
          </cell>
          <cell r="D62" t="str">
            <v>신규도입</v>
          </cell>
          <cell r="E62">
            <v>2022</v>
          </cell>
          <cell r="F62" t="str">
            <v>2021-10-28</v>
          </cell>
          <cell r="G62">
            <v>455</v>
          </cell>
          <cell r="H62">
            <v>102781</v>
          </cell>
          <cell r="I62">
            <v>115315.17714285712</v>
          </cell>
          <cell r="J62">
            <v>82450.692307692312</v>
          </cell>
          <cell r="K62">
            <v>92505.581664050216</v>
          </cell>
          <cell r="L62">
            <v>1.1219503326768285</v>
          </cell>
        </row>
        <row r="63">
          <cell r="A63" t="str">
            <v>경남71자7074</v>
          </cell>
          <cell r="B63" t="str">
            <v>가야IBS</v>
          </cell>
          <cell r="C63">
            <v>61</v>
          </cell>
          <cell r="D63" t="str">
            <v>신규도입</v>
          </cell>
          <cell r="E63">
            <v>2022</v>
          </cell>
          <cell r="F63" t="str">
            <v>2021-10-28</v>
          </cell>
          <cell r="G63">
            <v>260</v>
          </cell>
          <cell r="H63">
            <v>57229</v>
          </cell>
          <cell r="I63">
            <v>63758.272499999999</v>
          </cell>
          <cell r="J63">
            <v>80340.711538461532</v>
          </cell>
          <cell r="K63">
            <v>89506.805624999994</v>
          </cell>
          <cell r="L63">
            <v>1.114090277656433</v>
          </cell>
        </row>
        <row r="64">
          <cell r="A64" t="str">
            <v>경남71자7102</v>
          </cell>
          <cell r="B64" t="str">
            <v>가야IBS</v>
          </cell>
          <cell r="C64">
            <v>62</v>
          </cell>
          <cell r="D64" t="str">
            <v>신규도입</v>
          </cell>
          <cell r="E64">
            <v>2022</v>
          </cell>
          <cell r="F64" t="str">
            <v>2022-11-16</v>
          </cell>
          <cell r="G64">
            <v>213.71428571428572</v>
          </cell>
          <cell r="H64">
            <v>47330.28571428571</v>
          </cell>
          <cell r="I64">
            <v>58830.449999999975</v>
          </cell>
          <cell r="J64">
            <v>80834.812834224591</v>
          </cell>
          <cell r="K64">
            <v>100475.80197192509</v>
          </cell>
          <cell r="L64">
            <v>1.2429768616892833</v>
          </cell>
        </row>
        <row r="65">
          <cell r="A65" t="str">
            <v>경남71자7120</v>
          </cell>
          <cell r="B65" t="str">
            <v>가야IBS</v>
          </cell>
          <cell r="C65">
            <v>63</v>
          </cell>
          <cell r="D65" t="str">
            <v>신규도입</v>
          </cell>
          <cell r="E65">
            <v>2021</v>
          </cell>
          <cell r="F65" t="str">
            <v>2021-06-21</v>
          </cell>
          <cell r="G65">
            <v>224</v>
          </cell>
          <cell r="H65">
            <v>58262</v>
          </cell>
          <cell r="I65">
            <v>65239.650000000009</v>
          </cell>
          <cell r="J65">
            <v>94935.84821428571</v>
          </cell>
          <cell r="K65">
            <v>106305.67968750001</v>
          </cell>
          <cell r="L65">
            <v>1.119763310562631</v>
          </cell>
        </row>
        <row r="66">
          <cell r="A66" t="str">
            <v>경남71자7127</v>
          </cell>
          <cell r="B66" t="str">
            <v>가야IBS</v>
          </cell>
          <cell r="C66">
            <v>64</v>
          </cell>
          <cell r="D66" t="str">
            <v>신규도입</v>
          </cell>
          <cell r="E66">
            <v>2022</v>
          </cell>
          <cell r="F66" t="str">
            <v>2022-11-17</v>
          </cell>
          <cell r="G66">
            <v>165</v>
          </cell>
          <cell r="H66">
            <v>35682</v>
          </cell>
          <cell r="I66">
            <v>40765.119999999995</v>
          </cell>
          <cell r="J66">
            <v>78932.909090909088</v>
          </cell>
          <cell r="K66">
            <v>90177.386666666658</v>
          </cell>
          <cell r="L66">
            <v>1.1424561403508771</v>
          </cell>
        </row>
        <row r="67">
          <cell r="A67" t="str">
            <v>경남71자7133</v>
          </cell>
          <cell r="B67" t="str">
            <v>가야IBS</v>
          </cell>
          <cell r="C67">
            <v>65</v>
          </cell>
          <cell r="D67" t="str">
            <v>신규도입</v>
          </cell>
          <cell r="E67">
            <v>2022</v>
          </cell>
          <cell r="F67" t="str">
            <v>2021-10-26</v>
          </cell>
          <cell r="G67">
            <v>465</v>
          </cell>
          <cell r="H67">
            <v>105371</v>
          </cell>
          <cell r="I67">
            <v>127322.23999999998</v>
          </cell>
          <cell r="J67">
            <v>82710.569892473111</v>
          </cell>
          <cell r="K67">
            <v>99941.113118279536</v>
          </cell>
          <cell r="L67">
            <v>1.2083233527251327</v>
          </cell>
        </row>
        <row r="68">
          <cell r="A68" t="str">
            <v>경남71자7150</v>
          </cell>
          <cell r="B68" t="str">
            <v>가야IBS</v>
          </cell>
          <cell r="C68">
            <v>66</v>
          </cell>
          <cell r="D68" t="str">
            <v>신규도입</v>
          </cell>
          <cell r="E68">
            <v>2022</v>
          </cell>
          <cell r="F68" t="str">
            <v>2022-11-18</v>
          </cell>
          <cell r="G68">
            <v>164</v>
          </cell>
          <cell r="H68">
            <v>35130</v>
          </cell>
          <cell r="I68">
            <v>42131.719999999994</v>
          </cell>
          <cell r="J68">
            <v>78185.670731707316</v>
          </cell>
          <cell r="K68">
            <v>93768.767073170719</v>
          </cell>
          <cell r="L68">
            <v>1.1993088528323368</v>
          </cell>
        </row>
        <row r="69">
          <cell r="A69" t="str">
            <v>경남71자7151</v>
          </cell>
          <cell r="B69" t="str">
            <v>가야IBS</v>
          </cell>
          <cell r="C69">
            <v>67</v>
          </cell>
          <cell r="D69" t="str">
            <v>신규도입</v>
          </cell>
          <cell r="E69">
            <v>2021</v>
          </cell>
          <cell r="F69" t="str">
            <v>2021-06-22</v>
          </cell>
          <cell r="G69">
            <v>235</v>
          </cell>
          <cell r="H69">
            <v>60361</v>
          </cell>
          <cell r="I69">
            <v>74444.87000000001</v>
          </cell>
          <cell r="J69">
            <v>93752.191489361707</v>
          </cell>
          <cell r="K69">
            <v>115627.13851063831</v>
          </cell>
          <cell r="L69">
            <v>1.2333273139941354</v>
          </cell>
        </row>
        <row r="70">
          <cell r="A70" t="str">
            <v>경남71자7155</v>
          </cell>
          <cell r="B70" t="str">
            <v>가야IBS</v>
          </cell>
          <cell r="C70">
            <v>68</v>
          </cell>
          <cell r="D70" t="str">
            <v>신규도입</v>
          </cell>
          <cell r="E70">
            <v>2022</v>
          </cell>
          <cell r="F70" t="str">
            <v>2022-11-16</v>
          </cell>
          <cell r="G70">
            <v>240</v>
          </cell>
          <cell r="H70">
            <v>69030</v>
          </cell>
          <cell r="I70">
            <v>79373.03</v>
          </cell>
          <cell r="J70">
            <v>104983.125</v>
          </cell>
          <cell r="K70">
            <v>120713.14979166667</v>
          </cell>
          <cell r="L70">
            <v>1.1498338403592641</v>
          </cell>
        </row>
        <row r="71">
          <cell r="A71" t="str">
            <v>경남71자7172</v>
          </cell>
          <cell r="B71" t="str">
            <v>가야IBS</v>
          </cell>
          <cell r="C71">
            <v>69</v>
          </cell>
          <cell r="D71" t="str">
            <v>신규도입</v>
          </cell>
          <cell r="E71">
            <v>2021</v>
          </cell>
          <cell r="F71" t="str">
            <v>2021-06-22</v>
          </cell>
          <cell r="G71">
            <v>202</v>
          </cell>
          <cell r="H71">
            <v>51836</v>
          </cell>
          <cell r="I71">
            <v>58654.590000000011</v>
          </cell>
          <cell r="J71">
            <v>93664.059405940599</v>
          </cell>
          <cell r="K71">
            <v>105984.77896039606</v>
          </cell>
          <cell r="L71">
            <v>1.1315415927154875</v>
          </cell>
        </row>
        <row r="72">
          <cell r="A72" t="str">
            <v>경남71자7214</v>
          </cell>
          <cell r="B72" t="str">
            <v>가야IBS</v>
          </cell>
          <cell r="C72">
            <v>70</v>
          </cell>
          <cell r="D72" t="str">
            <v>신규도입</v>
          </cell>
          <cell r="E72">
            <v>2022</v>
          </cell>
          <cell r="F72" t="str">
            <v>2022-11-18</v>
          </cell>
          <cell r="G72">
            <v>236</v>
          </cell>
          <cell r="H72">
            <v>65842</v>
          </cell>
          <cell r="I72">
            <v>77813.850000000006</v>
          </cell>
          <cell r="J72">
            <v>101831.90677966102</v>
          </cell>
          <cell r="K72">
            <v>120347.69173728816</v>
          </cell>
          <cell r="L72">
            <v>1.1818269493636282</v>
          </cell>
        </row>
        <row r="73">
          <cell r="A73" t="str">
            <v>경남71자7215</v>
          </cell>
          <cell r="B73" t="str">
            <v>가야IBS</v>
          </cell>
          <cell r="C73">
            <v>71</v>
          </cell>
          <cell r="D73" t="str">
            <v>신규도입</v>
          </cell>
          <cell r="E73">
            <v>2022</v>
          </cell>
          <cell r="F73" t="str">
            <v>2021-10-28</v>
          </cell>
          <cell r="G73">
            <v>427</v>
          </cell>
          <cell r="H73">
            <v>95478</v>
          </cell>
          <cell r="I73">
            <v>109601.82857142854</v>
          </cell>
          <cell r="J73">
            <v>81614.683840749407</v>
          </cell>
          <cell r="K73">
            <v>93687.745734359283</v>
          </cell>
          <cell r="L73">
            <v>1.147927570450036</v>
          </cell>
        </row>
        <row r="74">
          <cell r="A74" t="str">
            <v>경남71자7216</v>
          </cell>
          <cell r="B74" t="str">
            <v>가야IBS</v>
          </cell>
          <cell r="C74">
            <v>72</v>
          </cell>
          <cell r="D74" t="str">
            <v>신규도입</v>
          </cell>
          <cell r="E74">
            <v>2022</v>
          </cell>
          <cell r="F74" t="str">
            <v>2021-11-02</v>
          </cell>
          <cell r="G74">
            <v>433</v>
          </cell>
          <cell r="H74">
            <v>96841</v>
          </cell>
          <cell r="I74">
            <v>109699.21875</v>
          </cell>
          <cell r="J74">
            <v>81632.713625866061</v>
          </cell>
          <cell r="K74">
            <v>92471.627814665117</v>
          </cell>
          <cell r="L74">
            <v>1.1327766003035902</v>
          </cell>
        </row>
        <row r="75">
          <cell r="A75" t="str">
            <v>경남71자7217</v>
          </cell>
          <cell r="B75" t="str">
            <v>가야IBS</v>
          </cell>
          <cell r="C75">
            <v>73</v>
          </cell>
          <cell r="D75" t="str">
            <v>신규도입</v>
          </cell>
          <cell r="E75">
            <v>2022</v>
          </cell>
          <cell r="F75" t="str">
            <v>2021-11-02</v>
          </cell>
          <cell r="G75">
            <v>403</v>
          </cell>
          <cell r="H75">
            <v>90507</v>
          </cell>
          <cell r="I75">
            <v>103151.09</v>
          </cell>
          <cell r="J75">
            <v>81972.841191066997</v>
          </cell>
          <cell r="K75">
            <v>93424.684491315129</v>
          </cell>
          <cell r="L75">
            <v>1.1397028959086037</v>
          </cell>
        </row>
        <row r="76">
          <cell r="A76" t="str">
            <v>경남71자7218</v>
          </cell>
          <cell r="B76" t="str">
            <v>가야IBS</v>
          </cell>
          <cell r="C76">
            <v>74</v>
          </cell>
          <cell r="D76" t="str">
            <v>신규도입</v>
          </cell>
          <cell r="E76">
            <v>2022</v>
          </cell>
          <cell r="F76" t="str">
            <v>2021-11-02</v>
          </cell>
          <cell r="G76">
            <v>396</v>
          </cell>
          <cell r="H76">
            <v>87594</v>
          </cell>
          <cell r="I76">
            <v>99202.74</v>
          </cell>
          <cell r="J76">
            <v>80736.893939393936</v>
          </cell>
          <cell r="K76">
            <v>91436.868939393942</v>
          </cell>
          <cell r="L76">
            <v>1.1325289403383794</v>
          </cell>
        </row>
        <row r="77">
          <cell r="A77" t="str">
            <v>경남71자7219</v>
          </cell>
          <cell r="B77" t="str">
            <v>가야IBS</v>
          </cell>
          <cell r="C77">
            <v>75</v>
          </cell>
          <cell r="D77" t="str">
            <v>신규도입</v>
          </cell>
          <cell r="E77">
            <v>2022</v>
          </cell>
          <cell r="F77" t="str">
            <v>2021-11-02</v>
          </cell>
          <cell r="G77">
            <v>433</v>
          </cell>
          <cell r="H77">
            <v>98841</v>
          </cell>
          <cell r="I77">
            <v>113596.73333333334</v>
          </cell>
          <cell r="J77">
            <v>83318.625866050817</v>
          </cell>
          <cell r="K77">
            <v>95757.061585835254</v>
          </cell>
          <cell r="L77">
            <v>1.1492875763431503</v>
          </cell>
        </row>
        <row r="78">
          <cell r="A78" t="str">
            <v>경남71자7220</v>
          </cell>
          <cell r="B78" t="str">
            <v>가야IBS</v>
          </cell>
          <cell r="C78">
            <v>76</v>
          </cell>
          <cell r="D78" t="str">
            <v>신규도입</v>
          </cell>
          <cell r="E78">
            <v>2021</v>
          </cell>
          <cell r="F78" t="str">
            <v>2021-06-21</v>
          </cell>
          <cell r="G78">
            <v>181</v>
          </cell>
          <cell r="H78">
            <v>46464</v>
          </cell>
          <cell r="I78">
            <v>53342.259999999995</v>
          </cell>
          <cell r="J78">
            <v>93698.121546961323</v>
          </cell>
          <cell r="K78">
            <v>107568.64585635359</v>
          </cell>
          <cell r="L78">
            <v>1.1480341769972451</v>
          </cell>
        </row>
        <row r="79">
          <cell r="A79" t="str">
            <v>경남71자7221</v>
          </cell>
          <cell r="B79" t="str">
            <v>가야IBS</v>
          </cell>
          <cell r="C79">
            <v>77</v>
          </cell>
          <cell r="D79" t="str">
            <v>신규도입</v>
          </cell>
          <cell r="E79">
            <v>2022</v>
          </cell>
          <cell r="F79" t="str">
            <v>2022-11-16</v>
          </cell>
          <cell r="G79">
            <v>220.57142857142856</v>
          </cell>
          <cell r="H79">
            <v>48923.428571428572</v>
          </cell>
          <cell r="I79">
            <v>59157.020000000004</v>
          </cell>
          <cell r="J79">
            <v>80958.13471502591</v>
          </cell>
          <cell r="K79">
            <v>97892.607577720235</v>
          </cell>
          <cell r="L79">
            <v>1.2091756797794808</v>
          </cell>
        </row>
        <row r="80">
          <cell r="A80" t="str">
            <v>경남71자7222</v>
          </cell>
          <cell r="B80" t="str">
            <v>가야IBS</v>
          </cell>
          <cell r="C80">
            <v>78</v>
          </cell>
          <cell r="D80" t="str">
            <v>신규도입</v>
          </cell>
          <cell r="E80">
            <v>2022</v>
          </cell>
          <cell r="F80" t="str">
            <v>2022-11-17</v>
          </cell>
          <cell r="G80">
            <v>225.33333333333334</v>
          </cell>
          <cell r="H80">
            <v>50194.666666666664</v>
          </cell>
          <cell r="I80">
            <v>65577.820000000022</v>
          </cell>
          <cell r="J80">
            <v>81306.449704141996</v>
          </cell>
          <cell r="K80">
            <v>106224.42736686392</v>
          </cell>
          <cell r="L80">
            <v>1.306469877277799</v>
          </cell>
        </row>
        <row r="81">
          <cell r="A81" t="str">
            <v>경남71자7223</v>
          </cell>
          <cell r="B81" t="str">
            <v>가야IBS</v>
          </cell>
          <cell r="C81">
            <v>79</v>
          </cell>
          <cell r="D81" t="str">
            <v>신규도입</v>
          </cell>
          <cell r="E81">
            <v>2022</v>
          </cell>
          <cell r="F81" t="str">
            <v>2022-11-17</v>
          </cell>
          <cell r="G81">
            <v>197.16666666666669</v>
          </cell>
          <cell r="H81">
            <v>44390.5</v>
          </cell>
          <cell r="I81">
            <v>52739.719999999994</v>
          </cell>
          <cell r="J81">
            <v>82176.834319526621</v>
          </cell>
          <cell r="K81">
            <v>97633.124936601846</v>
          </cell>
          <cell r="L81">
            <v>1.1880857390657911</v>
          </cell>
        </row>
        <row r="82">
          <cell r="A82" t="str">
            <v>경남71자7224</v>
          </cell>
          <cell r="B82" t="str">
            <v>가야IBS</v>
          </cell>
          <cell r="C82">
            <v>80</v>
          </cell>
          <cell r="D82" t="str">
            <v>신규도입</v>
          </cell>
          <cell r="E82">
            <v>2022</v>
          </cell>
          <cell r="F82" t="str">
            <v>2022-11-18</v>
          </cell>
          <cell r="G82">
            <v>224</v>
          </cell>
          <cell r="H82">
            <v>49344</v>
          </cell>
          <cell r="I82">
            <v>59314.459999999992</v>
          </cell>
          <cell r="J82">
            <v>80404.28571428571</v>
          </cell>
          <cell r="K82">
            <v>96650.794196428571</v>
          </cell>
          <cell r="L82">
            <v>1.202060230220493</v>
          </cell>
        </row>
        <row r="83">
          <cell r="A83" t="str">
            <v>경남71자7225</v>
          </cell>
          <cell r="B83" t="str">
            <v>가야IBS</v>
          </cell>
          <cell r="C83">
            <v>81</v>
          </cell>
          <cell r="D83" t="str">
            <v>신규도입</v>
          </cell>
          <cell r="E83">
            <v>2022</v>
          </cell>
          <cell r="F83" t="str">
            <v>2022-11-18</v>
          </cell>
          <cell r="G83">
            <v>114</v>
          </cell>
          <cell r="H83">
            <v>24727</v>
          </cell>
          <cell r="I83">
            <v>32618.989999999991</v>
          </cell>
          <cell r="J83">
            <v>79169.780701754396</v>
          </cell>
          <cell r="K83">
            <v>104437.99429824558</v>
          </cell>
          <cell r="L83">
            <v>1.3191648804950049</v>
          </cell>
        </row>
        <row r="84">
          <cell r="A84" t="str">
            <v>경남71자7109</v>
          </cell>
          <cell r="B84" t="str">
            <v>김해BUS</v>
          </cell>
          <cell r="C84">
            <v>82</v>
          </cell>
          <cell r="D84" t="str">
            <v>신규도입</v>
          </cell>
          <cell r="E84">
            <v>2022</v>
          </cell>
          <cell r="F84" t="str">
            <v>2022-11-04</v>
          </cell>
          <cell r="G84">
            <v>237</v>
          </cell>
          <cell r="H84">
            <v>60144</v>
          </cell>
          <cell r="I84">
            <v>67490.655999999974</v>
          </cell>
          <cell r="J84">
            <v>92626.83544303797</v>
          </cell>
          <cell r="K84">
            <v>103941.30565400841</v>
          </cell>
          <cell r="L84">
            <v>1.1221511040170256</v>
          </cell>
        </row>
        <row r="85">
          <cell r="A85" t="str">
            <v>경남71자7126</v>
          </cell>
          <cell r="B85" t="str">
            <v>김해BUS</v>
          </cell>
          <cell r="C85">
            <v>83</v>
          </cell>
          <cell r="D85" t="str">
            <v>신규도입</v>
          </cell>
          <cell r="E85">
            <v>2022</v>
          </cell>
          <cell r="F85" t="str">
            <v>2022-11-04</v>
          </cell>
          <cell r="G85">
            <v>228</v>
          </cell>
          <cell r="H85">
            <v>58624</v>
          </cell>
          <cell r="I85">
            <v>66731.391999999993</v>
          </cell>
          <cell r="J85">
            <v>93849.824561403497</v>
          </cell>
          <cell r="K85">
            <v>106828.76350877191</v>
          </cell>
          <cell r="L85">
            <v>1.1382947598253275</v>
          </cell>
        </row>
        <row r="86">
          <cell r="A86" t="str">
            <v>경남71자7128</v>
          </cell>
          <cell r="B86" t="str">
            <v>김해BUS</v>
          </cell>
          <cell r="C86">
            <v>84</v>
          </cell>
          <cell r="D86" t="str">
            <v>신규도입</v>
          </cell>
          <cell r="E86">
            <v>2022</v>
          </cell>
          <cell r="F86" t="str">
            <v>2022-11-03</v>
          </cell>
          <cell r="G86">
            <v>234</v>
          </cell>
          <cell r="H86">
            <v>58722</v>
          </cell>
          <cell r="I86">
            <v>69291.959999999992</v>
          </cell>
          <cell r="J86">
            <v>91596.282051282047</v>
          </cell>
          <cell r="K86">
            <v>108083.6128205128</v>
          </cell>
          <cell r="L86">
            <v>1.18</v>
          </cell>
        </row>
        <row r="87">
          <cell r="A87" t="str">
            <v>경남71자7129</v>
          </cell>
          <cell r="B87" t="str">
            <v>김해BUS</v>
          </cell>
          <cell r="C87">
            <v>85</v>
          </cell>
          <cell r="D87" t="str">
            <v>신규도입</v>
          </cell>
          <cell r="E87">
            <v>2022</v>
          </cell>
          <cell r="F87" t="str">
            <v>2022-11-04</v>
          </cell>
          <cell r="G87">
            <v>235</v>
          </cell>
          <cell r="H87">
            <v>59284</v>
          </cell>
          <cell r="I87">
            <v>64357.013333333321</v>
          </cell>
          <cell r="J87">
            <v>92079.404255319154</v>
          </cell>
          <cell r="K87">
            <v>99958.765390070912</v>
          </cell>
          <cell r="L87">
            <v>1.085571373951375</v>
          </cell>
        </row>
        <row r="88">
          <cell r="A88" t="str">
            <v>경남71자7130</v>
          </cell>
          <cell r="B88" t="str">
            <v>김해BUS</v>
          </cell>
          <cell r="C88">
            <v>86</v>
          </cell>
          <cell r="D88" t="str">
            <v>신규도입</v>
          </cell>
          <cell r="E88">
            <v>2022</v>
          </cell>
          <cell r="F88" t="str">
            <v>2022-11-03</v>
          </cell>
          <cell r="G88">
            <v>106</v>
          </cell>
          <cell r="H88">
            <v>26563</v>
          </cell>
          <cell r="I88">
            <v>30005.089999999989</v>
          </cell>
          <cell r="J88">
            <v>91466.933962264156</v>
          </cell>
          <cell r="K88">
            <v>103319.41367924525</v>
          </cell>
          <cell r="L88">
            <v>1.129582125512931</v>
          </cell>
        </row>
        <row r="89">
          <cell r="A89" t="str">
            <v>경남71자7192</v>
          </cell>
          <cell r="B89" t="str">
            <v>김해BUS</v>
          </cell>
          <cell r="C89">
            <v>87</v>
          </cell>
          <cell r="D89" t="str">
            <v>신규도입</v>
          </cell>
          <cell r="E89">
            <v>2022</v>
          </cell>
          <cell r="F89" t="str">
            <v>2022-11-03</v>
          </cell>
          <cell r="G89">
            <v>235</v>
          </cell>
          <cell r="H89">
            <v>60663</v>
          </cell>
          <cell r="I89">
            <v>71607.790000000008</v>
          </cell>
          <cell r="J89">
            <v>94221.255319148942</v>
          </cell>
          <cell r="K89">
            <v>111220.61000000002</v>
          </cell>
          <cell r="L89">
            <v>1.1804195308507659</v>
          </cell>
        </row>
        <row r="90">
          <cell r="A90" t="str">
            <v>경남71자1144</v>
          </cell>
          <cell r="B90" t="str">
            <v>대운교통</v>
          </cell>
          <cell r="C90">
            <v>88</v>
          </cell>
          <cell r="D90" t="str">
            <v>신규도입</v>
          </cell>
          <cell r="E90">
            <v>2023</v>
          </cell>
          <cell r="F90" t="str">
            <v>2023-11-27</v>
          </cell>
          <cell r="G90">
            <v>24.3</v>
          </cell>
          <cell r="H90">
            <v>4223.1000000000004</v>
          </cell>
          <cell r="I90">
            <v>5067.72</v>
          </cell>
          <cell r="J90">
            <v>63433.395061728399</v>
          </cell>
          <cell r="K90">
            <v>76120.074074074073</v>
          </cell>
          <cell r="L90">
            <v>1.2</v>
          </cell>
        </row>
        <row r="91">
          <cell r="A91" t="str">
            <v>경남71자1145</v>
          </cell>
          <cell r="B91" t="str">
            <v>대운교통</v>
          </cell>
          <cell r="C91">
            <v>89</v>
          </cell>
          <cell r="D91" t="str">
            <v>신규도입</v>
          </cell>
          <cell r="E91">
            <v>2023</v>
          </cell>
          <cell r="F91" t="str">
            <v>2023-11-27</v>
          </cell>
          <cell r="G91">
            <v>26.727272727272727</v>
          </cell>
          <cell r="H91">
            <v>4970.909090909091</v>
          </cell>
          <cell r="I91">
            <v>5965.090909090909</v>
          </cell>
          <cell r="J91">
            <v>67885.034013605444</v>
          </cell>
          <cell r="K91">
            <v>81462.040816326538</v>
          </cell>
          <cell r="L91">
            <v>1.2000000000000002</v>
          </cell>
        </row>
        <row r="92">
          <cell r="A92" t="str">
            <v>경남71자1146</v>
          </cell>
          <cell r="B92" t="str">
            <v>대운교통</v>
          </cell>
          <cell r="C92">
            <v>90</v>
          </cell>
          <cell r="D92" t="str">
            <v>신규도입</v>
          </cell>
          <cell r="E92">
            <v>2023</v>
          </cell>
          <cell r="F92" t="str">
            <v>2023-11-27</v>
          </cell>
          <cell r="G92">
            <v>25</v>
          </cell>
          <cell r="H92">
            <v>4526.3999999999996</v>
          </cell>
          <cell r="I92">
            <v>5431.6799999999994</v>
          </cell>
          <cell r="J92">
            <v>66085.439999999988</v>
          </cell>
          <cell r="K92">
            <v>79302.527999999991</v>
          </cell>
          <cell r="L92">
            <v>1.2000000000000002</v>
          </cell>
        </row>
        <row r="93">
          <cell r="A93" t="str">
            <v>경남71자1147</v>
          </cell>
          <cell r="B93" t="str">
            <v>대운교통</v>
          </cell>
          <cell r="C93">
            <v>91</v>
          </cell>
          <cell r="D93" t="str">
            <v>신규도입</v>
          </cell>
          <cell r="E93">
            <v>2023</v>
          </cell>
          <cell r="F93" t="str">
            <v>2023-11-27</v>
          </cell>
          <cell r="G93">
            <v>29</v>
          </cell>
          <cell r="H93">
            <v>11138.545454545454</v>
          </cell>
          <cell r="I93">
            <v>13366.254545454545</v>
          </cell>
          <cell r="J93">
            <v>140192.03761755486</v>
          </cell>
          <cell r="K93">
            <v>168230.44514106584</v>
          </cell>
          <cell r="L93">
            <v>1.2</v>
          </cell>
        </row>
        <row r="94">
          <cell r="A94" t="str">
            <v>경남71자1148</v>
          </cell>
          <cell r="B94" t="str">
            <v>대운교통</v>
          </cell>
          <cell r="C94">
            <v>92</v>
          </cell>
          <cell r="D94" t="str">
            <v>신규도입</v>
          </cell>
          <cell r="E94">
            <v>2023</v>
          </cell>
          <cell r="F94" t="str">
            <v>2023-11-27</v>
          </cell>
          <cell r="G94">
            <v>31</v>
          </cell>
          <cell r="H94">
            <v>12254.363636363636</v>
          </cell>
          <cell r="I94">
            <v>14705.236363636363</v>
          </cell>
          <cell r="J94">
            <v>144285.24926686217</v>
          </cell>
          <cell r="K94">
            <v>173142.29912023459</v>
          </cell>
          <cell r="L94">
            <v>1.2</v>
          </cell>
        </row>
        <row r="95">
          <cell r="A95" t="str">
            <v>경남71자1178</v>
          </cell>
          <cell r="B95" t="str">
            <v>대운교통</v>
          </cell>
          <cell r="C95">
            <v>93</v>
          </cell>
          <cell r="D95" t="str">
            <v>신규도입</v>
          </cell>
          <cell r="E95">
            <v>2022</v>
          </cell>
          <cell r="F95">
            <v>44729</v>
          </cell>
          <cell r="G95">
            <v>225.33333333333334</v>
          </cell>
          <cell r="H95">
            <v>68069.333333333328</v>
          </cell>
          <cell r="I95">
            <v>85383.21</v>
          </cell>
          <cell r="J95">
            <v>110260.23668639052</v>
          </cell>
          <cell r="K95">
            <v>138305.64341715976</v>
          </cell>
          <cell r="L95">
            <v>1.2543564894617254</v>
          </cell>
        </row>
        <row r="96">
          <cell r="A96" t="str">
            <v>경남71자1183</v>
          </cell>
          <cell r="B96" t="str">
            <v>대운교통</v>
          </cell>
          <cell r="C96">
            <v>94</v>
          </cell>
          <cell r="D96" t="str">
            <v>신규도입</v>
          </cell>
          <cell r="E96">
            <v>2022</v>
          </cell>
          <cell r="F96">
            <v>44952</v>
          </cell>
          <cell r="G96">
            <v>90</v>
          </cell>
          <cell r="H96">
            <v>25077</v>
          </cell>
          <cell r="I96">
            <v>27025.274999999998</v>
          </cell>
          <cell r="J96">
            <v>101701.16666666666</v>
          </cell>
          <cell r="K96">
            <v>109602.50416666665</v>
          </cell>
          <cell r="L96">
            <v>1.0776917095346332</v>
          </cell>
        </row>
        <row r="97">
          <cell r="A97" t="str">
            <v>경남71자1189</v>
          </cell>
          <cell r="B97" t="str">
            <v>대운교통</v>
          </cell>
          <cell r="C97">
            <v>95</v>
          </cell>
          <cell r="D97" t="str">
            <v>신규도입</v>
          </cell>
          <cell r="E97">
            <v>2022</v>
          </cell>
          <cell r="F97">
            <v>44952</v>
          </cell>
          <cell r="G97">
            <v>87</v>
          </cell>
          <cell r="H97">
            <v>24765</v>
          </cell>
          <cell r="I97">
            <v>26897.534999999996</v>
          </cell>
          <cell r="J97">
            <v>103899.13793103448</v>
          </cell>
          <cell r="K97">
            <v>112845.98017241378</v>
          </cell>
          <cell r="L97">
            <v>1.0861108419139915</v>
          </cell>
        </row>
        <row r="98">
          <cell r="A98" t="str">
            <v>경남71자1194</v>
          </cell>
          <cell r="B98" t="str">
            <v>대운교통</v>
          </cell>
          <cell r="C98">
            <v>96</v>
          </cell>
          <cell r="D98" t="str">
            <v>신규도입</v>
          </cell>
          <cell r="E98">
            <v>2022</v>
          </cell>
          <cell r="F98">
            <v>44952</v>
          </cell>
          <cell r="G98">
            <v>73.5</v>
          </cell>
          <cell r="H98">
            <v>22914</v>
          </cell>
          <cell r="I98">
            <v>29079.96</v>
          </cell>
          <cell r="J98">
            <v>113790.61224489796</v>
          </cell>
          <cell r="K98">
            <v>144410.6857142857</v>
          </cell>
          <cell r="L98">
            <v>1.2690913851793661</v>
          </cell>
        </row>
        <row r="99">
          <cell r="A99" t="str">
            <v>경남71자1373</v>
          </cell>
          <cell r="B99" t="str">
            <v>대운교통</v>
          </cell>
          <cell r="C99">
            <v>97</v>
          </cell>
          <cell r="D99" t="str">
            <v>신규도입</v>
          </cell>
          <cell r="E99">
            <v>2022</v>
          </cell>
          <cell r="F99">
            <v>44953</v>
          </cell>
          <cell r="G99">
            <v>108</v>
          </cell>
          <cell r="H99">
            <v>37451</v>
          </cell>
          <cell r="I99">
            <v>44276</v>
          </cell>
          <cell r="J99">
            <v>126570.50925925927</v>
          </cell>
          <cell r="K99">
            <v>149636.48148148149</v>
          </cell>
          <cell r="L99">
            <v>1.1822381244826572</v>
          </cell>
        </row>
        <row r="100">
          <cell r="A100" t="str">
            <v>경남71자1374</v>
          </cell>
          <cell r="B100" t="str">
            <v>대운교통</v>
          </cell>
          <cell r="C100">
            <v>98</v>
          </cell>
          <cell r="D100" t="str">
            <v>신규도입</v>
          </cell>
          <cell r="E100">
            <v>2022</v>
          </cell>
          <cell r="F100">
            <v>44953</v>
          </cell>
          <cell r="G100">
            <v>85.090055862098879</v>
          </cell>
          <cell r="H100">
            <v>25760.346163381852</v>
          </cell>
          <cell r="I100">
            <v>31342.090237671666</v>
          </cell>
          <cell r="J100">
            <v>110500.8834977447</v>
          </cell>
          <cell r="K100">
            <v>134444.18176537764</v>
          </cell>
          <cell r="L100">
            <v>1.2166796998335458</v>
          </cell>
        </row>
        <row r="101">
          <cell r="A101" t="str">
            <v>경남71자1375</v>
          </cell>
          <cell r="B101" t="str">
            <v>대운교통</v>
          </cell>
          <cell r="C101">
            <v>99</v>
          </cell>
          <cell r="D101" t="str">
            <v>신규도입</v>
          </cell>
          <cell r="E101">
            <v>2022</v>
          </cell>
          <cell r="F101">
            <v>44953</v>
          </cell>
          <cell r="G101">
            <v>107</v>
          </cell>
          <cell r="H101">
            <v>36087</v>
          </cell>
          <cell r="I101">
            <v>44276</v>
          </cell>
          <cell r="J101">
            <v>123100.5140186916</v>
          </cell>
          <cell r="K101">
            <v>151034.95327102803</v>
          </cell>
          <cell r="L101">
            <v>1.2269238229833457</v>
          </cell>
        </row>
        <row r="102">
          <cell r="A102" t="str">
            <v>경남71자1377</v>
          </cell>
          <cell r="B102" t="str">
            <v>대운교통</v>
          </cell>
          <cell r="C102">
            <v>100</v>
          </cell>
          <cell r="D102" t="str">
            <v>신규도입</v>
          </cell>
          <cell r="E102">
            <v>2023</v>
          </cell>
          <cell r="F102">
            <v>44958</v>
          </cell>
          <cell r="G102">
            <v>163</v>
          </cell>
          <cell r="H102">
            <v>48594</v>
          </cell>
          <cell r="I102">
            <v>59142</v>
          </cell>
          <cell r="J102">
            <v>108814.78527607363</v>
          </cell>
          <cell r="K102">
            <v>132434.53987730062</v>
          </cell>
          <cell r="L102">
            <v>1.2170638350413632</v>
          </cell>
        </row>
        <row r="103">
          <cell r="A103" t="str">
            <v>경남71자1378</v>
          </cell>
          <cell r="B103" t="str">
            <v>대운교통</v>
          </cell>
          <cell r="C103">
            <v>101</v>
          </cell>
          <cell r="D103" t="str">
            <v>신규도입</v>
          </cell>
          <cell r="E103">
            <v>2023</v>
          </cell>
          <cell r="F103">
            <v>44958</v>
          </cell>
          <cell r="G103">
            <v>171</v>
          </cell>
          <cell r="H103">
            <v>51286</v>
          </cell>
          <cell r="I103">
            <v>62109.04</v>
          </cell>
          <cell r="J103">
            <v>109470.11695906433</v>
          </cell>
          <cell r="K103">
            <v>132571.92748538012</v>
          </cell>
          <cell r="L103">
            <v>1.2110330304566548</v>
          </cell>
        </row>
        <row r="104">
          <cell r="A104" t="str">
            <v>경남71자1379</v>
          </cell>
          <cell r="B104" t="str">
            <v>대운교통</v>
          </cell>
          <cell r="C104">
            <v>102</v>
          </cell>
          <cell r="D104" t="str">
            <v>신규도입</v>
          </cell>
          <cell r="E104">
            <v>2022</v>
          </cell>
          <cell r="F104">
            <v>44953</v>
          </cell>
          <cell r="G104">
            <v>104</v>
          </cell>
          <cell r="H104">
            <v>36157</v>
          </cell>
          <cell r="I104">
            <v>42799.839999999997</v>
          </cell>
          <cell r="J104">
            <v>126897.16346153847</v>
          </cell>
          <cell r="K104">
            <v>150210.9769230769</v>
          </cell>
          <cell r="L104">
            <v>1.1837221008380119</v>
          </cell>
        </row>
        <row r="105">
          <cell r="A105" t="str">
            <v>경남71자5213</v>
          </cell>
          <cell r="B105" t="str">
            <v>대중교통</v>
          </cell>
          <cell r="C105">
            <v>103</v>
          </cell>
          <cell r="D105" t="str">
            <v>신규도입</v>
          </cell>
          <cell r="E105">
            <v>2022</v>
          </cell>
          <cell r="F105" t="str">
            <v>2022-08-16</v>
          </cell>
          <cell r="G105">
            <v>312</v>
          </cell>
          <cell r="H105">
            <v>99330</v>
          </cell>
          <cell r="I105">
            <v>120273.71</v>
          </cell>
          <cell r="J105">
            <v>116203.36538461539</v>
          </cell>
          <cell r="K105">
            <v>140704.82099358973</v>
          </cell>
          <cell r="L105">
            <v>1.2108497936172353</v>
          </cell>
        </row>
        <row r="106">
          <cell r="A106" t="str">
            <v>경남71자5227</v>
          </cell>
          <cell r="B106" t="str">
            <v>대중교통</v>
          </cell>
          <cell r="C106">
            <v>104</v>
          </cell>
          <cell r="D106" t="str">
            <v>신규도입</v>
          </cell>
          <cell r="E106">
            <v>2023</v>
          </cell>
          <cell r="F106" t="str">
            <v>2023-12-20</v>
          </cell>
          <cell r="G106">
            <v>29.333333333333332</v>
          </cell>
          <cell r="H106">
            <v>10119</v>
          </cell>
          <cell r="I106">
            <v>12142.8</v>
          </cell>
          <cell r="J106">
            <v>125912.55681818182</v>
          </cell>
          <cell r="K106">
            <v>151095.06818181818</v>
          </cell>
          <cell r="L106">
            <v>1.2</v>
          </cell>
        </row>
        <row r="107">
          <cell r="A107" t="str">
            <v>경남71자5228</v>
          </cell>
          <cell r="B107" t="str">
            <v>대중교통</v>
          </cell>
          <cell r="C107">
            <v>105</v>
          </cell>
          <cell r="D107" t="str">
            <v>신규도입</v>
          </cell>
          <cell r="E107">
            <v>2021</v>
          </cell>
          <cell r="F107" t="str">
            <v>2021-11-19</v>
          </cell>
          <cell r="G107">
            <v>524</v>
          </cell>
          <cell r="H107">
            <v>170987</v>
          </cell>
          <cell r="I107">
            <v>193049.12</v>
          </cell>
          <cell r="J107">
            <v>119103.54007633588</v>
          </cell>
          <cell r="K107">
            <v>134471.23816793892</v>
          </cell>
          <cell r="L107">
            <v>1.1290280547643972</v>
          </cell>
        </row>
        <row r="108">
          <cell r="A108" t="str">
            <v>경남71자5230</v>
          </cell>
          <cell r="B108" t="str">
            <v>대중교통</v>
          </cell>
          <cell r="C108">
            <v>106</v>
          </cell>
          <cell r="D108" t="str">
            <v>신규도입</v>
          </cell>
          <cell r="E108">
            <v>2022</v>
          </cell>
          <cell r="F108" t="str">
            <v>2022-12-16</v>
          </cell>
          <cell r="G108">
            <v>196</v>
          </cell>
          <cell r="H108">
            <v>66117</v>
          </cell>
          <cell r="I108">
            <v>75400.42</v>
          </cell>
          <cell r="J108">
            <v>123126.04591836734</v>
          </cell>
          <cell r="K108">
            <v>140414.04744897957</v>
          </cell>
          <cell r="L108">
            <v>1.140408971973925</v>
          </cell>
        </row>
        <row r="109">
          <cell r="A109" t="str">
            <v>경남71자5231</v>
          </cell>
          <cell r="B109" t="str">
            <v>대중교통</v>
          </cell>
          <cell r="C109">
            <v>107</v>
          </cell>
          <cell r="D109" t="str">
            <v>신규도입</v>
          </cell>
          <cell r="E109">
            <v>2022</v>
          </cell>
          <cell r="F109" t="str">
            <v>2022-12-19</v>
          </cell>
          <cell r="G109">
            <v>199</v>
          </cell>
          <cell r="H109">
            <v>60077</v>
          </cell>
          <cell r="I109">
            <v>66788.259999999995</v>
          </cell>
          <cell r="J109">
            <v>110191.4824120603</v>
          </cell>
          <cell r="K109">
            <v>122501.07989949748</v>
          </cell>
          <cell r="L109">
            <v>1.1117109709206516</v>
          </cell>
        </row>
        <row r="110">
          <cell r="A110" t="str">
            <v>경남71자5233</v>
          </cell>
          <cell r="B110" t="str">
            <v>대중교통</v>
          </cell>
          <cell r="C110">
            <v>108</v>
          </cell>
          <cell r="D110" t="str">
            <v>신규도입</v>
          </cell>
          <cell r="E110">
            <v>2023</v>
          </cell>
          <cell r="F110" t="str">
            <v>2023-11-01</v>
          </cell>
          <cell r="G110">
            <v>30.333333333333332</v>
          </cell>
          <cell r="H110">
            <v>10240.666666666666</v>
          </cell>
          <cell r="I110">
            <v>12288.8</v>
          </cell>
          <cell r="J110">
            <v>123225.6043956044</v>
          </cell>
          <cell r="K110">
            <v>147870.72527472526</v>
          </cell>
          <cell r="L110">
            <v>1.2</v>
          </cell>
        </row>
        <row r="111">
          <cell r="A111" t="str">
            <v>경남71자5236</v>
          </cell>
          <cell r="B111" t="str">
            <v>대중교통</v>
          </cell>
          <cell r="C111">
            <v>109</v>
          </cell>
          <cell r="D111" t="str">
            <v>신규도입</v>
          </cell>
          <cell r="E111">
            <v>2023</v>
          </cell>
          <cell r="F111" t="str">
            <v>2023-12-26</v>
          </cell>
          <cell r="G111">
            <v>30</v>
          </cell>
          <cell r="H111">
            <v>10773.333333333334</v>
          </cell>
          <cell r="I111">
            <v>12928</v>
          </cell>
          <cell r="J111">
            <v>131075.55555555556</v>
          </cell>
          <cell r="K111">
            <v>157290.66666666666</v>
          </cell>
          <cell r="L111">
            <v>1.2</v>
          </cell>
        </row>
        <row r="112">
          <cell r="A112" t="str">
            <v>경남71자7173</v>
          </cell>
          <cell r="B112" t="str">
            <v>동부교통</v>
          </cell>
          <cell r="C112">
            <v>110</v>
          </cell>
          <cell r="D112" t="str">
            <v>신규도입</v>
          </cell>
          <cell r="E112">
            <v>2022</v>
          </cell>
          <cell r="F112" t="str">
            <v>2022-09-01</v>
          </cell>
          <cell r="G112">
            <v>234</v>
          </cell>
          <cell r="H112">
            <v>53397</v>
          </cell>
          <cell r="I112">
            <v>62855.79</v>
          </cell>
          <cell r="J112">
            <v>83290.192307692298</v>
          </cell>
          <cell r="K112">
            <v>98044.287820512822</v>
          </cell>
          <cell r="L112">
            <v>1.1771408506095851</v>
          </cell>
        </row>
        <row r="113">
          <cell r="A113" t="str">
            <v>경남71자7194</v>
          </cell>
          <cell r="B113" t="str">
            <v>동부교통</v>
          </cell>
          <cell r="C113">
            <v>111</v>
          </cell>
          <cell r="D113" t="str">
            <v>신규도입</v>
          </cell>
          <cell r="E113">
            <v>2022</v>
          </cell>
          <cell r="F113" t="str">
            <v>2022-11-01</v>
          </cell>
          <cell r="G113">
            <v>175</v>
          </cell>
          <cell r="H113">
            <v>39007</v>
          </cell>
          <cell r="I113">
            <v>44935.493191190522</v>
          </cell>
          <cell r="J113">
            <v>81357.457142857136</v>
          </cell>
          <cell r="K113">
            <v>93722.600084483085</v>
          </cell>
          <cell r="L113">
            <v>1.1519853665032052</v>
          </cell>
        </row>
        <row r="114">
          <cell r="A114" t="str">
            <v>경남71자4000</v>
          </cell>
          <cell r="B114" t="str">
            <v>마인버스</v>
          </cell>
          <cell r="C114">
            <v>112</v>
          </cell>
          <cell r="D114" t="str">
            <v>신규도입</v>
          </cell>
          <cell r="E114">
            <v>2024</v>
          </cell>
          <cell r="F114">
            <v>45407</v>
          </cell>
          <cell r="G114">
            <v>31</v>
          </cell>
          <cell r="H114">
            <v>9077.45959789468</v>
          </cell>
          <cell r="I114">
            <v>10711.402325515723</v>
          </cell>
          <cell r="J114">
            <v>106879.76623327607</v>
          </cell>
          <cell r="K114">
            <v>126118.12415526576</v>
          </cell>
          <cell r="L114">
            <v>1.18</v>
          </cell>
        </row>
        <row r="115">
          <cell r="A115" t="str">
            <v>경남71자4002</v>
          </cell>
          <cell r="B115" t="str">
            <v>마인버스</v>
          </cell>
          <cell r="C115">
            <v>113</v>
          </cell>
          <cell r="D115" t="str">
            <v>신규도입</v>
          </cell>
          <cell r="E115">
            <v>2024</v>
          </cell>
          <cell r="F115">
            <v>45399</v>
          </cell>
          <cell r="G115">
            <v>31</v>
          </cell>
          <cell r="H115">
            <v>9077.45959789468</v>
          </cell>
          <cell r="I115">
            <v>10711.402325515723</v>
          </cell>
          <cell r="J115">
            <v>106879.76623327607</v>
          </cell>
          <cell r="K115">
            <v>126118.12415526576</v>
          </cell>
          <cell r="L115">
            <v>1.18</v>
          </cell>
        </row>
        <row r="116">
          <cell r="A116" t="str">
            <v>경남71자4004</v>
          </cell>
          <cell r="B116" t="str">
            <v>마인버스</v>
          </cell>
          <cell r="C116">
            <v>114</v>
          </cell>
          <cell r="D116" t="str">
            <v>신규도입</v>
          </cell>
          <cell r="E116">
            <v>2024</v>
          </cell>
          <cell r="F116">
            <v>45404</v>
          </cell>
          <cell r="G116">
            <v>31</v>
          </cell>
          <cell r="H116">
            <v>9077.45959789468</v>
          </cell>
          <cell r="I116">
            <v>10711.402325515723</v>
          </cell>
          <cell r="J116">
            <v>106879.76623327607</v>
          </cell>
          <cell r="K116">
            <v>126118.12415526576</v>
          </cell>
          <cell r="L116">
            <v>1.18</v>
          </cell>
        </row>
        <row r="117">
          <cell r="A117" t="str">
            <v>경남71자4007</v>
          </cell>
          <cell r="B117" t="str">
            <v>마인버스</v>
          </cell>
          <cell r="C117">
            <v>115</v>
          </cell>
          <cell r="D117" t="str">
            <v>신규도입</v>
          </cell>
          <cell r="E117">
            <v>2024</v>
          </cell>
          <cell r="F117">
            <v>45406</v>
          </cell>
          <cell r="G117">
            <v>31</v>
          </cell>
          <cell r="H117">
            <v>9077.45959789468</v>
          </cell>
          <cell r="I117">
            <v>10711.402325515723</v>
          </cell>
          <cell r="J117">
            <v>106879.76623327607</v>
          </cell>
          <cell r="K117">
            <v>126118.12415526576</v>
          </cell>
          <cell r="L117">
            <v>1.18</v>
          </cell>
        </row>
        <row r="118">
          <cell r="A118" t="str">
            <v>경남71자5004</v>
          </cell>
          <cell r="B118" t="str">
            <v>마인버스</v>
          </cell>
          <cell r="C118">
            <v>116</v>
          </cell>
          <cell r="D118" t="str">
            <v>신규도입</v>
          </cell>
          <cell r="E118">
            <v>2021</v>
          </cell>
          <cell r="F118">
            <v>44550</v>
          </cell>
          <cell r="G118">
            <v>118</v>
          </cell>
          <cell r="H118">
            <v>33598</v>
          </cell>
          <cell r="I118">
            <v>39054.179999999993</v>
          </cell>
          <cell r="J118">
            <v>103926.01694915253</v>
          </cell>
          <cell r="K118">
            <v>120803.18389830507</v>
          </cell>
          <cell r="L118">
            <v>1.1623959759509495</v>
          </cell>
        </row>
        <row r="119">
          <cell r="A119" t="str">
            <v>경남71자5006</v>
          </cell>
          <cell r="B119" t="str">
            <v>마인버스</v>
          </cell>
          <cell r="C119">
            <v>117</v>
          </cell>
          <cell r="D119" t="str">
            <v>신규도입</v>
          </cell>
          <cell r="E119">
            <v>2022</v>
          </cell>
          <cell r="F119">
            <v>44726</v>
          </cell>
          <cell r="G119">
            <v>213</v>
          </cell>
          <cell r="H119">
            <v>56822.499999999993</v>
          </cell>
          <cell r="I119">
            <v>65983.490000000005</v>
          </cell>
          <cell r="J119">
            <v>97371.889671361481</v>
          </cell>
          <cell r="K119">
            <v>113070.29976525823</v>
          </cell>
          <cell r="L119">
            <v>1.1612211711909899</v>
          </cell>
        </row>
        <row r="120">
          <cell r="A120" t="str">
            <v>경남71자5030</v>
          </cell>
          <cell r="B120" t="str">
            <v>마인버스</v>
          </cell>
          <cell r="C120">
            <v>118</v>
          </cell>
          <cell r="D120" t="str">
            <v>신규도입</v>
          </cell>
          <cell r="E120">
            <v>2024</v>
          </cell>
          <cell r="F120">
            <v>45302</v>
          </cell>
          <cell r="G120">
            <v>31</v>
          </cell>
          <cell r="H120">
            <v>9077.45959789468</v>
          </cell>
          <cell r="I120">
            <v>10711.402325515723</v>
          </cell>
          <cell r="J120">
            <v>106879.76623327607</v>
          </cell>
          <cell r="K120">
            <v>126118.12415526576</v>
          </cell>
          <cell r="L120">
            <v>1.18</v>
          </cell>
        </row>
        <row r="121">
          <cell r="A121" t="str">
            <v>경남71자5032</v>
          </cell>
          <cell r="B121" t="str">
            <v>마인버스</v>
          </cell>
          <cell r="C121">
            <v>119</v>
          </cell>
          <cell r="D121" t="str">
            <v>신규도입</v>
          </cell>
          <cell r="E121">
            <v>2024</v>
          </cell>
          <cell r="F121">
            <v>45288</v>
          </cell>
          <cell r="G121">
            <v>31</v>
          </cell>
          <cell r="H121">
            <v>9077.45959789468</v>
          </cell>
          <cell r="I121">
            <v>10711.402325515723</v>
          </cell>
          <cell r="J121">
            <v>106879.76623327607</v>
          </cell>
          <cell r="K121">
            <v>126118.12415526576</v>
          </cell>
          <cell r="L121">
            <v>1.18</v>
          </cell>
        </row>
        <row r="122">
          <cell r="A122" t="str">
            <v>경남71자5041</v>
          </cell>
          <cell r="B122" t="str">
            <v>마인버스</v>
          </cell>
          <cell r="C122">
            <v>120</v>
          </cell>
          <cell r="D122" t="str">
            <v>신규도입</v>
          </cell>
          <cell r="E122">
            <v>2022</v>
          </cell>
          <cell r="F122">
            <v>44550</v>
          </cell>
          <cell r="G122">
            <v>215</v>
          </cell>
          <cell r="H122">
            <v>60654</v>
          </cell>
          <cell r="I122">
            <v>68146.709999999992</v>
          </cell>
          <cell r="J122">
            <v>102970.74418604652</v>
          </cell>
          <cell r="K122">
            <v>115690.92627906975</v>
          </cell>
          <cell r="L122">
            <v>1.1235320011870609</v>
          </cell>
        </row>
        <row r="123">
          <cell r="A123" t="str">
            <v>경남71자5043</v>
          </cell>
          <cell r="B123" t="str">
            <v>마인버스</v>
          </cell>
          <cell r="C123">
            <v>121</v>
          </cell>
          <cell r="D123" t="str">
            <v>신규도입</v>
          </cell>
          <cell r="E123">
            <v>2024</v>
          </cell>
          <cell r="F123">
            <v>45329</v>
          </cell>
          <cell r="G123">
            <v>31</v>
          </cell>
          <cell r="H123">
            <v>9077.45959789468</v>
          </cell>
          <cell r="I123">
            <v>10711.402325515723</v>
          </cell>
          <cell r="J123">
            <v>106879.76623327607</v>
          </cell>
          <cell r="K123">
            <v>126118.12415526576</v>
          </cell>
          <cell r="L123">
            <v>1.18</v>
          </cell>
        </row>
        <row r="124">
          <cell r="A124" t="str">
            <v>경남71자5044</v>
          </cell>
          <cell r="B124" t="str">
            <v>마인버스</v>
          </cell>
          <cell r="C124">
            <v>122</v>
          </cell>
          <cell r="D124" t="str">
            <v>신규도입</v>
          </cell>
          <cell r="E124">
            <v>2024</v>
          </cell>
          <cell r="F124">
            <v>45329</v>
          </cell>
          <cell r="G124">
            <v>31</v>
          </cell>
          <cell r="H124">
            <v>9077.45959789468</v>
          </cell>
          <cell r="I124">
            <v>10711.402325515723</v>
          </cell>
          <cell r="J124">
            <v>106879.76623327607</v>
          </cell>
          <cell r="K124">
            <v>126118.12415526576</v>
          </cell>
          <cell r="L124">
            <v>1.18</v>
          </cell>
        </row>
        <row r="125">
          <cell r="A125" t="str">
            <v>경남71자5049</v>
          </cell>
          <cell r="B125" t="str">
            <v>마인버스</v>
          </cell>
          <cell r="C125">
            <v>123</v>
          </cell>
          <cell r="D125" t="str">
            <v>신규도입</v>
          </cell>
          <cell r="E125">
            <v>2021</v>
          </cell>
          <cell r="F125">
            <v>44602</v>
          </cell>
          <cell r="G125">
            <v>202</v>
          </cell>
          <cell r="H125">
            <v>67023</v>
          </cell>
          <cell r="I125">
            <v>80349.22</v>
          </cell>
          <cell r="J125">
            <v>121105.91584158415</v>
          </cell>
          <cell r="K125">
            <v>145185.47178217821</v>
          </cell>
          <cell r="L125">
            <v>1.1988305507064738</v>
          </cell>
        </row>
        <row r="126">
          <cell r="A126" t="str">
            <v>경남71자5050</v>
          </cell>
          <cell r="B126" t="str">
            <v>마인버스</v>
          </cell>
          <cell r="C126">
            <v>124</v>
          </cell>
          <cell r="D126" t="str">
            <v>신규도입</v>
          </cell>
          <cell r="E126">
            <v>2021</v>
          </cell>
          <cell r="F126">
            <v>44602</v>
          </cell>
          <cell r="G126">
            <v>200</v>
          </cell>
          <cell r="H126">
            <v>69425</v>
          </cell>
          <cell r="I126">
            <v>83941.76999999999</v>
          </cell>
          <cell r="J126">
            <v>126700.625</v>
          </cell>
          <cell r="K126">
            <v>153193.73024999996</v>
          </cell>
          <cell r="L126">
            <v>1.2091000360100825</v>
          </cell>
        </row>
        <row r="127">
          <cell r="A127" t="str">
            <v>경남71자5052</v>
          </cell>
          <cell r="B127" t="str">
            <v>마인버스</v>
          </cell>
          <cell r="C127">
            <v>125</v>
          </cell>
          <cell r="D127" t="str">
            <v>신규도입</v>
          </cell>
          <cell r="E127">
            <v>2021</v>
          </cell>
          <cell r="F127">
            <v>44602</v>
          </cell>
          <cell r="G127">
            <v>176</v>
          </cell>
          <cell r="H127">
            <v>60663.170329670327</v>
          </cell>
          <cell r="I127">
            <v>64651.479999999996</v>
          </cell>
          <cell r="J127">
            <v>125807.14301323675</v>
          </cell>
          <cell r="K127">
            <v>134078.35340909089</v>
          </cell>
          <cell r="L127">
            <v>1.0657451572124477</v>
          </cell>
        </row>
        <row r="128">
          <cell r="A128" t="str">
            <v>경남71자5056</v>
          </cell>
          <cell r="B128" t="str">
            <v>마인버스</v>
          </cell>
          <cell r="C128">
            <v>126</v>
          </cell>
          <cell r="D128" t="str">
            <v>신규도입</v>
          </cell>
          <cell r="E128">
            <v>2022</v>
          </cell>
          <cell r="F128">
            <v>44732</v>
          </cell>
          <cell r="G128">
            <v>242</v>
          </cell>
          <cell r="H128">
            <v>56107.051282051267</v>
          </cell>
          <cell r="I128">
            <v>65682.61</v>
          </cell>
          <cell r="J128">
            <v>84624.271561771544</v>
          </cell>
          <cell r="K128">
            <v>99066.746487603319</v>
          </cell>
          <cell r="L128">
            <v>1.1706658699601269</v>
          </cell>
        </row>
        <row r="129">
          <cell r="A129" t="str">
            <v>경남71자5082</v>
          </cell>
          <cell r="B129" t="str">
            <v>마인버스</v>
          </cell>
          <cell r="C129">
            <v>127</v>
          </cell>
          <cell r="D129" t="str">
            <v>신규도입</v>
          </cell>
          <cell r="E129">
            <v>2024</v>
          </cell>
          <cell r="F129">
            <v>45362</v>
          </cell>
          <cell r="G129">
            <v>31</v>
          </cell>
          <cell r="H129">
            <v>9077.45959789468</v>
          </cell>
          <cell r="I129">
            <v>10711.402325515723</v>
          </cell>
          <cell r="J129">
            <v>106879.76623327607</v>
          </cell>
          <cell r="K129">
            <v>126118.12415526576</v>
          </cell>
          <cell r="L129">
            <v>1.18</v>
          </cell>
        </row>
        <row r="130">
          <cell r="A130" t="str">
            <v>경남71자3720</v>
          </cell>
          <cell r="B130" t="str">
            <v>마창여객</v>
          </cell>
          <cell r="C130">
            <v>128</v>
          </cell>
          <cell r="D130" t="str">
            <v>신규도입</v>
          </cell>
          <cell r="E130">
            <v>2023</v>
          </cell>
          <cell r="F130" t="str">
            <v>2023-12-04</v>
          </cell>
          <cell r="G130">
            <v>19</v>
          </cell>
          <cell r="H130">
            <v>6324</v>
          </cell>
          <cell r="I130">
            <v>7876.2720809898801</v>
          </cell>
          <cell r="J130">
            <v>121487.36842105264</v>
          </cell>
          <cell r="K130">
            <v>151307.33208217402</v>
          </cell>
          <cell r="L130">
            <v>1.2454573183095952</v>
          </cell>
        </row>
        <row r="131">
          <cell r="A131" t="str">
            <v>경남71자3724</v>
          </cell>
          <cell r="B131" t="str">
            <v>마창여객</v>
          </cell>
          <cell r="C131">
            <v>129</v>
          </cell>
          <cell r="D131" t="str">
            <v>신규도입</v>
          </cell>
          <cell r="E131">
            <v>2023</v>
          </cell>
          <cell r="F131" t="str">
            <v>2023-11-14</v>
          </cell>
          <cell r="G131">
            <v>17</v>
          </cell>
          <cell r="H131">
            <v>4572</v>
          </cell>
          <cell r="I131">
            <v>5256.8329737752092</v>
          </cell>
          <cell r="J131">
            <v>98163.529411764699</v>
          </cell>
          <cell r="K131">
            <v>112867.2962016442</v>
          </cell>
          <cell r="L131">
            <v>1.1497884894521457</v>
          </cell>
        </row>
        <row r="132">
          <cell r="A132" t="str">
            <v>경남71자3728</v>
          </cell>
          <cell r="B132" t="str">
            <v>마창여객</v>
          </cell>
          <cell r="C132">
            <v>130</v>
          </cell>
          <cell r="D132" t="str">
            <v>신규도입</v>
          </cell>
          <cell r="E132">
            <v>2023</v>
          </cell>
          <cell r="F132" t="str">
            <v>2023-11-23</v>
          </cell>
          <cell r="G132">
            <v>19</v>
          </cell>
          <cell r="H132">
            <v>4750</v>
          </cell>
          <cell r="I132">
            <v>5536.7600880725004</v>
          </cell>
          <cell r="J132">
            <v>91250</v>
          </cell>
          <cell r="K132">
            <v>106364.07537612961</v>
          </cell>
          <cell r="L132">
            <v>1.1656337027521053</v>
          </cell>
        </row>
        <row r="133">
          <cell r="A133" t="str">
            <v>경남71자3740</v>
          </cell>
          <cell r="B133" t="str">
            <v>마창여객</v>
          </cell>
          <cell r="C133">
            <v>131</v>
          </cell>
          <cell r="D133" t="str">
            <v>신규도입</v>
          </cell>
          <cell r="E133">
            <v>2022</v>
          </cell>
          <cell r="F133">
            <v>44784</v>
          </cell>
          <cell r="G133">
            <v>201</v>
          </cell>
          <cell r="H133">
            <v>68596</v>
          </cell>
          <cell r="I133">
            <v>86759.86</v>
          </cell>
          <cell r="J133">
            <v>124564.87562189056</v>
          </cell>
          <cell r="K133">
            <v>157548.99950248757</v>
          </cell>
          <cell r="L133">
            <v>1.2647947402180884</v>
          </cell>
        </row>
        <row r="134">
          <cell r="A134" t="str">
            <v>경남71자3741</v>
          </cell>
          <cell r="B134" t="str">
            <v>마창여객</v>
          </cell>
          <cell r="C134">
            <v>132</v>
          </cell>
          <cell r="D134" t="str">
            <v>신규도입</v>
          </cell>
          <cell r="E134">
            <v>2022</v>
          </cell>
          <cell r="F134" t="str">
            <v>2023-08-01</v>
          </cell>
          <cell r="G134">
            <v>19</v>
          </cell>
          <cell r="H134">
            <v>5987</v>
          </cell>
          <cell r="I134">
            <v>7184.4</v>
          </cell>
          <cell r="J134">
            <v>115013.42105263157</v>
          </cell>
          <cell r="K134">
            <v>138016.10526315789</v>
          </cell>
          <cell r="L134">
            <v>1.2</v>
          </cell>
        </row>
        <row r="135">
          <cell r="A135" t="str">
            <v>경남71자3747</v>
          </cell>
          <cell r="B135" t="str">
            <v>마창여객</v>
          </cell>
          <cell r="C135">
            <v>133</v>
          </cell>
          <cell r="D135" t="str">
            <v>신규도입</v>
          </cell>
          <cell r="E135">
            <v>2022</v>
          </cell>
          <cell r="F135" t="str">
            <v>2023-08-28</v>
          </cell>
          <cell r="G135">
            <v>19</v>
          </cell>
          <cell r="H135">
            <v>5771</v>
          </cell>
          <cell r="I135">
            <v>6809.78</v>
          </cell>
          <cell r="J135">
            <v>110863.94736842105</v>
          </cell>
          <cell r="K135">
            <v>130819.45789473684</v>
          </cell>
          <cell r="L135">
            <v>1.18</v>
          </cell>
        </row>
        <row r="136">
          <cell r="A136" t="str">
            <v>경남71자3759</v>
          </cell>
          <cell r="B136" t="str">
            <v>마창여객</v>
          </cell>
          <cell r="C136">
            <v>134</v>
          </cell>
          <cell r="D136" t="str">
            <v>신규도입</v>
          </cell>
          <cell r="E136">
            <v>2023</v>
          </cell>
          <cell r="F136" t="str">
            <v>2023-12-06</v>
          </cell>
          <cell r="G136">
            <v>31</v>
          </cell>
          <cell r="H136">
            <v>10265</v>
          </cell>
          <cell r="I136">
            <v>11485</v>
          </cell>
          <cell r="J136">
            <v>120862.09677419355</v>
          </cell>
          <cell r="K136">
            <v>135226.61290322582</v>
          </cell>
          <cell r="L136">
            <v>1.1188504627374576</v>
          </cell>
        </row>
        <row r="137">
          <cell r="A137" t="str">
            <v>경남71자3770</v>
          </cell>
          <cell r="B137" t="str">
            <v>마창여객</v>
          </cell>
          <cell r="C137">
            <v>135</v>
          </cell>
          <cell r="D137" t="str">
            <v>신규도입</v>
          </cell>
          <cell r="E137">
            <v>2022</v>
          </cell>
          <cell r="F137">
            <v>44725</v>
          </cell>
          <cell r="G137">
            <v>378</v>
          </cell>
          <cell r="H137">
            <v>128213</v>
          </cell>
          <cell r="I137">
            <v>151291.34</v>
          </cell>
          <cell r="J137">
            <v>123803.5582010582</v>
          </cell>
          <cell r="K137">
            <v>146088.19867724867</v>
          </cell>
          <cell r="L137">
            <v>1.18</v>
          </cell>
        </row>
        <row r="138">
          <cell r="A138" t="str">
            <v>경남71자3782</v>
          </cell>
          <cell r="B138" t="str">
            <v>마창여객</v>
          </cell>
          <cell r="C138">
            <v>136</v>
          </cell>
          <cell r="D138" t="str">
            <v>신규도입</v>
          </cell>
          <cell r="E138">
            <v>2022</v>
          </cell>
          <cell r="F138" t="str">
            <v>2023-07-24</v>
          </cell>
          <cell r="G138">
            <v>23</v>
          </cell>
          <cell r="H138">
            <v>6834</v>
          </cell>
          <cell r="I138">
            <v>8204</v>
          </cell>
          <cell r="J138">
            <v>108452.60869565218</v>
          </cell>
          <cell r="K138">
            <v>130193.91304347827</v>
          </cell>
          <cell r="L138">
            <v>1.2004682470002928</v>
          </cell>
        </row>
        <row r="139">
          <cell r="A139" t="str">
            <v>경남71자3787</v>
          </cell>
          <cell r="B139" t="str">
            <v>마창여객</v>
          </cell>
          <cell r="C139">
            <v>137</v>
          </cell>
          <cell r="D139" t="str">
            <v>신규도입</v>
          </cell>
          <cell r="E139">
            <v>2022</v>
          </cell>
          <cell r="F139">
            <v>44732</v>
          </cell>
          <cell r="G139">
            <v>382</v>
          </cell>
          <cell r="H139">
            <v>126502</v>
          </cell>
          <cell r="I139">
            <v>149272.35999999999</v>
          </cell>
          <cell r="J139">
            <v>120872.32984293194</v>
          </cell>
          <cell r="K139">
            <v>142629.34921465968</v>
          </cell>
          <cell r="L139">
            <v>1.18</v>
          </cell>
        </row>
        <row r="140">
          <cell r="A140" t="str">
            <v>경남71자3788</v>
          </cell>
          <cell r="B140" t="str">
            <v>마창여객</v>
          </cell>
          <cell r="C140">
            <v>138</v>
          </cell>
          <cell r="D140" t="str">
            <v>신규도입</v>
          </cell>
          <cell r="E140">
            <v>2022</v>
          </cell>
          <cell r="F140" t="str">
            <v>2023-09-01</v>
          </cell>
          <cell r="G140">
            <v>18</v>
          </cell>
          <cell r="H140">
            <v>6090</v>
          </cell>
          <cell r="I140">
            <v>7184.4</v>
          </cell>
          <cell r="J140">
            <v>123491.66666666666</v>
          </cell>
          <cell r="K140">
            <v>145683.66666666666</v>
          </cell>
          <cell r="L140">
            <v>1.1797044334975371</v>
          </cell>
        </row>
        <row r="141">
          <cell r="A141" t="str">
            <v>경남71자5555</v>
          </cell>
          <cell r="B141" t="str">
            <v>부일교통</v>
          </cell>
          <cell r="C141">
            <v>139</v>
          </cell>
          <cell r="D141" t="str">
            <v>신규도입</v>
          </cell>
          <cell r="E141">
            <v>2023</v>
          </cell>
          <cell r="F141" t="str">
            <v>2023-05-03</v>
          </cell>
          <cell r="G141">
            <v>59.381999999999991</v>
          </cell>
          <cell r="H141">
            <v>15876.12</v>
          </cell>
          <cell r="I141">
            <v>18733.821599999999</v>
          </cell>
          <cell r="J141">
            <v>97584.853996160484</v>
          </cell>
          <cell r="K141">
            <v>115150.12771546935</v>
          </cell>
          <cell r="L141">
            <v>1.1799999999999997</v>
          </cell>
        </row>
        <row r="142">
          <cell r="A142" t="str">
            <v>경남71자5561</v>
          </cell>
          <cell r="B142" t="str">
            <v>부일교통</v>
          </cell>
          <cell r="C142">
            <v>140</v>
          </cell>
          <cell r="D142" t="str">
            <v>신규도입</v>
          </cell>
          <cell r="E142">
            <v>2022</v>
          </cell>
          <cell r="F142" t="str">
            <v>2022-05-17</v>
          </cell>
          <cell r="G142">
            <v>407</v>
          </cell>
          <cell r="H142">
            <v>122109.90909090909</v>
          </cell>
          <cell r="I142">
            <v>136852.25000000003</v>
          </cell>
          <cell r="J142">
            <v>109508.88653115927</v>
          </cell>
          <cell r="K142">
            <v>122729.90479115481</v>
          </cell>
          <cell r="L142">
            <v>1.1207300948698231</v>
          </cell>
        </row>
        <row r="143">
          <cell r="A143" t="str">
            <v>경남71자5566</v>
          </cell>
          <cell r="B143" t="str">
            <v>부일교통</v>
          </cell>
          <cell r="C143">
            <v>141</v>
          </cell>
          <cell r="D143" t="str">
            <v>신규도입</v>
          </cell>
          <cell r="E143">
            <v>2022</v>
          </cell>
          <cell r="F143" t="str">
            <v>2022-05-04</v>
          </cell>
          <cell r="G143">
            <v>340</v>
          </cell>
          <cell r="H143">
            <v>73166</v>
          </cell>
          <cell r="I143">
            <v>93862.19</v>
          </cell>
          <cell r="J143">
            <v>78545.852941176461</v>
          </cell>
          <cell r="K143">
            <v>100763.82161764707</v>
          </cell>
          <cell r="L143">
            <v>1.2828662220156908</v>
          </cell>
        </row>
        <row r="144">
          <cell r="A144" t="str">
            <v>경남71자5591</v>
          </cell>
          <cell r="B144" t="str">
            <v>부일교통</v>
          </cell>
          <cell r="C144">
            <v>142</v>
          </cell>
          <cell r="D144" t="str">
            <v>신규도입</v>
          </cell>
          <cell r="E144">
            <v>2022</v>
          </cell>
          <cell r="F144" t="str">
            <v>2022-05-04</v>
          </cell>
          <cell r="G144">
            <v>384</v>
          </cell>
          <cell r="H144">
            <v>89625</v>
          </cell>
          <cell r="I144">
            <v>106381.32999999997</v>
          </cell>
          <cell r="J144">
            <v>85190.4296875</v>
          </cell>
          <cell r="K144">
            <v>101117.6704427083</v>
          </cell>
          <cell r="L144">
            <v>1.1869604463040442</v>
          </cell>
        </row>
        <row r="145">
          <cell r="A145" t="str">
            <v>경남71자5625</v>
          </cell>
          <cell r="B145" t="str">
            <v>부일교통</v>
          </cell>
          <cell r="C145">
            <v>143</v>
          </cell>
          <cell r="D145" t="str">
            <v>신규도입</v>
          </cell>
          <cell r="E145">
            <v>2022</v>
          </cell>
          <cell r="F145" t="str">
            <v>2022-11-01</v>
          </cell>
          <cell r="G145">
            <v>255</v>
          </cell>
          <cell r="H145">
            <v>87492</v>
          </cell>
          <cell r="I145">
            <v>98158.84</v>
          </cell>
          <cell r="J145">
            <v>125233.64705882354</v>
          </cell>
          <cell r="K145">
            <v>140501.86901960784</v>
          </cell>
          <cell r="L145">
            <v>1.1219178896356237</v>
          </cell>
        </row>
        <row r="146">
          <cell r="A146" t="str">
            <v>경남71자5665</v>
          </cell>
          <cell r="B146" t="str">
            <v>부일교통</v>
          </cell>
          <cell r="C146">
            <v>144</v>
          </cell>
          <cell r="D146" t="str">
            <v>신규도입</v>
          </cell>
          <cell r="E146">
            <v>2022</v>
          </cell>
          <cell r="F146" t="str">
            <v>2022-11-01</v>
          </cell>
          <cell r="G146">
            <v>230</v>
          </cell>
          <cell r="H146">
            <v>50312</v>
          </cell>
          <cell r="I146">
            <v>62163.090000000011</v>
          </cell>
          <cell r="J146">
            <v>79842.956521739121</v>
          </cell>
          <cell r="K146">
            <v>98650.121086956555</v>
          </cell>
          <cell r="L146">
            <v>1.2355519557958345</v>
          </cell>
        </row>
        <row r="147">
          <cell r="A147" t="str">
            <v>경남71자5797</v>
          </cell>
          <cell r="B147" t="str">
            <v>삼성교통</v>
          </cell>
          <cell r="C147">
            <v>145</v>
          </cell>
          <cell r="D147" t="str">
            <v>신규도입</v>
          </cell>
          <cell r="E147">
            <v>2022</v>
          </cell>
          <cell r="F147">
            <v>44715</v>
          </cell>
          <cell r="G147">
            <v>390</v>
          </cell>
          <cell r="H147">
            <v>138725</v>
          </cell>
          <cell r="I147">
            <v>163695.5</v>
          </cell>
          <cell r="J147">
            <v>129832.37179487181</v>
          </cell>
          <cell r="K147">
            <v>153202.19871794872</v>
          </cell>
          <cell r="L147">
            <v>1.18</v>
          </cell>
        </row>
        <row r="148">
          <cell r="A148" t="str">
            <v>경남71자5798</v>
          </cell>
          <cell r="B148" t="str">
            <v>삼성교통</v>
          </cell>
          <cell r="C148">
            <v>146</v>
          </cell>
          <cell r="D148" t="str">
            <v>신규도입</v>
          </cell>
          <cell r="E148">
            <v>2022</v>
          </cell>
          <cell r="F148">
            <v>44715</v>
          </cell>
          <cell r="G148">
            <v>385</v>
          </cell>
          <cell r="H148">
            <v>137925</v>
          </cell>
          <cell r="I148">
            <v>162751.5</v>
          </cell>
          <cell r="J148">
            <v>130760.06493506493</v>
          </cell>
          <cell r="K148">
            <v>154296.87662337662</v>
          </cell>
          <cell r="L148">
            <v>1.18</v>
          </cell>
        </row>
        <row r="149">
          <cell r="A149" t="str">
            <v>경남71자5846</v>
          </cell>
          <cell r="B149" t="str">
            <v>삼성교통</v>
          </cell>
          <cell r="C149">
            <v>147</v>
          </cell>
          <cell r="D149" t="str">
            <v>신규도입</v>
          </cell>
          <cell r="E149">
            <v>2024</v>
          </cell>
          <cell r="F149">
            <v>45279</v>
          </cell>
          <cell r="G149">
            <v>22.833333333333332</v>
          </cell>
          <cell r="H149">
            <v>6762.6150347779558</v>
          </cell>
          <cell r="I149">
            <v>8115.1380417335467</v>
          </cell>
          <cell r="J149">
            <v>108103.11624937024</v>
          </cell>
          <cell r="K149">
            <v>129723.73949924429</v>
          </cell>
          <cell r="L149">
            <v>1.2</v>
          </cell>
        </row>
        <row r="150">
          <cell r="A150" t="str">
            <v>경남71자5855</v>
          </cell>
          <cell r="B150" t="str">
            <v>삼성교통</v>
          </cell>
          <cell r="C150">
            <v>148</v>
          </cell>
          <cell r="D150" t="str">
            <v>신규도입</v>
          </cell>
          <cell r="E150">
            <v>2023</v>
          </cell>
          <cell r="F150">
            <v>44685</v>
          </cell>
          <cell r="G150">
            <v>61</v>
          </cell>
          <cell r="H150">
            <v>14567</v>
          </cell>
          <cell r="I150">
            <v>17915.793504273508</v>
          </cell>
          <cell r="J150">
            <v>87163.196721311469</v>
          </cell>
          <cell r="K150">
            <v>107201.05949278412</v>
          </cell>
          <cell r="L150">
            <v>1.2298890302926828</v>
          </cell>
        </row>
        <row r="151">
          <cell r="A151" t="str">
            <v>경남71자5868</v>
          </cell>
          <cell r="B151" t="str">
            <v>삼성교통</v>
          </cell>
          <cell r="C151">
            <v>149</v>
          </cell>
          <cell r="D151" t="str">
            <v>신규도입</v>
          </cell>
          <cell r="E151">
            <v>2024</v>
          </cell>
          <cell r="F151">
            <v>45279</v>
          </cell>
          <cell r="G151">
            <v>28.166666666666668</v>
          </cell>
          <cell r="H151">
            <v>5339.4726279642118</v>
          </cell>
          <cell r="I151">
            <v>6407.3671535570538</v>
          </cell>
          <cell r="J151">
            <v>69191.982575394228</v>
          </cell>
          <cell r="K151">
            <v>83030.379090473056</v>
          </cell>
          <cell r="L151">
            <v>1.1999999999999997</v>
          </cell>
        </row>
        <row r="152">
          <cell r="A152" t="str">
            <v>경남71자6702</v>
          </cell>
          <cell r="B152" t="str">
            <v>삼포교통</v>
          </cell>
          <cell r="C152">
            <v>150</v>
          </cell>
          <cell r="D152" t="str">
            <v>신규도입</v>
          </cell>
          <cell r="E152">
            <v>2023</v>
          </cell>
          <cell r="F152" t="str">
            <v>2022-12-21</v>
          </cell>
          <cell r="G152">
            <v>95.3125</v>
          </cell>
          <cell r="H152">
            <v>21662</v>
          </cell>
          <cell r="I152">
            <v>24154.849999999991</v>
          </cell>
          <cell r="J152">
            <v>82954.806557377044</v>
          </cell>
          <cell r="K152">
            <v>92501.196065573735</v>
          </cell>
          <cell r="L152">
            <v>1.1150794017172927</v>
          </cell>
        </row>
        <row r="153">
          <cell r="A153" t="str">
            <v>경남71자6725</v>
          </cell>
          <cell r="B153" t="str">
            <v>삼포교통</v>
          </cell>
          <cell r="C153">
            <v>151</v>
          </cell>
          <cell r="D153" t="str">
            <v>신규도입</v>
          </cell>
          <cell r="E153">
            <v>2022</v>
          </cell>
          <cell r="F153" t="str">
            <v>2022-11-15</v>
          </cell>
          <cell r="G153">
            <v>95.3125</v>
          </cell>
          <cell r="H153">
            <v>22198</v>
          </cell>
          <cell r="I153">
            <v>25333.789999999994</v>
          </cell>
          <cell r="J153">
            <v>85007.422950819673</v>
          </cell>
          <cell r="K153">
            <v>97015.956459016365</v>
          </cell>
          <cell r="L153">
            <v>1.1412645283358858</v>
          </cell>
        </row>
        <row r="154">
          <cell r="A154" t="str">
            <v>경남71자6730</v>
          </cell>
          <cell r="B154" t="str">
            <v>삼포교통</v>
          </cell>
          <cell r="C154">
            <v>152</v>
          </cell>
          <cell r="D154" t="str">
            <v>신규도입</v>
          </cell>
          <cell r="E154">
            <v>2022</v>
          </cell>
          <cell r="F154" t="str">
            <v>2022-11-15</v>
          </cell>
          <cell r="G154">
            <v>95.3125</v>
          </cell>
          <cell r="H154">
            <v>20068</v>
          </cell>
          <cell r="I154">
            <v>25678.25</v>
          </cell>
          <cell r="J154">
            <v>76850.570491803286</v>
          </cell>
          <cell r="K154">
            <v>98335.068852459022</v>
          </cell>
          <cell r="L154">
            <v>1.2795619892365955</v>
          </cell>
        </row>
        <row r="155">
          <cell r="A155" t="str">
            <v>경남71자6756</v>
          </cell>
          <cell r="B155" t="str">
            <v>삼포교통</v>
          </cell>
          <cell r="C155">
            <v>153</v>
          </cell>
          <cell r="D155" t="str">
            <v>신규도입</v>
          </cell>
          <cell r="E155">
            <v>2023</v>
          </cell>
          <cell r="F155" t="str">
            <v>2023-03-09</v>
          </cell>
          <cell r="G155">
            <v>117.25</v>
          </cell>
          <cell r="H155">
            <v>29780.9</v>
          </cell>
          <cell r="I155">
            <v>35694.149994444706</v>
          </cell>
          <cell r="J155">
            <v>92708.132196162056</v>
          </cell>
          <cell r="K155">
            <v>111116.11725349525</v>
          </cell>
          <cell r="L155">
            <v>1.1985584718542657</v>
          </cell>
        </row>
        <row r="156">
          <cell r="A156" t="str">
            <v>경남71자6757</v>
          </cell>
          <cell r="B156" t="str">
            <v>삼포교통</v>
          </cell>
          <cell r="C156">
            <v>154</v>
          </cell>
          <cell r="D156" t="str">
            <v>신규도입</v>
          </cell>
          <cell r="E156">
            <v>2023</v>
          </cell>
          <cell r="F156" t="str">
            <v>2023-03-09</v>
          </cell>
          <cell r="G156">
            <v>108.25</v>
          </cell>
          <cell r="H156">
            <v>28131.9</v>
          </cell>
          <cell r="I156">
            <v>33195.641999999993</v>
          </cell>
          <cell r="J156">
            <v>94855.829099307171</v>
          </cell>
          <cell r="K156">
            <v>111929.87833718242</v>
          </cell>
          <cell r="L156">
            <v>1.1799999999999995</v>
          </cell>
        </row>
        <row r="157">
          <cell r="A157" t="str">
            <v>경남71자6758</v>
          </cell>
          <cell r="B157" t="str">
            <v>삼포교통</v>
          </cell>
          <cell r="C157">
            <v>155</v>
          </cell>
          <cell r="D157" t="str">
            <v>신규도입</v>
          </cell>
          <cell r="E157">
            <v>2023</v>
          </cell>
          <cell r="F157" t="str">
            <v>2023-03-14</v>
          </cell>
          <cell r="G157">
            <v>121</v>
          </cell>
          <cell r="H157">
            <v>32369</v>
          </cell>
          <cell r="I157">
            <v>36226.389994444704</v>
          </cell>
          <cell r="J157">
            <v>97642.024793388438</v>
          </cell>
          <cell r="K157">
            <v>109277.95328902741</v>
          </cell>
          <cell r="L157">
            <v>1.1191692667195372</v>
          </cell>
        </row>
        <row r="158">
          <cell r="A158" t="str">
            <v>경남71자8803</v>
          </cell>
          <cell r="B158" t="str">
            <v>영화여객</v>
          </cell>
          <cell r="C158">
            <v>156</v>
          </cell>
          <cell r="D158" t="str">
            <v>신규도입</v>
          </cell>
          <cell r="E158">
            <v>2023</v>
          </cell>
          <cell r="F158" t="str">
            <v>2023-04-21</v>
          </cell>
          <cell r="G158">
            <v>31</v>
          </cell>
          <cell r="H158">
            <v>7031.2741815476193</v>
          </cell>
          <cell r="I158">
            <v>8039.89</v>
          </cell>
          <cell r="J158">
            <v>82787.583105318743</v>
          </cell>
          <cell r="K158">
            <v>94663.220967741945</v>
          </cell>
          <cell r="L158">
            <v>1.1434470897322311</v>
          </cell>
        </row>
        <row r="159">
          <cell r="A159" t="str">
            <v>경남71자8805</v>
          </cell>
          <cell r="B159" t="str">
            <v>영화여객</v>
          </cell>
          <cell r="C159">
            <v>157</v>
          </cell>
          <cell r="D159" t="str">
            <v>신규도입</v>
          </cell>
          <cell r="E159">
            <v>2023</v>
          </cell>
          <cell r="F159" t="str">
            <v>2023-05-02</v>
          </cell>
          <cell r="G159">
            <v>31</v>
          </cell>
          <cell r="H159">
            <v>7364.5461658841932</v>
          </cell>
          <cell r="I159">
            <v>8690.1644757433478</v>
          </cell>
          <cell r="J159">
            <v>86711.591953152601</v>
          </cell>
          <cell r="K159">
            <v>102319.67850472007</v>
          </cell>
          <cell r="L159">
            <v>1.18</v>
          </cell>
        </row>
        <row r="160">
          <cell r="A160" t="str">
            <v>경남71자8806</v>
          </cell>
          <cell r="B160" t="str">
            <v>영화여객</v>
          </cell>
          <cell r="C160">
            <v>158</v>
          </cell>
          <cell r="D160" t="str">
            <v>신규도입</v>
          </cell>
          <cell r="E160">
            <v>2023</v>
          </cell>
          <cell r="F160" t="str">
            <v>2023-04-21</v>
          </cell>
          <cell r="G160">
            <v>31</v>
          </cell>
          <cell r="H160">
            <v>7061.0119047619046</v>
          </cell>
          <cell r="I160">
            <v>8259.9599999999991</v>
          </cell>
          <cell r="J160">
            <v>83137.720814132103</v>
          </cell>
          <cell r="K160">
            <v>97254.367741935479</v>
          </cell>
          <cell r="L160">
            <v>1.169798339304531</v>
          </cell>
        </row>
        <row r="161">
          <cell r="A161" t="str">
            <v>경남71자8807</v>
          </cell>
          <cell r="B161" t="str">
            <v>영화여객</v>
          </cell>
          <cell r="C161">
            <v>159</v>
          </cell>
          <cell r="D161" t="str">
            <v>신규도입</v>
          </cell>
          <cell r="E161">
            <v>2023</v>
          </cell>
          <cell r="F161" t="str">
            <v>2023-04-21</v>
          </cell>
          <cell r="G161">
            <v>31</v>
          </cell>
          <cell r="H161">
            <v>6821.2090773809532</v>
          </cell>
          <cell r="I161">
            <v>8206.7000000000025</v>
          </cell>
          <cell r="J161">
            <v>80314.235911098323</v>
          </cell>
          <cell r="K161">
            <v>96627.274193548408</v>
          </cell>
          <cell r="L161">
            <v>1.2031151525927155</v>
          </cell>
        </row>
        <row r="162">
          <cell r="A162" t="str">
            <v>경남71자7041</v>
          </cell>
          <cell r="B162" t="str">
            <v>태영고속</v>
          </cell>
          <cell r="C162">
            <v>160</v>
          </cell>
          <cell r="D162" t="str">
            <v>신규도입</v>
          </cell>
          <cell r="E162">
            <v>2022</v>
          </cell>
          <cell r="F162" t="str">
            <v>2022-11-04</v>
          </cell>
          <cell r="G162">
            <v>199</v>
          </cell>
          <cell r="H162">
            <v>73865</v>
          </cell>
          <cell r="I162">
            <v>91399.861428571399</v>
          </cell>
          <cell r="J162">
            <v>135481.03015075377</v>
          </cell>
          <cell r="K162">
            <v>167642.96191672643</v>
          </cell>
          <cell r="L162">
            <v>1.2373906644360848</v>
          </cell>
        </row>
        <row r="163">
          <cell r="A163" t="str">
            <v>경남71자7049</v>
          </cell>
          <cell r="B163" t="str">
            <v>태영고속</v>
          </cell>
          <cell r="C163">
            <v>161</v>
          </cell>
          <cell r="D163" t="str">
            <v>신규도입</v>
          </cell>
          <cell r="E163">
            <v>2022</v>
          </cell>
          <cell r="F163" t="str">
            <v>2022-11-03</v>
          </cell>
          <cell r="G163">
            <v>152</v>
          </cell>
          <cell r="H163">
            <v>57991</v>
          </cell>
          <cell r="I163">
            <v>65923.499999999971</v>
          </cell>
          <cell r="J163">
            <v>139254.70394736843</v>
          </cell>
          <cell r="K163">
            <v>158303.14144736837</v>
          </cell>
          <cell r="L163">
            <v>1.1367884671759407</v>
          </cell>
        </row>
        <row r="164">
          <cell r="A164" t="str">
            <v>경남71자7083</v>
          </cell>
          <cell r="B164" t="str">
            <v>태영고속</v>
          </cell>
          <cell r="C164">
            <v>162</v>
          </cell>
          <cell r="D164" t="str">
            <v>신규도입</v>
          </cell>
          <cell r="E164">
            <v>2022</v>
          </cell>
          <cell r="F164" t="str">
            <v>2022-11-07</v>
          </cell>
          <cell r="G164">
            <v>96</v>
          </cell>
          <cell r="H164">
            <v>35460</v>
          </cell>
          <cell r="I164">
            <v>42873.120000000046</v>
          </cell>
          <cell r="J164">
            <v>134821.875</v>
          </cell>
          <cell r="K164">
            <v>163007.17500000016</v>
          </cell>
          <cell r="L164">
            <v>1.209055837563453</v>
          </cell>
        </row>
        <row r="165">
          <cell r="A165" t="str">
            <v>경남71자7084</v>
          </cell>
          <cell r="B165" t="str">
            <v>태영고속</v>
          </cell>
          <cell r="C165">
            <v>163</v>
          </cell>
          <cell r="D165" t="str">
            <v>신규도입</v>
          </cell>
          <cell r="E165">
            <v>2022</v>
          </cell>
          <cell r="F165" t="str">
            <v>2022-11-03</v>
          </cell>
          <cell r="G165">
            <v>184</v>
          </cell>
          <cell r="H165">
            <v>70907</v>
          </cell>
          <cell r="I165">
            <v>90248.519999999931</v>
          </cell>
          <cell r="J165">
            <v>140657.90760869565</v>
          </cell>
          <cell r="K165">
            <v>179025.5967391303</v>
          </cell>
          <cell r="L165">
            <v>1.2727730689494681</v>
          </cell>
        </row>
        <row r="166">
          <cell r="A166" t="str">
            <v>경남71자8300</v>
          </cell>
          <cell r="B166" t="str">
            <v>푸른교통</v>
          </cell>
          <cell r="C166">
            <v>164</v>
          </cell>
          <cell r="D166" t="str">
            <v>신규도입</v>
          </cell>
          <cell r="E166">
            <v>2022</v>
          </cell>
          <cell r="F166" t="str">
            <v>2022-11-15</v>
          </cell>
          <cell r="G166">
            <v>243</v>
          </cell>
          <cell r="H166">
            <v>59948</v>
          </cell>
          <cell r="I166">
            <v>70738.64</v>
          </cell>
          <cell r="J166">
            <v>90045.349794238689</v>
          </cell>
          <cell r="K166">
            <v>106253.51275720165</v>
          </cell>
          <cell r="L166">
            <v>1.18</v>
          </cell>
        </row>
        <row r="167">
          <cell r="A167" t="str">
            <v>경남71자8301</v>
          </cell>
          <cell r="B167" t="str">
            <v>푸른교통</v>
          </cell>
          <cell r="C167">
            <v>165</v>
          </cell>
          <cell r="D167" t="str">
            <v>신규도입</v>
          </cell>
          <cell r="E167">
            <v>2023</v>
          </cell>
          <cell r="F167" t="str">
            <v>2023-08-28</v>
          </cell>
          <cell r="G167">
            <v>28.6</v>
          </cell>
          <cell r="H167">
            <v>5189.3999999999996</v>
          </cell>
          <cell r="I167">
            <v>6227.28</v>
          </cell>
          <cell r="J167">
            <v>66228.35664335663</v>
          </cell>
          <cell r="K167">
            <v>79474.027972027965</v>
          </cell>
          <cell r="L167">
            <v>1.2000000000000002</v>
          </cell>
        </row>
        <row r="168">
          <cell r="A168" t="str">
            <v>경남71자8302</v>
          </cell>
          <cell r="B168" t="str">
            <v>푸른교통</v>
          </cell>
          <cell r="C168">
            <v>166</v>
          </cell>
          <cell r="D168" t="str">
            <v>신규도입</v>
          </cell>
          <cell r="E168">
            <v>2023</v>
          </cell>
          <cell r="F168" t="str">
            <v>2023-08-29</v>
          </cell>
          <cell r="G168">
            <v>14.285714285714286</v>
          </cell>
          <cell r="H168">
            <v>1706.2857142857142</v>
          </cell>
          <cell r="I168">
            <v>2047.542857142857</v>
          </cell>
          <cell r="J168">
            <v>43595.599999999991</v>
          </cell>
          <cell r="K168">
            <v>52314.719999999994</v>
          </cell>
          <cell r="L168">
            <v>1.2000000000000002</v>
          </cell>
        </row>
        <row r="169">
          <cell r="A169" t="str">
            <v>경남71자8310</v>
          </cell>
          <cell r="B169" t="str">
            <v>푸른교통</v>
          </cell>
          <cell r="C169">
            <v>167</v>
          </cell>
          <cell r="D169" t="str">
            <v>신규도입</v>
          </cell>
          <cell r="E169">
            <v>2022</v>
          </cell>
          <cell r="F169" t="str">
            <v>2022-07-06</v>
          </cell>
          <cell r="G169">
            <v>330</v>
          </cell>
          <cell r="H169">
            <v>74084</v>
          </cell>
          <cell r="I169">
            <v>86121.85</v>
          </cell>
          <cell r="J169">
            <v>81941.393939393936</v>
          </cell>
          <cell r="K169">
            <v>95255.985606060611</v>
          </cell>
          <cell r="L169">
            <v>1.1624892014470063</v>
          </cell>
        </row>
        <row r="170">
          <cell r="A170" t="str">
            <v>경남71자8315</v>
          </cell>
          <cell r="B170" t="str">
            <v>푸른교통</v>
          </cell>
          <cell r="C170">
            <v>168</v>
          </cell>
          <cell r="D170" t="str">
            <v>신규도입</v>
          </cell>
          <cell r="E170">
            <v>2022</v>
          </cell>
          <cell r="F170" t="str">
            <v>2022-03-15</v>
          </cell>
          <cell r="G170">
            <v>431</v>
          </cell>
          <cell r="H170">
            <v>96358</v>
          </cell>
          <cell r="I170">
            <v>104761.73000000001</v>
          </cell>
          <cell r="J170">
            <v>81602.482598607879</v>
          </cell>
          <cell r="K170">
            <v>88719.330510440835</v>
          </cell>
          <cell r="L170">
            <v>1.0872136200419271</v>
          </cell>
        </row>
        <row r="171">
          <cell r="A171" t="str">
            <v>경남71자8322</v>
          </cell>
          <cell r="B171" t="str">
            <v>푸른교통</v>
          </cell>
          <cell r="C171">
            <v>169</v>
          </cell>
          <cell r="D171" t="str">
            <v>신규도입</v>
          </cell>
          <cell r="E171">
            <v>2023</v>
          </cell>
          <cell r="F171" t="str">
            <v>2023-08-23</v>
          </cell>
          <cell r="G171">
            <v>26.8</v>
          </cell>
          <cell r="H171">
            <v>4853.2</v>
          </cell>
          <cell r="I171">
            <v>5823.8399999999992</v>
          </cell>
          <cell r="J171">
            <v>66097.686567164172</v>
          </cell>
          <cell r="K171">
            <v>79317.223880596997</v>
          </cell>
          <cell r="L171">
            <v>1.2</v>
          </cell>
        </row>
        <row r="172">
          <cell r="A172" t="str">
            <v>경남71자8329</v>
          </cell>
          <cell r="B172" t="str">
            <v>푸른교통</v>
          </cell>
          <cell r="C172">
            <v>170</v>
          </cell>
          <cell r="D172" t="str">
            <v>신규도입</v>
          </cell>
          <cell r="E172">
            <v>2022</v>
          </cell>
          <cell r="F172" t="str">
            <v>2022-03-10</v>
          </cell>
          <cell r="G172">
            <v>462</v>
          </cell>
          <cell r="H172">
            <v>103833</v>
          </cell>
          <cell r="I172">
            <v>122522.93999999997</v>
          </cell>
          <cell r="J172">
            <v>82032.564935064933</v>
          </cell>
          <cell r="K172">
            <v>96798.42662337661</v>
          </cell>
          <cell r="L172">
            <v>1.18</v>
          </cell>
        </row>
        <row r="173">
          <cell r="A173" t="str">
            <v>경남71자8331</v>
          </cell>
          <cell r="B173" t="str">
            <v>푸른교통</v>
          </cell>
          <cell r="C173">
            <v>171</v>
          </cell>
          <cell r="D173" t="str">
            <v>신규도입</v>
          </cell>
          <cell r="E173">
            <v>2022</v>
          </cell>
          <cell r="F173" t="str">
            <v>2021-07-01</v>
          </cell>
          <cell r="G173">
            <v>574</v>
          </cell>
          <cell r="H173">
            <v>118518</v>
          </cell>
          <cell r="I173">
            <v>139242.69</v>
          </cell>
          <cell r="J173">
            <v>75364.233449477353</v>
          </cell>
          <cell r="K173">
            <v>88542.825522648083</v>
          </cell>
          <cell r="L173">
            <v>1.174865336910849</v>
          </cell>
        </row>
        <row r="174">
          <cell r="A174" t="str">
            <v>경남71자8332</v>
          </cell>
          <cell r="B174" t="str">
            <v>푸른교통</v>
          </cell>
          <cell r="C174">
            <v>172</v>
          </cell>
          <cell r="D174" t="str">
            <v>신규도입</v>
          </cell>
          <cell r="E174">
            <v>2022</v>
          </cell>
          <cell r="F174" t="str">
            <v>2021-07-06</v>
          </cell>
          <cell r="G174">
            <v>552</v>
          </cell>
          <cell r="H174">
            <v>123743</v>
          </cell>
          <cell r="I174">
            <v>133379.87</v>
          </cell>
          <cell r="J174">
            <v>81822.817028985504</v>
          </cell>
          <cell r="K174">
            <v>88195.022735507242</v>
          </cell>
          <cell r="L174">
            <v>1.0778781021956798</v>
          </cell>
        </row>
        <row r="175">
          <cell r="A175" t="str">
            <v>경남71자8337</v>
          </cell>
          <cell r="B175" t="str">
            <v>푸른교통</v>
          </cell>
          <cell r="C175">
            <v>173</v>
          </cell>
          <cell r="D175" t="str">
            <v>신규도입</v>
          </cell>
          <cell r="E175">
            <v>2022</v>
          </cell>
          <cell r="F175" t="str">
            <v>2021-07-07</v>
          </cell>
          <cell r="G175">
            <v>536</v>
          </cell>
          <cell r="H175">
            <v>119744</v>
          </cell>
          <cell r="I175">
            <v>145596.51</v>
          </cell>
          <cell r="J175">
            <v>81542.089552238802</v>
          </cell>
          <cell r="K175">
            <v>99146.87714552239</v>
          </cell>
          <cell r="L175">
            <v>1.2158981660876538</v>
          </cell>
        </row>
        <row r="176">
          <cell r="A176" t="str">
            <v>경남71자8338</v>
          </cell>
          <cell r="B176" t="str">
            <v>푸른교통</v>
          </cell>
          <cell r="C176">
            <v>174</v>
          </cell>
          <cell r="D176" t="str">
            <v>신규도입</v>
          </cell>
          <cell r="E176">
            <v>2022</v>
          </cell>
          <cell r="F176" t="str">
            <v>2021-07-05</v>
          </cell>
          <cell r="G176">
            <v>569</v>
          </cell>
          <cell r="H176">
            <v>116871</v>
          </cell>
          <cell r="I176">
            <v>139338.81999999998</v>
          </cell>
          <cell r="J176">
            <v>74969.973637961346</v>
          </cell>
          <cell r="K176">
            <v>89382.54710017574</v>
          </cell>
          <cell r="L176">
            <v>1.1922446115802892</v>
          </cell>
        </row>
        <row r="177">
          <cell r="A177" t="str">
            <v>경남71자8359</v>
          </cell>
          <cell r="B177" t="str">
            <v>푸른교통</v>
          </cell>
          <cell r="C177">
            <v>175</v>
          </cell>
          <cell r="D177" t="str">
            <v>신규도입</v>
          </cell>
          <cell r="E177">
            <v>2022</v>
          </cell>
          <cell r="F177" t="str">
            <v>2022-03-16</v>
          </cell>
          <cell r="G177">
            <v>432</v>
          </cell>
          <cell r="H177">
            <v>95797</v>
          </cell>
          <cell r="I177">
            <v>113040.45999999999</v>
          </cell>
          <cell r="J177">
            <v>80939.594907407401</v>
          </cell>
          <cell r="K177">
            <v>95508.721990740727</v>
          </cell>
          <cell r="L177">
            <v>1.18</v>
          </cell>
        </row>
        <row r="178">
          <cell r="A178" t="str">
            <v>경남71자8360</v>
          </cell>
          <cell r="B178" t="str">
            <v>푸른교통</v>
          </cell>
          <cell r="C178">
            <v>176</v>
          </cell>
          <cell r="D178" t="str">
            <v>신규도입</v>
          </cell>
          <cell r="E178">
            <v>2022</v>
          </cell>
          <cell r="F178" t="str">
            <v>2022-07-06</v>
          </cell>
          <cell r="G178">
            <v>329</v>
          </cell>
          <cell r="H178">
            <v>73573</v>
          </cell>
          <cell r="I178">
            <v>90037.549999999988</v>
          </cell>
          <cell r="J178">
            <v>81623.541033434652</v>
          </cell>
          <cell r="K178">
            <v>99889.683130699079</v>
          </cell>
          <cell r="L178">
            <v>1.2237852201215118</v>
          </cell>
        </row>
        <row r="179">
          <cell r="A179" t="str">
            <v>경남71자8364</v>
          </cell>
          <cell r="B179" t="str">
            <v>푸른교통</v>
          </cell>
          <cell r="C179">
            <v>177</v>
          </cell>
          <cell r="D179" t="str">
            <v>신규도입</v>
          </cell>
          <cell r="E179">
            <v>2022</v>
          </cell>
          <cell r="F179" t="str">
            <v>2021-07-06</v>
          </cell>
          <cell r="G179">
            <v>505</v>
          </cell>
          <cell r="H179">
            <v>127735</v>
          </cell>
          <cell r="I179">
            <v>146527.47999999995</v>
          </cell>
          <cell r="J179">
            <v>92323.316831683172</v>
          </cell>
          <cell r="K179">
            <v>105906.00039603956</v>
          </cell>
          <cell r="L179">
            <v>1.1471208361060001</v>
          </cell>
        </row>
        <row r="180">
          <cell r="A180" t="str">
            <v>경남71자8366</v>
          </cell>
          <cell r="B180" t="str">
            <v>푸른교통</v>
          </cell>
          <cell r="C180">
            <v>178</v>
          </cell>
          <cell r="D180" t="str">
            <v>신규도입</v>
          </cell>
          <cell r="E180">
            <v>2023</v>
          </cell>
          <cell r="F180" t="str">
            <v>2023-08-22</v>
          </cell>
          <cell r="G180">
            <v>29.4</v>
          </cell>
          <cell r="H180">
            <v>5846.4</v>
          </cell>
          <cell r="I180">
            <v>7015.6799999999994</v>
          </cell>
          <cell r="J180">
            <v>72582.857142857145</v>
          </cell>
          <cell r="K180">
            <v>87099.428571428565</v>
          </cell>
          <cell r="L180">
            <v>1.2</v>
          </cell>
        </row>
        <row r="181">
          <cell r="A181" t="str">
            <v>경남71자8367</v>
          </cell>
          <cell r="B181" t="str">
            <v>푸른교통</v>
          </cell>
          <cell r="C181">
            <v>179</v>
          </cell>
          <cell r="D181" t="str">
            <v>신규도입</v>
          </cell>
          <cell r="E181">
            <v>2023</v>
          </cell>
          <cell r="F181" t="str">
            <v>2023-08-24</v>
          </cell>
          <cell r="G181">
            <v>30</v>
          </cell>
          <cell r="H181">
            <v>6059.6</v>
          </cell>
          <cell r="I181">
            <v>7271.52</v>
          </cell>
          <cell r="J181">
            <v>73725.133333333331</v>
          </cell>
          <cell r="K181">
            <v>88470.16</v>
          </cell>
          <cell r="L181">
            <v>1.2000000000000002</v>
          </cell>
        </row>
        <row r="182">
          <cell r="A182" t="str">
            <v>경남71자8368</v>
          </cell>
          <cell r="B182" t="str">
            <v>푸른교통</v>
          </cell>
          <cell r="C182">
            <v>180</v>
          </cell>
          <cell r="D182" t="str">
            <v>신규도입</v>
          </cell>
          <cell r="E182">
            <v>2023</v>
          </cell>
          <cell r="F182" t="str">
            <v>2023-08-25</v>
          </cell>
          <cell r="G182">
            <v>30</v>
          </cell>
          <cell r="H182">
            <v>6052.4</v>
          </cell>
          <cell r="I182">
            <v>7262.8799999999992</v>
          </cell>
          <cell r="J182">
            <v>73637.533333333326</v>
          </cell>
          <cell r="K182">
            <v>88365.04</v>
          </cell>
          <cell r="L182">
            <v>1.2</v>
          </cell>
        </row>
        <row r="183">
          <cell r="A183" t="str">
            <v>경남71자8369</v>
          </cell>
          <cell r="B183" t="str">
            <v>푸른교통</v>
          </cell>
          <cell r="C183">
            <v>181</v>
          </cell>
          <cell r="D183" t="str">
            <v>신규도입</v>
          </cell>
          <cell r="E183">
            <v>2023</v>
          </cell>
          <cell r="F183" t="str">
            <v>2023-08-22</v>
          </cell>
          <cell r="G183">
            <v>29.4</v>
          </cell>
          <cell r="H183">
            <v>5760.2</v>
          </cell>
          <cell r="I183">
            <v>6912.24</v>
          </cell>
          <cell r="J183">
            <v>71512.687074829941</v>
          </cell>
          <cell r="K183">
            <v>85815.224489795917</v>
          </cell>
          <cell r="L183">
            <v>1.1999999999999997</v>
          </cell>
        </row>
        <row r="184">
          <cell r="A184" t="str">
            <v>경남71자8390</v>
          </cell>
          <cell r="B184" t="str">
            <v>푸른교통</v>
          </cell>
          <cell r="C184">
            <v>182</v>
          </cell>
          <cell r="D184" t="str">
            <v>신규도입</v>
          </cell>
          <cell r="E184">
            <v>2022</v>
          </cell>
          <cell r="F184" t="str">
            <v>2022-03-16</v>
          </cell>
          <cell r="G184">
            <v>485</v>
          </cell>
          <cell r="H184">
            <v>103521</v>
          </cell>
          <cell r="I184">
            <v>122154.78000000001</v>
          </cell>
          <cell r="J184">
            <v>77907.556701030931</v>
          </cell>
          <cell r="K184">
            <v>91930.91690721651</v>
          </cell>
          <cell r="L184">
            <v>1.1800000000000002</v>
          </cell>
        </row>
        <row r="185">
          <cell r="A185" t="str">
            <v>경남71자8391</v>
          </cell>
          <cell r="B185" t="str">
            <v>푸른교통</v>
          </cell>
          <cell r="C185">
            <v>183</v>
          </cell>
          <cell r="D185" t="str">
            <v>신규도입</v>
          </cell>
          <cell r="E185">
            <v>2022</v>
          </cell>
          <cell r="F185" t="str">
            <v>2022-03-16</v>
          </cell>
          <cell r="G185">
            <v>485</v>
          </cell>
          <cell r="H185">
            <v>103280</v>
          </cell>
          <cell r="I185">
            <v>121870.39999999999</v>
          </cell>
          <cell r="J185">
            <v>77726.18556701031</v>
          </cell>
          <cell r="K185">
            <v>91716.89896907215</v>
          </cell>
          <cell r="L185">
            <v>1.1799999999999997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80D-1422-4337-9963-2D6D16A9E1A6}">
  <dimension ref="A1:BC247"/>
  <sheetViews>
    <sheetView tabSelected="1" zoomScale="70" zoomScaleNormal="70" workbookViewId="0">
      <pane xSplit="7" ySplit="2" topLeftCell="H66" activePane="bottomRight" state="frozen"/>
      <selection pane="topRight" activeCell="H1" sqref="H1"/>
      <selection pane="bottomLeft" activeCell="A3" sqref="A3"/>
      <selection pane="bottomRight" activeCell="L66" sqref="L66"/>
    </sheetView>
  </sheetViews>
  <sheetFormatPr defaultRowHeight="17.399999999999999" x14ac:dyDescent="0.4"/>
  <cols>
    <col min="1" max="1" width="11.8984375" bestFit="1" customWidth="1"/>
    <col min="2" max="2" width="8" bestFit="1" customWidth="1"/>
    <col min="3" max="3" width="4.69921875" bestFit="1" customWidth="1"/>
    <col min="4" max="4" width="8" bestFit="1" customWidth="1"/>
    <col min="5" max="5" width="5.59765625" customWidth="1"/>
    <col min="6" max="6" width="13.59765625" bestFit="1" customWidth="1"/>
    <col min="7" max="7" width="9.5" customWidth="1"/>
    <col min="8" max="53" width="8.59765625" style="33" customWidth="1"/>
  </cols>
  <sheetData>
    <row r="1" spans="1:55" x14ac:dyDescent="0.4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5"/>
      <c r="J1" s="5"/>
      <c r="K1" s="5"/>
      <c r="L1" s="5"/>
      <c r="M1" s="5"/>
      <c r="N1" s="6"/>
      <c r="O1" s="4" t="s">
        <v>2</v>
      </c>
      <c r="P1" s="5"/>
      <c r="Q1" s="5"/>
      <c r="R1" s="5"/>
      <c r="S1" s="5"/>
      <c r="T1" s="5"/>
      <c r="U1" s="5"/>
      <c r="V1" s="5"/>
      <c r="W1" s="5"/>
      <c r="X1" s="6"/>
      <c r="Y1" s="4" t="s">
        <v>3</v>
      </c>
      <c r="Z1" s="5"/>
      <c r="AA1" s="5"/>
      <c r="AB1" s="5"/>
      <c r="AC1" s="5"/>
      <c r="AD1" s="5"/>
      <c r="AE1" s="5"/>
      <c r="AF1" s="5"/>
      <c r="AG1" s="5"/>
      <c r="AH1" s="5"/>
      <c r="AI1" s="6"/>
      <c r="AJ1" s="4" t="s">
        <v>4</v>
      </c>
      <c r="AK1" s="5"/>
      <c r="AL1" s="5"/>
      <c r="AM1" s="5"/>
      <c r="AN1" s="5"/>
      <c r="AO1" s="5"/>
      <c r="AP1" s="6"/>
      <c r="AQ1" s="7" t="s">
        <v>5</v>
      </c>
      <c r="AR1" s="8"/>
      <c r="AS1" s="8"/>
      <c r="AT1" s="8"/>
      <c r="AU1" s="8"/>
      <c r="AV1" s="8"/>
      <c r="AW1" s="8"/>
      <c r="AX1" s="8"/>
      <c r="AY1" s="8"/>
      <c r="AZ1" s="8"/>
      <c r="BA1" s="8"/>
      <c r="BB1" s="9"/>
      <c r="BC1" s="9"/>
    </row>
    <row r="2" spans="1:55" x14ac:dyDescent="0.4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24</v>
      </c>
      <c r="T2" s="11" t="s">
        <v>25</v>
      </c>
      <c r="U2" s="11" t="s">
        <v>26</v>
      </c>
      <c r="V2" s="11" t="s">
        <v>27</v>
      </c>
      <c r="W2" s="11" t="s">
        <v>28</v>
      </c>
      <c r="X2" s="11" t="s">
        <v>29</v>
      </c>
      <c r="Y2" s="11" t="s">
        <v>30</v>
      </c>
      <c r="Z2" s="11" t="s">
        <v>20</v>
      </c>
      <c r="AA2" s="11" t="s">
        <v>21</v>
      </c>
      <c r="AB2" s="11" t="s">
        <v>22</v>
      </c>
      <c r="AC2" s="11" t="s">
        <v>23</v>
      </c>
      <c r="AD2" s="11" t="s">
        <v>24</v>
      </c>
      <c r="AE2" s="11" t="s">
        <v>25</v>
      </c>
      <c r="AF2" s="11" t="s">
        <v>26</v>
      </c>
      <c r="AG2" s="11" t="s">
        <v>27</v>
      </c>
      <c r="AH2" s="11" t="s">
        <v>28</v>
      </c>
      <c r="AI2" s="11" t="s">
        <v>29</v>
      </c>
      <c r="AJ2" s="11" t="s">
        <v>13</v>
      </c>
      <c r="AK2" s="11" t="s">
        <v>31</v>
      </c>
      <c r="AL2" s="11" t="s">
        <v>32</v>
      </c>
      <c r="AM2" s="11" t="s">
        <v>33</v>
      </c>
      <c r="AN2" s="11" t="s">
        <v>34</v>
      </c>
      <c r="AO2" s="11" t="s">
        <v>35</v>
      </c>
      <c r="AP2" s="11" t="s">
        <v>36</v>
      </c>
      <c r="AQ2" s="11" t="s">
        <v>30</v>
      </c>
      <c r="AR2" s="11" t="s">
        <v>20</v>
      </c>
      <c r="AS2" s="11" t="s">
        <v>21</v>
      </c>
      <c r="AT2" s="11" t="s">
        <v>22</v>
      </c>
      <c r="AU2" s="11" t="s">
        <v>23</v>
      </c>
      <c r="AV2" s="11" t="s">
        <v>24</v>
      </c>
      <c r="AW2" s="11" t="s">
        <v>25</v>
      </c>
      <c r="AX2" s="11" t="s">
        <v>26</v>
      </c>
      <c r="AY2" s="11" t="s">
        <v>27</v>
      </c>
      <c r="AZ2" s="11" t="s">
        <v>28</v>
      </c>
      <c r="BA2" s="11" t="s">
        <v>29</v>
      </c>
      <c r="BB2" s="9"/>
      <c r="BC2" s="9"/>
    </row>
    <row r="3" spans="1:55" x14ac:dyDescent="0.4">
      <c r="A3" s="12" t="s">
        <v>37</v>
      </c>
      <c r="B3" s="12" t="s">
        <v>38</v>
      </c>
      <c r="C3" s="12">
        <v>1</v>
      </c>
      <c r="D3" s="12" t="s">
        <v>39</v>
      </c>
      <c r="E3" s="13">
        <v>2023</v>
      </c>
      <c r="F3" s="14">
        <v>45044</v>
      </c>
      <c r="G3" s="12" t="s">
        <v>40</v>
      </c>
      <c r="H3" s="15">
        <f>+VLOOKUP(A3,'[1]1. 베이스라인 산출'!$A$3:$K$289,11,0)</f>
        <v>112175.11923688394</v>
      </c>
      <c r="I3" s="15">
        <f>+VLOOKUP(A3,'[1]1. 베이스라인 산출'!$A$3:$L$289,12,0)</f>
        <v>63641.418104928467</v>
      </c>
      <c r="J3" s="16">
        <f t="shared" ref="J3:J53" si="0">I3/H3</f>
        <v>0.5673398748124775</v>
      </c>
      <c r="K3" s="17">
        <f t="shared" ref="K3:K53" si="1">IF(G3="CNG",38.9,35.2)</f>
        <v>38.9</v>
      </c>
      <c r="L3" s="17">
        <f t="shared" ref="L3:L53" si="2">IF(G3="CNG",56.1,73.2)</f>
        <v>56.1</v>
      </c>
      <c r="M3" s="18">
        <v>0.99</v>
      </c>
      <c r="N3" s="18">
        <f>2025-YEAR(F3)</f>
        <v>2</v>
      </c>
      <c r="O3" s="19">
        <f t="shared" ref="O3:O53" si="3">J3*K3*L3*M3^N3</f>
        <v>1213.4619427099715</v>
      </c>
      <c r="P3" s="19">
        <f t="shared" ref="P3:P53" si="4">J3*K3*L3*M3^(N3+1)</f>
        <v>1201.3273232828717</v>
      </c>
      <c r="Q3" s="19">
        <f t="shared" ref="Q3:Q53" si="5">J3*K3*L3*M3^(N3+2)</f>
        <v>1189.3140500500431</v>
      </c>
      <c r="R3" s="19">
        <f t="shared" ref="R3:R53" si="6">J3*K3*L3*M3^(N3+3)</f>
        <v>1177.4209095495426</v>
      </c>
      <c r="S3" s="19">
        <f t="shared" ref="S3:S53" si="7">J3*K3*L3*M3^(N3+4)</f>
        <v>1165.646700454047</v>
      </c>
      <c r="T3" s="19">
        <f t="shared" ref="T3:T53" si="8">J3*K3*L3*M3^(N3+5)</f>
        <v>1153.9902334495066</v>
      </c>
      <c r="U3" s="19">
        <f t="shared" ref="U3:U53" si="9">J3*K3*L3*M3^(N3+6)</f>
        <v>1142.4503311150115</v>
      </c>
      <c r="V3" s="19">
        <f t="shared" ref="V3:V53" si="10">J3*K3*L3*M3^(N3+7)</f>
        <v>1131.0258278038614</v>
      </c>
      <c r="W3" s="19">
        <f t="shared" ref="W3:W53" si="11">J3*K3*L3*M3^(N3+8)</f>
        <v>1119.7155695258227</v>
      </c>
      <c r="X3" s="19">
        <f t="shared" ref="X3:X53" si="12">J3*K3*L3*M3^(N3+9)</f>
        <v>1108.5184138305647</v>
      </c>
      <c r="Y3" s="20">
        <f t="shared" ref="Y3:Y53" si="13">AVERAGE(Z3:AI3)</f>
        <v>112.67760171022458</v>
      </c>
      <c r="Z3" s="20">
        <f t="shared" ref="Z3:Z53" si="14">MIN(H3,AJ3)*O3*10^-6</f>
        <v>117.8415048439923</v>
      </c>
      <c r="AA3" s="20">
        <f t="shared" ref="AA3:AA53" si="15">MIN(H3,AJ3)*P3*10^-6</f>
        <v>116.66308979555237</v>
      </c>
      <c r="AB3" s="20">
        <f t="shared" ref="AB3:AB53" si="16">MIN(H3,AJ3)*Q3*10^-6</f>
        <v>115.49645889759687</v>
      </c>
      <c r="AC3" s="20">
        <f t="shared" ref="AC3:AC53" si="17">MIN(H3,AJ3)*R3*10^-6</f>
        <v>114.34149430862088</v>
      </c>
      <c r="AD3" s="20">
        <f t="shared" ref="AD3:AD53" si="18">MIN(H3,AJ3)*S3*10^-6</f>
        <v>113.19807936553465</v>
      </c>
      <c r="AE3" s="20">
        <f t="shared" ref="AE3:AE53" si="19">MIN(H3,AJ3)*T3*10^-6</f>
        <v>112.06609857187932</v>
      </c>
      <c r="AF3" s="20">
        <f t="shared" ref="AF3:AF53" si="20">MIN(H3,AJ3)*U3*10^-6</f>
        <v>110.94543758616052</v>
      </c>
      <c r="AG3" s="20">
        <f t="shared" ref="AG3:AG53" si="21">MIN(H3,AJ3)*V3*10^-6</f>
        <v>109.83598321029892</v>
      </c>
      <c r="AH3" s="20">
        <f t="shared" ref="AH3:AH53" si="22">MIN(H3,AJ3)*W3*10^-6</f>
        <v>108.73762337819592</v>
      </c>
      <c r="AI3" s="20">
        <f t="shared" ref="AI3:AI53" si="23">MIN(H3,AJ3)*X3*10^-6</f>
        <v>107.65024714441398</v>
      </c>
      <c r="AJ3" s="21">
        <f>+VLOOKUP($A3,'[1]2. 사업대상 산출'!$A$3:$L$185,10,0)</f>
        <v>97111.82584006057</v>
      </c>
      <c r="AK3" s="21">
        <f>+VLOOKUP($A3,'[1]2. 사업대상 산출'!$A$3:$L$185,11,0)</f>
        <v>115720.60132793176</v>
      </c>
      <c r="AL3" s="22">
        <f>+AK3/AJ3</f>
        <v>1.1916221358922765</v>
      </c>
      <c r="AM3" s="18">
        <v>0.45669999999999999</v>
      </c>
      <c r="AN3" s="18">
        <v>3.5999999999999999E-3</v>
      </c>
      <c r="AO3" s="18">
        <v>8.5000000000000006E-3</v>
      </c>
      <c r="AP3" s="23">
        <f>ROUNDDOWN(MIN(AJ3,H3)*AL3*AM3/10^3+MIN(AJ3,H3)*AL3*AN3*21/10^6+MIN(AJ3,H3)*AL3*AO3*310/10^6,3)</f>
        <v>53.162999999999997</v>
      </c>
      <c r="AQ3" s="24">
        <f t="shared" ref="AQ3:AQ53" si="24">AVERAGE(AR3:BA3)</f>
        <v>59.514199999999995</v>
      </c>
      <c r="AR3" s="24">
        <f t="shared" ref="AR3:AR53" si="25">ROUNDDOWN(Z3-AP3,3)</f>
        <v>64.677999999999997</v>
      </c>
      <c r="AS3" s="24">
        <f t="shared" ref="AS3:AS53" si="26">ROUNDDOWN(AA3-AP3,3)</f>
        <v>63.5</v>
      </c>
      <c r="AT3" s="24">
        <f t="shared" ref="AT3:AT53" si="27">ROUNDDOWN(AB3-AP3,3)</f>
        <v>62.332999999999998</v>
      </c>
      <c r="AU3" s="24">
        <f t="shared" ref="AU3:AU53" si="28">ROUNDDOWN(AC3-AP3,3)</f>
        <v>61.177999999999997</v>
      </c>
      <c r="AV3" s="24">
        <f t="shared" ref="AV3:AV53" si="29">ROUNDDOWN(AD3-AP3,3)</f>
        <v>60.034999999999997</v>
      </c>
      <c r="AW3" s="24">
        <f t="shared" ref="AW3:AW53" si="30">ROUNDDOWN(AE3-AP3,3)</f>
        <v>58.902999999999999</v>
      </c>
      <c r="AX3" s="24">
        <f t="shared" ref="AX3:AX53" si="31">ROUNDDOWN(AF3-AP3,3)</f>
        <v>57.781999999999996</v>
      </c>
      <c r="AY3" s="24">
        <f t="shared" ref="AY3:AY53" si="32">ROUNDDOWN(AG3-AP3,3)</f>
        <v>56.671999999999997</v>
      </c>
      <c r="AZ3" s="24">
        <f t="shared" ref="AZ3:AZ53" si="33">ROUNDDOWN(AH3-AP3,3)</f>
        <v>55.573999999999998</v>
      </c>
      <c r="BA3" s="24">
        <f t="shared" ref="BA3:BA53" si="34">ROUNDDOWN(AI3-AP3,3)</f>
        <v>54.487000000000002</v>
      </c>
    </row>
    <row r="4" spans="1:55" x14ac:dyDescent="0.4">
      <c r="A4" s="12" t="s">
        <v>41</v>
      </c>
      <c r="B4" s="12" t="s">
        <v>38</v>
      </c>
      <c r="C4" s="12">
        <v>2</v>
      </c>
      <c r="D4" s="12" t="s">
        <v>39</v>
      </c>
      <c r="E4" s="13">
        <v>2023</v>
      </c>
      <c r="F4" s="14">
        <v>45044</v>
      </c>
      <c r="G4" s="12" t="s">
        <v>40</v>
      </c>
      <c r="H4" s="15">
        <f>+VLOOKUP(A4,'[1]1. 베이스라인 산출'!$A$3:$K$289,11,0)</f>
        <v>111952.8</v>
      </c>
      <c r="I4" s="15">
        <f>+VLOOKUP(A4,'[1]1. 베이스라인 산출'!$A$3:$L$289,12,0)</f>
        <v>60949.449809999991</v>
      </c>
      <c r="J4" s="16">
        <f t="shared" si="0"/>
        <v>0.54442095070422525</v>
      </c>
      <c r="K4" s="17">
        <f t="shared" si="1"/>
        <v>38.9</v>
      </c>
      <c r="L4" s="17">
        <f t="shared" si="2"/>
        <v>56.1</v>
      </c>
      <c r="M4" s="18">
        <v>0.99</v>
      </c>
      <c r="N4" s="18">
        <f t="shared" ref="N4:N53" si="35">2025-YEAR(F4)</f>
        <v>2</v>
      </c>
      <c r="O4" s="19">
        <f t="shared" si="3"/>
        <v>1164.4415170217283</v>
      </c>
      <c r="P4" s="19">
        <f t="shared" si="4"/>
        <v>1152.7971018515109</v>
      </c>
      <c r="Q4" s="19">
        <f t="shared" si="5"/>
        <v>1141.2691308329959</v>
      </c>
      <c r="R4" s="19">
        <f t="shared" si="6"/>
        <v>1129.8564395246658</v>
      </c>
      <c r="S4" s="19">
        <f t="shared" si="7"/>
        <v>1118.5578751294192</v>
      </c>
      <c r="T4" s="19">
        <f t="shared" si="8"/>
        <v>1107.3722963781249</v>
      </c>
      <c r="U4" s="19">
        <f t="shared" si="9"/>
        <v>1096.2985734143438</v>
      </c>
      <c r="V4" s="19">
        <f t="shared" si="10"/>
        <v>1085.3355876802002</v>
      </c>
      <c r="W4" s="19">
        <f t="shared" si="11"/>
        <v>1074.4822318033982</v>
      </c>
      <c r="X4" s="19">
        <f t="shared" si="12"/>
        <v>1063.7374094853642</v>
      </c>
      <c r="Y4" s="20">
        <f t="shared" si="13"/>
        <v>113.70178525950465</v>
      </c>
      <c r="Z4" s="20">
        <f t="shared" si="14"/>
        <v>118.91262571319582</v>
      </c>
      <c r="AA4" s="20">
        <f t="shared" si="15"/>
        <v>117.72349945606385</v>
      </c>
      <c r="AB4" s="20">
        <f t="shared" si="16"/>
        <v>116.54626446150321</v>
      </c>
      <c r="AC4" s="20">
        <f t="shared" si="17"/>
        <v>115.38080181688818</v>
      </c>
      <c r="AD4" s="20">
        <f t="shared" si="18"/>
        <v>114.22699379871931</v>
      </c>
      <c r="AE4" s="20">
        <f t="shared" si="19"/>
        <v>113.0847238607321</v>
      </c>
      <c r="AF4" s="20">
        <f t="shared" si="20"/>
        <v>111.95387662212478</v>
      </c>
      <c r="AG4" s="20">
        <f t="shared" si="21"/>
        <v>110.83433785590353</v>
      </c>
      <c r="AH4" s="20">
        <f t="shared" si="22"/>
        <v>109.7259944773445</v>
      </c>
      <c r="AI4" s="20">
        <f t="shared" si="23"/>
        <v>108.62873453257104</v>
      </c>
      <c r="AJ4" s="21">
        <f>+VLOOKUP($A4,'[1]2. 사업대상 산출'!$A$3:$L$185,10,0)</f>
        <v>102119.87804878048</v>
      </c>
      <c r="AK4" s="21">
        <f>+VLOOKUP($A4,'[1]2. 사업대상 산출'!$A$3:$L$185,11,0)</f>
        <v>127010.41609163242</v>
      </c>
      <c r="AL4" s="22">
        <f t="shared" ref="AL4:AL53" si="36">+AK4/AJ4</f>
        <v>1.2437384231007627</v>
      </c>
      <c r="AM4" s="18">
        <v>0.45669999999999999</v>
      </c>
      <c r="AN4" s="18">
        <v>3.5999999999999999E-3</v>
      </c>
      <c r="AO4" s="18">
        <v>8.5000000000000006E-3</v>
      </c>
      <c r="AP4" s="23">
        <f>ROUNDDOWN(MIN(AJ4,H4)*AL4*AM4/10^3+MIN(AJ4,H4)*AL4*AN4*21/10^6+MIN(AJ4,H4)*AL4*AO4*310/10^6,3)</f>
        <v>58.348999999999997</v>
      </c>
      <c r="AQ4" s="24">
        <f t="shared" si="24"/>
        <v>55.352100000000007</v>
      </c>
      <c r="AR4" s="24">
        <f t="shared" si="25"/>
        <v>60.563000000000002</v>
      </c>
      <c r="AS4" s="24">
        <f t="shared" si="26"/>
        <v>59.374000000000002</v>
      </c>
      <c r="AT4" s="24">
        <f t="shared" si="27"/>
        <v>58.197000000000003</v>
      </c>
      <c r="AU4" s="24">
        <f t="shared" si="28"/>
        <v>57.030999999999999</v>
      </c>
      <c r="AV4" s="24">
        <f t="shared" si="29"/>
        <v>55.877000000000002</v>
      </c>
      <c r="AW4" s="24">
        <f t="shared" si="30"/>
        <v>54.734999999999999</v>
      </c>
      <c r="AX4" s="24">
        <f t="shared" si="31"/>
        <v>53.603999999999999</v>
      </c>
      <c r="AY4" s="24">
        <f t="shared" si="32"/>
        <v>52.484999999999999</v>
      </c>
      <c r="AZ4" s="24">
        <f t="shared" si="33"/>
        <v>51.375999999999998</v>
      </c>
      <c r="BA4" s="24">
        <f t="shared" si="34"/>
        <v>50.279000000000003</v>
      </c>
    </row>
    <row r="5" spans="1:55" x14ac:dyDescent="0.4">
      <c r="A5" s="12" t="s">
        <v>42</v>
      </c>
      <c r="B5" s="12" t="s">
        <v>38</v>
      </c>
      <c r="C5" s="12">
        <v>3</v>
      </c>
      <c r="D5" s="12" t="s">
        <v>39</v>
      </c>
      <c r="E5" s="13">
        <v>2023</v>
      </c>
      <c r="F5" s="14">
        <v>45048</v>
      </c>
      <c r="G5" s="12" t="s">
        <v>40</v>
      </c>
      <c r="H5" s="15">
        <f>+VLOOKUP(A5,'[1]1. 베이스라인 산출'!$A$3:$K$289,11,0)</f>
        <v>107426.7774343122</v>
      </c>
      <c r="I5" s="15">
        <f>+VLOOKUP(A5,'[1]1. 베이스라인 산출'!$A$3:$L$289,12,0)</f>
        <v>53806.978948222553</v>
      </c>
      <c r="J5" s="16">
        <f t="shared" si="0"/>
        <v>0.50087120021005638</v>
      </c>
      <c r="K5" s="17">
        <f t="shared" si="1"/>
        <v>38.9</v>
      </c>
      <c r="L5" s="17">
        <f t="shared" si="2"/>
        <v>56.1</v>
      </c>
      <c r="M5" s="18">
        <v>0.99</v>
      </c>
      <c r="N5" s="18">
        <f t="shared" si="35"/>
        <v>2</v>
      </c>
      <c r="O5" s="19">
        <f t="shared" si="3"/>
        <v>1071.2945918974265</v>
      </c>
      <c r="P5" s="19">
        <f t="shared" si="4"/>
        <v>1060.5816459784521</v>
      </c>
      <c r="Q5" s="19">
        <f t="shared" si="5"/>
        <v>1049.9758295186678</v>
      </c>
      <c r="R5" s="19">
        <f t="shared" si="6"/>
        <v>1039.4760712234811</v>
      </c>
      <c r="S5" s="19">
        <f t="shared" si="7"/>
        <v>1029.0813105112461</v>
      </c>
      <c r="T5" s="19">
        <f t="shared" si="8"/>
        <v>1018.7904974061337</v>
      </c>
      <c r="U5" s="19">
        <f t="shared" si="9"/>
        <v>1008.6025924320724</v>
      </c>
      <c r="V5" s="19">
        <f t="shared" si="10"/>
        <v>998.51656650775158</v>
      </c>
      <c r="W5" s="19">
        <f t="shared" si="11"/>
        <v>988.53140084267409</v>
      </c>
      <c r="X5" s="19">
        <f t="shared" si="12"/>
        <v>978.64608683424728</v>
      </c>
      <c r="Y5" s="20">
        <f t="shared" si="13"/>
        <v>94.012143074274192</v>
      </c>
      <c r="Z5" s="20">
        <f t="shared" si="14"/>
        <v>98.320626684725525</v>
      </c>
      <c r="AA5" s="20">
        <f t="shared" si="15"/>
        <v>97.337420417878249</v>
      </c>
      <c r="AB5" s="20">
        <f t="shared" si="16"/>
        <v>96.364046213699481</v>
      </c>
      <c r="AC5" s="20">
        <f t="shared" si="17"/>
        <v>95.400405751562488</v>
      </c>
      <c r="AD5" s="20">
        <f t="shared" si="18"/>
        <v>94.446401694046855</v>
      </c>
      <c r="AE5" s="20">
        <f t="shared" si="19"/>
        <v>93.501937677106383</v>
      </c>
      <c r="AF5" s="20">
        <f t="shared" si="20"/>
        <v>92.566918300335317</v>
      </c>
      <c r="AG5" s="20">
        <f t="shared" si="21"/>
        <v>91.641249117331967</v>
      </c>
      <c r="AH5" s="20">
        <f t="shared" si="22"/>
        <v>90.724836626158648</v>
      </c>
      <c r="AI5" s="20">
        <f t="shared" si="23"/>
        <v>89.81758825989705</v>
      </c>
      <c r="AJ5" s="21">
        <f>+VLOOKUP($A5,'[1]2. 사업대상 산출'!$A$3:$L$185,10,0)</f>
        <v>91777.394778577815</v>
      </c>
      <c r="AK5" s="21">
        <f>+VLOOKUP($A5,'[1]2. 사업대상 산출'!$A$3:$L$185,11,0)</f>
        <v>101810.17999999998</v>
      </c>
      <c r="AL5" s="22">
        <f t="shared" si="36"/>
        <v>1.1093165179249995</v>
      </c>
      <c r="AM5" s="18">
        <v>0.45669999999999999</v>
      </c>
      <c r="AN5" s="18">
        <v>3.5999999999999999E-3</v>
      </c>
      <c r="AO5" s="18">
        <v>8.5000000000000006E-3</v>
      </c>
      <c r="AP5" s="23">
        <f t="shared" ref="AP5:AP53" si="37">ROUNDDOWN(MIN(AJ5,H5)*AL5*AM5/10^3+MIN(AJ5,H5)*AL5*AN5*21/10^6+MIN(AJ5,H5)*AL5*AO5*310/10^6,3)</f>
        <v>46.771999999999998</v>
      </c>
      <c r="AQ5" s="24">
        <f t="shared" si="24"/>
        <v>47.239600000000003</v>
      </c>
      <c r="AR5" s="24">
        <f t="shared" si="25"/>
        <v>51.548000000000002</v>
      </c>
      <c r="AS5" s="24">
        <f t="shared" si="26"/>
        <v>50.564999999999998</v>
      </c>
      <c r="AT5" s="24">
        <f t="shared" si="27"/>
        <v>49.591999999999999</v>
      </c>
      <c r="AU5" s="24">
        <f t="shared" si="28"/>
        <v>48.628</v>
      </c>
      <c r="AV5" s="24">
        <f t="shared" si="29"/>
        <v>47.673999999999999</v>
      </c>
      <c r="AW5" s="24">
        <f t="shared" si="30"/>
        <v>46.728999999999999</v>
      </c>
      <c r="AX5" s="24">
        <f t="shared" si="31"/>
        <v>45.793999999999997</v>
      </c>
      <c r="AY5" s="24">
        <f t="shared" si="32"/>
        <v>44.869</v>
      </c>
      <c r="AZ5" s="24">
        <f t="shared" si="33"/>
        <v>43.951999999999998</v>
      </c>
      <c r="BA5" s="24">
        <f t="shared" si="34"/>
        <v>43.045000000000002</v>
      </c>
    </row>
    <row r="6" spans="1:55" x14ac:dyDescent="0.4">
      <c r="A6" s="12" t="s">
        <v>43</v>
      </c>
      <c r="B6" s="12" t="s">
        <v>38</v>
      </c>
      <c r="C6" s="12">
        <v>4</v>
      </c>
      <c r="D6" s="12" t="s">
        <v>39</v>
      </c>
      <c r="E6" s="13">
        <v>2023</v>
      </c>
      <c r="F6" s="14">
        <v>45048</v>
      </c>
      <c r="G6" s="12" t="s">
        <v>40</v>
      </c>
      <c r="H6" s="15">
        <f>+VLOOKUP(A6,'[1]1. 베이스라인 산출'!$A$3:$K$289,11,0)</f>
        <v>119468.00711743771</v>
      </c>
      <c r="I6" s="15">
        <f>+VLOOKUP(A6,'[1]1. 베이스라인 산출'!$A$3:$L$289,12,0)</f>
        <v>69856.369370996443</v>
      </c>
      <c r="J6" s="16">
        <f t="shared" si="0"/>
        <v>0.58472867386435301</v>
      </c>
      <c r="K6" s="17">
        <f t="shared" si="1"/>
        <v>38.9</v>
      </c>
      <c r="L6" s="17">
        <f t="shared" si="2"/>
        <v>56.1</v>
      </c>
      <c r="M6" s="18">
        <v>0.99</v>
      </c>
      <c r="N6" s="18">
        <f t="shared" si="35"/>
        <v>2</v>
      </c>
      <c r="O6" s="19">
        <f t="shared" si="3"/>
        <v>1250.6541916874587</v>
      </c>
      <c r="P6" s="19">
        <f t="shared" si="4"/>
        <v>1238.1476497705839</v>
      </c>
      <c r="Q6" s="19">
        <f t="shared" si="5"/>
        <v>1225.7661732728782</v>
      </c>
      <c r="R6" s="19">
        <f t="shared" si="6"/>
        <v>1213.5085115401494</v>
      </c>
      <c r="S6" s="19">
        <f t="shared" si="7"/>
        <v>1201.3734264247478</v>
      </c>
      <c r="T6" s="19">
        <f t="shared" si="8"/>
        <v>1189.3596921605003</v>
      </c>
      <c r="U6" s="19">
        <f t="shared" si="9"/>
        <v>1177.4660952388954</v>
      </c>
      <c r="V6" s="19">
        <f t="shared" si="10"/>
        <v>1165.6914342865064</v>
      </c>
      <c r="W6" s="19">
        <f t="shared" si="11"/>
        <v>1154.0345199436413</v>
      </c>
      <c r="X6" s="19">
        <f t="shared" si="12"/>
        <v>1142.4941747442049</v>
      </c>
      <c r="Y6" s="20">
        <f t="shared" si="13"/>
        <v>126.22567089340157</v>
      </c>
      <c r="Z6" s="20">
        <f t="shared" si="14"/>
        <v>132.01046864907855</v>
      </c>
      <c r="AA6" s="20">
        <f t="shared" si="15"/>
        <v>130.69036396258772</v>
      </c>
      <c r="AB6" s="20">
        <f t="shared" si="16"/>
        <v>129.38346032296187</v>
      </c>
      <c r="AC6" s="20">
        <f t="shared" si="17"/>
        <v>128.08962571973225</v>
      </c>
      <c r="AD6" s="20">
        <f t="shared" si="18"/>
        <v>126.80872946253491</v>
      </c>
      <c r="AE6" s="20">
        <f t="shared" si="19"/>
        <v>125.54064216790957</v>
      </c>
      <c r="AF6" s="20">
        <f t="shared" si="20"/>
        <v>124.28523574623048</v>
      </c>
      <c r="AG6" s="20">
        <f t="shared" si="21"/>
        <v>123.04238338876817</v>
      </c>
      <c r="AH6" s="20">
        <f t="shared" si="22"/>
        <v>121.81195955488047</v>
      </c>
      <c r="AI6" s="20">
        <f t="shared" si="23"/>
        <v>120.59383995933169</v>
      </c>
      <c r="AJ6" s="21">
        <f>+VLOOKUP($A6,'[1]2. 사업대상 산출'!$A$3:$L$185,10,0)</f>
        <v>105553.13333333333</v>
      </c>
      <c r="AK6" s="21">
        <f>+VLOOKUP($A6,'[1]2. 사업대상 산출'!$A$3:$L$185,11,0)</f>
        <v>126505.715</v>
      </c>
      <c r="AL6" s="22">
        <f t="shared" si="36"/>
        <v>1.1985026972197887</v>
      </c>
      <c r="AM6" s="18">
        <v>0.45669999999999999</v>
      </c>
      <c r="AN6" s="18">
        <v>3.5999999999999999E-3</v>
      </c>
      <c r="AO6" s="18">
        <v>8.5000000000000006E-3</v>
      </c>
      <c r="AP6" s="23">
        <f t="shared" si="37"/>
        <v>58.118000000000002</v>
      </c>
      <c r="AQ6" s="24">
        <f t="shared" si="24"/>
        <v>68.107100000000003</v>
      </c>
      <c r="AR6" s="24">
        <f t="shared" si="25"/>
        <v>73.891999999999996</v>
      </c>
      <c r="AS6" s="24">
        <f t="shared" si="26"/>
        <v>72.572000000000003</v>
      </c>
      <c r="AT6" s="24">
        <f t="shared" si="27"/>
        <v>71.265000000000001</v>
      </c>
      <c r="AU6" s="24">
        <f t="shared" si="28"/>
        <v>69.971000000000004</v>
      </c>
      <c r="AV6" s="24">
        <f t="shared" si="29"/>
        <v>68.69</v>
      </c>
      <c r="AW6" s="24">
        <f t="shared" si="30"/>
        <v>67.421999999999997</v>
      </c>
      <c r="AX6" s="24">
        <f t="shared" si="31"/>
        <v>66.167000000000002</v>
      </c>
      <c r="AY6" s="24">
        <f t="shared" si="32"/>
        <v>64.924000000000007</v>
      </c>
      <c r="AZ6" s="24">
        <f t="shared" si="33"/>
        <v>63.692999999999998</v>
      </c>
      <c r="BA6" s="24">
        <f t="shared" si="34"/>
        <v>62.475000000000001</v>
      </c>
    </row>
    <row r="7" spans="1:55" x14ac:dyDescent="0.4">
      <c r="A7" s="12" t="s">
        <v>44</v>
      </c>
      <c r="B7" s="12" t="s">
        <v>38</v>
      </c>
      <c r="C7" s="12">
        <v>5</v>
      </c>
      <c r="D7" s="12" t="s">
        <v>39</v>
      </c>
      <c r="E7" s="13">
        <v>2023</v>
      </c>
      <c r="F7" s="14">
        <v>45048</v>
      </c>
      <c r="G7" s="12" t="s">
        <v>40</v>
      </c>
      <c r="H7" s="15">
        <f>+VLOOKUP(A7,'[1]1. 베이스라인 산출'!$A$3:$K$289,11,0)</f>
        <v>112317.75244299673</v>
      </c>
      <c r="I7" s="15">
        <f>+VLOOKUP(A7,'[1]1. 베이스라인 산출'!$A$3:$L$289,12,0)</f>
        <v>60015.792640879481</v>
      </c>
      <c r="J7" s="16">
        <f t="shared" si="0"/>
        <v>0.53433933047528326</v>
      </c>
      <c r="K7" s="17">
        <f t="shared" si="1"/>
        <v>38.9</v>
      </c>
      <c r="L7" s="17">
        <f t="shared" si="2"/>
        <v>56.1</v>
      </c>
      <c r="M7" s="18">
        <v>0.99</v>
      </c>
      <c r="N7" s="18">
        <f t="shared" si="35"/>
        <v>2</v>
      </c>
      <c r="O7" s="19">
        <f t="shared" si="3"/>
        <v>1142.8783182905981</v>
      </c>
      <c r="P7" s="19">
        <f t="shared" si="4"/>
        <v>1131.4495351076921</v>
      </c>
      <c r="Q7" s="19">
        <f t="shared" si="5"/>
        <v>1120.1350397566152</v>
      </c>
      <c r="R7" s="19">
        <f t="shared" si="6"/>
        <v>1108.9336893590489</v>
      </c>
      <c r="S7" s="19">
        <f t="shared" si="7"/>
        <v>1097.8443524654585</v>
      </c>
      <c r="T7" s="19">
        <f t="shared" si="8"/>
        <v>1086.8659089408038</v>
      </c>
      <c r="U7" s="19">
        <f t="shared" si="9"/>
        <v>1075.9972498513957</v>
      </c>
      <c r="V7" s="19">
        <f t="shared" si="10"/>
        <v>1065.2372773528818</v>
      </c>
      <c r="W7" s="19">
        <f t="shared" si="11"/>
        <v>1054.584904579353</v>
      </c>
      <c r="X7" s="19">
        <f t="shared" si="12"/>
        <v>1044.0390555335593</v>
      </c>
      <c r="Y7" s="20">
        <f t="shared" si="13"/>
        <v>122.7404504779574</v>
      </c>
      <c r="Z7" s="20">
        <f t="shared" si="14"/>
        <v>128.36552402623181</v>
      </c>
      <c r="AA7" s="20">
        <f t="shared" si="15"/>
        <v>127.08186878596949</v>
      </c>
      <c r="AB7" s="20">
        <f t="shared" si="16"/>
        <v>125.8110500981098</v>
      </c>
      <c r="AC7" s="20">
        <f t="shared" si="17"/>
        <v>124.55293959712868</v>
      </c>
      <c r="AD7" s="20">
        <f t="shared" si="18"/>
        <v>123.30741020115741</v>
      </c>
      <c r="AE7" s="20">
        <f t="shared" si="19"/>
        <v>122.07433609914582</v>
      </c>
      <c r="AF7" s="20">
        <f t="shared" si="20"/>
        <v>120.85359273815436</v>
      </c>
      <c r="AG7" s="20">
        <f t="shared" si="21"/>
        <v>119.64505681077283</v>
      </c>
      <c r="AH7" s="20">
        <f t="shared" si="22"/>
        <v>118.44860624266509</v>
      </c>
      <c r="AI7" s="20">
        <f t="shared" si="23"/>
        <v>117.26412018023844</v>
      </c>
      <c r="AJ7" s="21">
        <f>+VLOOKUP($A7,'[1]2. 사업대상 산출'!$A$3:$L$185,10,0)</f>
        <v>123138.83333333334</v>
      </c>
      <c r="AK7" s="21">
        <f>+VLOOKUP($A7,'[1]2. 사업대상 산출'!$A$3:$L$185,11,0)</f>
        <v>146545.37083333335</v>
      </c>
      <c r="AL7" s="22">
        <f t="shared" si="36"/>
        <v>1.1900825017290781</v>
      </c>
      <c r="AM7" s="18">
        <v>0.45669999999999999</v>
      </c>
      <c r="AN7" s="18">
        <v>3.5999999999999999E-3</v>
      </c>
      <c r="AO7" s="18">
        <v>8.5000000000000006E-3</v>
      </c>
      <c r="AP7" s="23">
        <f t="shared" si="37"/>
        <v>61.408000000000001</v>
      </c>
      <c r="AQ7" s="24">
        <f t="shared" si="24"/>
        <v>61.332000000000008</v>
      </c>
      <c r="AR7" s="24">
        <f t="shared" si="25"/>
        <v>66.956999999999994</v>
      </c>
      <c r="AS7" s="24">
        <f t="shared" si="26"/>
        <v>65.673000000000002</v>
      </c>
      <c r="AT7" s="24">
        <f t="shared" si="27"/>
        <v>64.403000000000006</v>
      </c>
      <c r="AU7" s="24">
        <f t="shared" si="28"/>
        <v>63.143999999999998</v>
      </c>
      <c r="AV7" s="24">
        <f t="shared" si="29"/>
        <v>61.899000000000001</v>
      </c>
      <c r="AW7" s="24">
        <f t="shared" si="30"/>
        <v>60.665999999999997</v>
      </c>
      <c r="AX7" s="24">
        <f t="shared" si="31"/>
        <v>59.445</v>
      </c>
      <c r="AY7" s="24">
        <f t="shared" si="32"/>
        <v>58.237000000000002</v>
      </c>
      <c r="AZ7" s="24">
        <f t="shared" si="33"/>
        <v>57.04</v>
      </c>
      <c r="BA7" s="24">
        <f t="shared" si="34"/>
        <v>55.856000000000002</v>
      </c>
    </row>
    <row r="8" spans="1:55" x14ac:dyDescent="0.4">
      <c r="A8" s="12" t="s">
        <v>45</v>
      </c>
      <c r="B8" s="12" t="s">
        <v>38</v>
      </c>
      <c r="C8" s="12">
        <v>6</v>
      </c>
      <c r="D8" s="12" t="s">
        <v>39</v>
      </c>
      <c r="E8" s="13">
        <v>2023</v>
      </c>
      <c r="F8" s="14">
        <v>45048</v>
      </c>
      <c r="G8" s="12" t="s">
        <v>40</v>
      </c>
      <c r="H8" s="15">
        <f>+VLOOKUP(A8,'[1]1. 베이스라인 산출'!$A$3:$K$289,11,0)</f>
        <v>123047.83618581908</v>
      </c>
      <c r="I8" s="15">
        <f>+VLOOKUP(A8,'[1]1. 베이스라인 산출'!$A$3:$L$289,12,0)</f>
        <v>64442.196524449864</v>
      </c>
      <c r="J8" s="16">
        <f t="shared" si="0"/>
        <v>0.52371661722789931</v>
      </c>
      <c r="K8" s="17">
        <f t="shared" si="1"/>
        <v>38.9</v>
      </c>
      <c r="L8" s="17">
        <f t="shared" si="2"/>
        <v>56.1</v>
      </c>
      <c r="M8" s="18">
        <v>0.99</v>
      </c>
      <c r="N8" s="18">
        <f t="shared" si="35"/>
        <v>2</v>
      </c>
      <c r="O8" s="19">
        <f t="shared" si="3"/>
        <v>1120.1577960317279</v>
      </c>
      <c r="P8" s="19">
        <f t="shared" si="4"/>
        <v>1108.9562180714106</v>
      </c>
      <c r="Q8" s="19">
        <f t="shared" si="5"/>
        <v>1097.8666558906966</v>
      </c>
      <c r="R8" s="19">
        <f t="shared" si="6"/>
        <v>1086.8879893317894</v>
      </c>
      <c r="S8" s="19">
        <f t="shared" si="7"/>
        <v>1076.0191094384716</v>
      </c>
      <c r="T8" s="19">
        <f t="shared" si="8"/>
        <v>1065.2589183440869</v>
      </c>
      <c r="U8" s="19">
        <f t="shared" si="9"/>
        <v>1054.6063291606461</v>
      </c>
      <c r="V8" s="19">
        <f t="shared" si="10"/>
        <v>1044.0602658690395</v>
      </c>
      <c r="W8" s="19">
        <f t="shared" si="11"/>
        <v>1033.619663210349</v>
      </c>
      <c r="X8" s="19">
        <f t="shared" si="12"/>
        <v>1023.2834665782456</v>
      </c>
      <c r="Y8" s="20">
        <f t="shared" si="13"/>
        <v>131.79304784874913</v>
      </c>
      <c r="Z8" s="20">
        <f t="shared" si="14"/>
        <v>137.8329929883802</v>
      </c>
      <c r="AA8" s="20">
        <f t="shared" si="15"/>
        <v>136.45466305849638</v>
      </c>
      <c r="AB8" s="20">
        <f t="shared" si="16"/>
        <v>135.09011642791143</v>
      </c>
      <c r="AC8" s="20">
        <f t="shared" si="17"/>
        <v>133.7392152636323</v>
      </c>
      <c r="AD8" s="20">
        <f t="shared" si="18"/>
        <v>132.40182311099596</v>
      </c>
      <c r="AE8" s="20">
        <f t="shared" si="19"/>
        <v>131.077804879886</v>
      </c>
      <c r="AF8" s="20">
        <f t="shared" si="20"/>
        <v>129.76702683108718</v>
      </c>
      <c r="AG8" s="20">
        <f t="shared" si="21"/>
        <v>128.46935656277628</v>
      </c>
      <c r="AH8" s="20">
        <f t="shared" si="22"/>
        <v>127.18466299714851</v>
      </c>
      <c r="AI8" s="20">
        <f t="shared" si="23"/>
        <v>125.91281636717702</v>
      </c>
      <c r="AJ8" s="21">
        <f>+VLOOKUP($A8,'[1]2. 사업대상 산출'!$A$3:$L$185,10,0)</f>
        <v>123138.83333333334</v>
      </c>
      <c r="AK8" s="21">
        <f>+VLOOKUP($A8,'[1]2. 사업대상 산출'!$A$3:$L$185,11,0)</f>
        <v>147820.19416666665</v>
      </c>
      <c r="AL8" s="22">
        <f t="shared" si="36"/>
        <v>1.2004352336725619</v>
      </c>
      <c r="AM8" s="18">
        <v>0.45669999999999999</v>
      </c>
      <c r="AN8" s="18">
        <v>3.5999999999999999E-3</v>
      </c>
      <c r="AO8" s="18">
        <v>8.5000000000000006E-3</v>
      </c>
      <c r="AP8" s="23">
        <f t="shared" si="37"/>
        <v>67.858999999999995</v>
      </c>
      <c r="AQ8" s="24">
        <f t="shared" si="24"/>
        <v>63.933500000000002</v>
      </c>
      <c r="AR8" s="24">
        <f t="shared" si="25"/>
        <v>69.972999999999999</v>
      </c>
      <c r="AS8" s="24">
        <f t="shared" si="26"/>
        <v>68.594999999999999</v>
      </c>
      <c r="AT8" s="24">
        <f t="shared" si="27"/>
        <v>67.230999999999995</v>
      </c>
      <c r="AU8" s="24">
        <f t="shared" si="28"/>
        <v>65.88</v>
      </c>
      <c r="AV8" s="24">
        <f t="shared" si="29"/>
        <v>64.542000000000002</v>
      </c>
      <c r="AW8" s="24">
        <f t="shared" si="30"/>
        <v>63.218000000000004</v>
      </c>
      <c r="AX8" s="24">
        <f t="shared" si="31"/>
        <v>61.908000000000001</v>
      </c>
      <c r="AY8" s="24">
        <f t="shared" si="32"/>
        <v>60.61</v>
      </c>
      <c r="AZ8" s="24">
        <f t="shared" si="33"/>
        <v>59.325000000000003</v>
      </c>
      <c r="BA8" s="24">
        <f t="shared" si="34"/>
        <v>58.052999999999997</v>
      </c>
    </row>
    <row r="9" spans="1:55" x14ac:dyDescent="0.4">
      <c r="A9" s="12" t="s">
        <v>46</v>
      </c>
      <c r="B9" s="12" t="s">
        <v>38</v>
      </c>
      <c r="C9" s="12">
        <v>7</v>
      </c>
      <c r="D9" s="12" t="s">
        <v>39</v>
      </c>
      <c r="E9" s="13">
        <v>2022</v>
      </c>
      <c r="F9" s="14">
        <v>44952</v>
      </c>
      <c r="G9" s="12" t="s">
        <v>40</v>
      </c>
      <c r="H9" s="15">
        <f>+VLOOKUP(A9,'[1]1. 베이스라인 산출'!$A$3:$K$289,11,0)</f>
        <v>110434.18045112782</v>
      </c>
      <c r="I9" s="15">
        <f>+VLOOKUP(A9,'[1]1. 베이스라인 산출'!$A$3:$L$289,12,0)</f>
        <v>52237.695284962399</v>
      </c>
      <c r="J9" s="16">
        <f t="shared" si="0"/>
        <v>0.47302107981033981</v>
      </c>
      <c r="K9" s="17">
        <f t="shared" si="1"/>
        <v>38.9</v>
      </c>
      <c r="L9" s="17">
        <f t="shared" si="2"/>
        <v>56.1</v>
      </c>
      <c r="M9" s="18">
        <v>0.99</v>
      </c>
      <c r="N9" s="18">
        <f t="shared" si="35"/>
        <v>2</v>
      </c>
      <c r="O9" s="19">
        <f t="shared" si="3"/>
        <v>1011.7270157313463</v>
      </c>
      <c r="P9" s="19">
        <f t="shared" si="4"/>
        <v>1001.6097455740328</v>
      </c>
      <c r="Q9" s="19">
        <f t="shared" si="5"/>
        <v>991.59364811829244</v>
      </c>
      <c r="R9" s="19">
        <f t="shared" si="6"/>
        <v>981.6777116371095</v>
      </c>
      <c r="S9" s="19">
        <f t="shared" si="7"/>
        <v>971.8609345207384</v>
      </c>
      <c r="T9" s="19">
        <f t="shared" si="8"/>
        <v>962.14232517553103</v>
      </c>
      <c r="U9" s="19">
        <f t="shared" si="9"/>
        <v>952.52090192377568</v>
      </c>
      <c r="V9" s="19">
        <f t="shared" si="10"/>
        <v>942.9956929045378</v>
      </c>
      <c r="W9" s="19">
        <f t="shared" si="11"/>
        <v>933.56573597549243</v>
      </c>
      <c r="X9" s="19">
        <f t="shared" si="12"/>
        <v>924.23007861573751</v>
      </c>
      <c r="Y9" s="20">
        <f t="shared" si="13"/>
        <v>93.64572171436302</v>
      </c>
      <c r="Z9" s="20">
        <f t="shared" si="14"/>
        <v>97.93741259600219</v>
      </c>
      <c r="AA9" s="20">
        <f t="shared" si="15"/>
        <v>96.958038470042155</v>
      </c>
      <c r="AB9" s="20">
        <f t="shared" si="16"/>
        <v>95.988458085341733</v>
      </c>
      <c r="AC9" s="20">
        <f t="shared" si="17"/>
        <v>95.028573504488321</v>
      </c>
      <c r="AD9" s="20">
        <f t="shared" si="18"/>
        <v>94.078287769443421</v>
      </c>
      <c r="AE9" s="20">
        <f t="shared" si="19"/>
        <v>93.137504891748989</v>
      </c>
      <c r="AF9" s="20">
        <f t="shared" si="20"/>
        <v>92.206129842831501</v>
      </c>
      <c r="AG9" s="20">
        <f t="shared" si="21"/>
        <v>91.284068544403183</v>
      </c>
      <c r="AH9" s="20">
        <f t="shared" si="22"/>
        <v>90.371227858959131</v>
      </c>
      <c r="AI9" s="20">
        <f t="shared" si="23"/>
        <v>89.467515580369536</v>
      </c>
      <c r="AJ9" s="21">
        <f>+VLOOKUP($A9,'[1]2. 사업대상 산출'!$A$3:$L$185,10,0)</f>
        <v>96802.211538461532</v>
      </c>
      <c r="AK9" s="21">
        <f>+VLOOKUP($A9,'[1]2. 사업대상 산출'!$A$3:$L$185,11,0)</f>
        <v>119923.97884615387</v>
      </c>
      <c r="AL9" s="22">
        <f t="shared" si="36"/>
        <v>1.238855775505765</v>
      </c>
      <c r="AM9" s="18">
        <v>0.45669999999999999</v>
      </c>
      <c r="AN9" s="18">
        <v>3.5999999999999999E-3</v>
      </c>
      <c r="AO9" s="18">
        <v>8.5000000000000006E-3</v>
      </c>
      <c r="AP9" s="23">
        <f t="shared" si="37"/>
        <v>55.094000000000001</v>
      </c>
      <c r="AQ9" s="24">
        <f t="shared" si="24"/>
        <v>38.551400000000001</v>
      </c>
      <c r="AR9" s="24">
        <f t="shared" si="25"/>
        <v>42.843000000000004</v>
      </c>
      <c r="AS9" s="24">
        <f t="shared" si="26"/>
        <v>41.863999999999997</v>
      </c>
      <c r="AT9" s="24">
        <f t="shared" si="27"/>
        <v>40.893999999999998</v>
      </c>
      <c r="AU9" s="24">
        <f t="shared" si="28"/>
        <v>39.933999999999997</v>
      </c>
      <c r="AV9" s="24">
        <f t="shared" si="29"/>
        <v>38.984000000000002</v>
      </c>
      <c r="AW9" s="24">
        <f t="shared" si="30"/>
        <v>38.042999999999999</v>
      </c>
      <c r="AX9" s="24">
        <f t="shared" si="31"/>
        <v>37.112000000000002</v>
      </c>
      <c r="AY9" s="24">
        <f t="shared" si="32"/>
        <v>36.19</v>
      </c>
      <c r="AZ9" s="24">
        <f t="shared" si="33"/>
        <v>35.277000000000001</v>
      </c>
      <c r="BA9" s="24">
        <f t="shared" si="34"/>
        <v>34.372999999999998</v>
      </c>
    </row>
    <row r="10" spans="1:55" x14ac:dyDescent="0.4">
      <c r="A10" s="12" t="s">
        <v>47</v>
      </c>
      <c r="B10" s="12" t="s">
        <v>38</v>
      </c>
      <c r="C10" s="12">
        <v>8</v>
      </c>
      <c r="D10" s="12" t="s">
        <v>39</v>
      </c>
      <c r="E10" s="13">
        <v>2023</v>
      </c>
      <c r="F10" s="14">
        <v>44958</v>
      </c>
      <c r="G10" s="12" t="s">
        <v>40</v>
      </c>
      <c r="H10" s="15">
        <f>+VLOOKUP(A10,'[1]1. 베이스라인 산출'!$A$3:$K$289,11,0)</f>
        <v>106790.61933534742</v>
      </c>
      <c r="I10" s="15">
        <f>+VLOOKUP(A10,'[1]1. 베이스라인 산출'!$A$3:$L$289,12,0)</f>
        <v>49366.609045317222</v>
      </c>
      <c r="J10" s="16">
        <f t="shared" si="0"/>
        <v>0.46227477050483778</v>
      </c>
      <c r="K10" s="17">
        <f t="shared" si="1"/>
        <v>38.9</v>
      </c>
      <c r="L10" s="17">
        <f t="shared" si="2"/>
        <v>56.1</v>
      </c>
      <c r="M10" s="18">
        <v>0.99</v>
      </c>
      <c r="N10" s="18">
        <f t="shared" si="35"/>
        <v>2</v>
      </c>
      <c r="O10" s="19">
        <f t="shared" si="3"/>
        <v>988.74213850739488</v>
      </c>
      <c r="P10" s="19">
        <f t="shared" si="4"/>
        <v>978.85471712232084</v>
      </c>
      <c r="Q10" s="19">
        <f t="shared" si="5"/>
        <v>969.06616995109766</v>
      </c>
      <c r="R10" s="19">
        <f t="shared" si="6"/>
        <v>959.37550825158667</v>
      </c>
      <c r="S10" s="19">
        <f t="shared" si="7"/>
        <v>949.78175316907073</v>
      </c>
      <c r="T10" s="19">
        <f t="shared" si="8"/>
        <v>940.28393563738007</v>
      </c>
      <c r="U10" s="19">
        <f t="shared" si="9"/>
        <v>930.88109628100619</v>
      </c>
      <c r="V10" s="19">
        <f t="shared" si="10"/>
        <v>921.57228531819612</v>
      </c>
      <c r="W10" s="19">
        <f t="shared" si="11"/>
        <v>912.35656246501412</v>
      </c>
      <c r="X10" s="19">
        <f t="shared" si="12"/>
        <v>903.23299684036408</v>
      </c>
      <c r="Y10" s="20">
        <f t="shared" si="13"/>
        <v>100.96142308823211</v>
      </c>
      <c r="Z10" s="20">
        <f t="shared" si="14"/>
        <v>105.58838533416056</v>
      </c>
      <c r="AA10" s="20">
        <f t="shared" si="15"/>
        <v>104.53250148081894</v>
      </c>
      <c r="AB10" s="20">
        <f t="shared" si="16"/>
        <v>103.48717646601077</v>
      </c>
      <c r="AC10" s="20">
        <f t="shared" si="17"/>
        <v>102.45230470135066</v>
      </c>
      <c r="AD10" s="20">
        <f t="shared" si="18"/>
        <v>101.42778165433714</v>
      </c>
      <c r="AE10" s="20">
        <f t="shared" si="19"/>
        <v>100.41350383779377</v>
      </c>
      <c r="AF10" s="20">
        <f t="shared" si="20"/>
        <v>99.409368799415816</v>
      </c>
      <c r="AG10" s="20">
        <f t="shared" si="21"/>
        <v>98.41527511142165</v>
      </c>
      <c r="AH10" s="20">
        <f t="shared" si="22"/>
        <v>97.431122360307441</v>
      </c>
      <c r="AI10" s="20">
        <f t="shared" si="23"/>
        <v>96.456811136704374</v>
      </c>
      <c r="AJ10" s="21">
        <f>+VLOOKUP($A10,'[1]2. 사업대상 산출'!$A$3:$L$185,10,0)</f>
        <v>111611.89185579545</v>
      </c>
      <c r="AK10" s="21">
        <f>+VLOOKUP($A10,'[1]2. 사업대상 산출'!$A$3:$L$185,11,0)</f>
        <v>126599.09268292684</v>
      </c>
      <c r="AL10" s="22">
        <f t="shared" si="36"/>
        <v>1.1342796056758462</v>
      </c>
      <c r="AM10" s="18">
        <v>0.45669999999999999</v>
      </c>
      <c r="AN10" s="18">
        <v>3.5999999999999999E-3</v>
      </c>
      <c r="AO10" s="18">
        <v>8.5000000000000006E-3</v>
      </c>
      <c r="AP10" s="23">
        <f t="shared" si="37"/>
        <v>55.648000000000003</v>
      </c>
      <c r="AQ10" s="24">
        <f t="shared" si="24"/>
        <v>45.313000000000002</v>
      </c>
      <c r="AR10" s="24">
        <f t="shared" si="25"/>
        <v>49.94</v>
      </c>
      <c r="AS10" s="24">
        <f t="shared" si="26"/>
        <v>48.884</v>
      </c>
      <c r="AT10" s="24">
        <f t="shared" si="27"/>
        <v>47.838999999999999</v>
      </c>
      <c r="AU10" s="24">
        <f t="shared" si="28"/>
        <v>46.804000000000002</v>
      </c>
      <c r="AV10" s="24">
        <f t="shared" si="29"/>
        <v>45.779000000000003</v>
      </c>
      <c r="AW10" s="24">
        <f t="shared" si="30"/>
        <v>44.765000000000001</v>
      </c>
      <c r="AX10" s="24">
        <f t="shared" si="31"/>
        <v>43.761000000000003</v>
      </c>
      <c r="AY10" s="24">
        <f t="shared" si="32"/>
        <v>42.767000000000003</v>
      </c>
      <c r="AZ10" s="24">
        <f t="shared" si="33"/>
        <v>41.783000000000001</v>
      </c>
      <c r="BA10" s="24">
        <f t="shared" si="34"/>
        <v>40.808</v>
      </c>
    </row>
    <row r="11" spans="1:55" x14ac:dyDescent="0.4">
      <c r="A11" s="12" t="s">
        <v>48</v>
      </c>
      <c r="B11" s="12" t="s">
        <v>38</v>
      </c>
      <c r="C11" s="12">
        <v>9</v>
      </c>
      <c r="D11" s="12" t="s">
        <v>39</v>
      </c>
      <c r="E11" s="13">
        <v>2023</v>
      </c>
      <c r="F11" s="14">
        <v>44958</v>
      </c>
      <c r="G11" s="12" t="s">
        <v>40</v>
      </c>
      <c r="H11" s="15">
        <f>+VLOOKUP(A11,'[1]1. 베이스라인 산출'!$A$3:$K$289,11,0)</f>
        <v>102158.98293029872</v>
      </c>
      <c r="I11" s="15">
        <f>+VLOOKUP(A11,'[1]1. 베이스라인 산출'!$A$3:$L$289,12,0)</f>
        <v>46499.785998577521</v>
      </c>
      <c r="J11" s="16">
        <f t="shared" si="0"/>
        <v>0.45517080010774491</v>
      </c>
      <c r="K11" s="17">
        <f t="shared" si="1"/>
        <v>38.9</v>
      </c>
      <c r="L11" s="17">
        <f t="shared" si="2"/>
        <v>56.1</v>
      </c>
      <c r="M11" s="18">
        <v>0.99</v>
      </c>
      <c r="N11" s="18">
        <f t="shared" si="35"/>
        <v>2</v>
      </c>
      <c r="O11" s="19">
        <f t="shared" si="3"/>
        <v>973.54772312832472</v>
      </c>
      <c r="P11" s="19">
        <f t="shared" si="4"/>
        <v>963.81224589704141</v>
      </c>
      <c r="Q11" s="19">
        <f t="shared" si="5"/>
        <v>954.17412343807109</v>
      </c>
      <c r="R11" s="19">
        <f t="shared" si="6"/>
        <v>944.63238220369033</v>
      </c>
      <c r="S11" s="19">
        <f t="shared" si="7"/>
        <v>935.18605838165342</v>
      </c>
      <c r="T11" s="19">
        <f t="shared" si="8"/>
        <v>925.83419779783685</v>
      </c>
      <c r="U11" s="19">
        <f t="shared" si="9"/>
        <v>916.57585581985848</v>
      </c>
      <c r="V11" s="19">
        <f t="shared" si="10"/>
        <v>907.41009726165976</v>
      </c>
      <c r="W11" s="19">
        <f t="shared" si="11"/>
        <v>898.33599628904324</v>
      </c>
      <c r="X11" s="19">
        <f t="shared" si="12"/>
        <v>889.35263632615283</v>
      </c>
      <c r="Y11" s="20">
        <f t="shared" si="13"/>
        <v>95.098380433726831</v>
      </c>
      <c r="Z11" s="20">
        <f t="shared" si="14"/>
        <v>99.456645228897699</v>
      </c>
      <c r="AA11" s="20">
        <f t="shared" si="15"/>
        <v>98.46207877660872</v>
      </c>
      <c r="AB11" s="20">
        <f t="shared" si="16"/>
        <v>97.477457988842644</v>
      </c>
      <c r="AC11" s="20">
        <f t="shared" si="17"/>
        <v>96.502683408954212</v>
      </c>
      <c r="AD11" s="20">
        <f t="shared" si="18"/>
        <v>95.53765657486467</v>
      </c>
      <c r="AE11" s="20">
        <f t="shared" si="19"/>
        <v>94.582280009116019</v>
      </c>
      <c r="AF11" s="20">
        <f t="shared" si="20"/>
        <v>93.636457209024854</v>
      </c>
      <c r="AG11" s="20">
        <f t="shared" si="21"/>
        <v>92.700092636934585</v>
      </c>
      <c r="AH11" s="20">
        <f t="shared" si="22"/>
        <v>91.773091710565268</v>
      </c>
      <c r="AI11" s="20">
        <f t="shared" si="23"/>
        <v>90.85536079345961</v>
      </c>
      <c r="AJ11" s="21">
        <f>+VLOOKUP($A11,'[1]2. 사업대상 산출'!$A$3:$L$185,10,0)</f>
        <v>109337.77777777777</v>
      </c>
      <c r="AK11" s="21">
        <f>+VLOOKUP($A11,'[1]2. 사업대상 산출'!$A$3:$L$185,11,0)</f>
        <v>127933.24718315429</v>
      </c>
      <c r="AL11" s="22">
        <f t="shared" si="36"/>
        <v>1.1700735992931068</v>
      </c>
      <c r="AM11" s="18">
        <v>0.45669999999999999</v>
      </c>
      <c r="AN11" s="18">
        <v>3.5999999999999999E-3</v>
      </c>
      <c r="AO11" s="18">
        <v>8.5000000000000006E-3</v>
      </c>
      <c r="AP11" s="23">
        <f t="shared" si="37"/>
        <v>54.914000000000001</v>
      </c>
      <c r="AQ11" s="24">
        <f t="shared" si="24"/>
        <v>40.184000000000005</v>
      </c>
      <c r="AR11" s="24">
        <f t="shared" si="25"/>
        <v>44.542000000000002</v>
      </c>
      <c r="AS11" s="24">
        <f t="shared" si="26"/>
        <v>43.548000000000002</v>
      </c>
      <c r="AT11" s="24">
        <f t="shared" si="27"/>
        <v>42.563000000000002</v>
      </c>
      <c r="AU11" s="24">
        <f t="shared" si="28"/>
        <v>41.588000000000001</v>
      </c>
      <c r="AV11" s="24">
        <f t="shared" si="29"/>
        <v>40.622999999999998</v>
      </c>
      <c r="AW11" s="24">
        <f t="shared" si="30"/>
        <v>39.667999999999999</v>
      </c>
      <c r="AX11" s="24">
        <f t="shared" si="31"/>
        <v>38.722000000000001</v>
      </c>
      <c r="AY11" s="24">
        <f t="shared" si="32"/>
        <v>37.786000000000001</v>
      </c>
      <c r="AZ11" s="24">
        <f t="shared" si="33"/>
        <v>36.859000000000002</v>
      </c>
      <c r="BA11" s="24">
        <f t="shared" si="34"/>
        <v>35.941000000000003</v>
      </c>
    </row>
    <row r="12" spans="1:55" x14ac:dyDescent="0.4">
      <c r="A12" s="12" t="s">
        <v>49</v>
      </c>
      <c r="B12" s="12" t="s">
        <v>38</v>
      </c>
      <c r="C12" s="12">
        <v>10</v>
      </c>
      <c r="D12" s="12" t="s">
        <v>39</v>
      </c>
      <c r="E12" s="13">
        <v>2023</v>
      </c>
      <c r="F12" s="14">
        <v>44958</v>
      </c>
      <c r="G12" s="12" t="s">
        <v>40</v>
      </c>
      <c r="H12" s="15">
        <f>+VLOOKUP(A12,'[1]1. 베이스라인 산출'!$A$3:$K$289,11,0)</f>
        <v>104776.12879884226</v>
      </c>
      <c r="I12" s="15">
        <f>+VLOOKUP(A12,'[1]1. 베이스라인 산출'!$A$3:$L$289,12,0)</f>
        <v>46278.730054269181</v>
      </c>
      <c r="J12" s="16">
        <f t="shared" si="0"/>
        <v>0.44169154353009982</v>
      </c>
      <c r="K12" s="17">
        <f t="shared" si="1"/>
        <v>38.9</v>
      </c>
      <c r="L12" s="17">
        <f t="shared" si="2"/>
        <v>56.1</v>
      </c>
      <c r="M12" s="18">
        <v>0.99</v>
      </c>
      <c r="N12" s="18">
        <f t="shared" si="35"/>
        <v>2</v>
      </c>
      <c r="O12" s="19">
        <f t="shared" si="3"/>
        <v>944.71744766354846</v>
      </c>
      <c r="P12" s="19">
        <f t="shared" si="4"/>
        <v>935.27027318691296</v>
      </c>
      <c r="Q12" s="19">
        <f t="shared" si="5"/>
        <v>925.9175704550438</v>
      </c>
      <c r="R12" s="19">
        <f t="shared" si="6"/>
        <v>916.65839475049336</v>
      </c>
      <c r="S12" s="19">
        <f t="shared" si="7"/>
        <v>907.49181080298843</v>
      </c>
      <c r="T12" s="19">
        <f t="shared" si="8"/>
        <v>898.41689269495851</v>
      </c>
      <c r="U12" s="19">
        <f t="shared" si="9"/>
        <v>889.43272376800883</v>
      </c>
      <c r="V12" s="19">
        <f t="shared" si="10"/>
        <v>880.53839653032878</v>
      </c>
      <c r="W12" s="19">
        <f t="shared" si="11"/>
        <v>871.73301256502543</v>
      </c>
      <c r="X12" s="19">
        <f t="shared" si="12"/>
        <v>863.01568243937527</v>
      </c>
      <c r="Y12" s="20">
        <f t="shared" si="13"/>
        <v>94.646290992076189</v>
      </c>
      <c r="Z12" s="20">
        <f t="shared" si="14"/>
        <v>98.983836974909465</v>
      </c>
      <c r="AA12" s="20">
        <f t="shared" si="15"/>
        <v>97.993998605160371</v>
      </c>
      <c r="AB12" s="20">
        <f t="shared" si="16"/>
        <v>97.014058619108766</v>
      </c>
      <c r="AC12" s="20">
        <f t="shared" si="17"/>
        <v>96.043918032917674</v>
      </c>
      <c r="AD12" s="20">
        <f t="shared" si="18"/>
        <v>95.083478852588499</v>
      </c>
      <c r="AE12" s="20">
        <f t="shared" si="19"/>
        <v>94.132644064062603</v>
      </c>
      <c r="AF12" s="20">
        <f t="shared" si="20"/>
        <v>93.19131762342198</v>
      </c>
      <c r="AG12" s="20">
        <f t="shared" si="21"/>
        <v>92.259404447187762</v>
      </c>
      <c r="AH12" s="20">
        <f t="shared" si="22"/>
        <v>91.336810402715869</v>
      </c>
      <c r="AI12" s="20">
        <f t="shared" si="23"/>
        <v>90.423442298688727</v>
      </c>
      <c r="AJ12" s="21">
        <f>+VLOOKUP($A12,'[1]2. 사업대상 산출'!$A$3:$L$185,10,0)</f>
        <v>110388.31325301206</v>
      </c>
      <c r="AK12" s="21">
        <f>+VLOOKUP($A12,'[1]2. 사업대상 산출'!$A$3:$L$185,11,0)</f>
        <v>123242.71532331925</v>
      </c>
      <c r="AL12" s="22">
        <f t="shared" si="36"/>
        <v>1.116447128246671</v>
      </c>
      <c r="AM12" s="18">
        <v>0.45669999999999999</v>
      </c>
      <c r="AN12" s="18">
        <v>3.5999999999999999E-3</v>
      </c>
      <c r="AO12" s="18">
        <v>8.5000000000000006E-3</v>
      </c>
      <c r="AP12" s="23">
        <f t="shared" si="37"/>
        <v>53.74</v>
      </c>
      <c r="AQ12" s="24">
        <f t="shared" si="24"/>
        <v>40.905700000000003</v>
      </c>
      <c r="AR12" s="24">
        <f t="shared" si="25"/>
        <v>45.243000000000002</v>
      </c>
      <c r="AS12" s="24">
        <f t="shared" si="26"/>
        <v>44.253</v>
      </c>
      <c r="AT12" s="24">
        <f t="shared" si="27"/>
        <v>43.274000000000001</v>
      </c>
      <c r="AU12" s="24">
        <f t="shared" si="28"/>
        <v>42.302999999999997</v>
      </c>
      <c r="AV12" s="24">
        <f t="shared" si="29"/>
        <v>41.343000000000004</v>
      </c>
      <c r="AW12" s="24">
        <f t="shared" si="30"/>
        <v>40.392000000000003</v>
      </c>
      <c r="AX12" s="24">
        <f t="shared" si="31"/>
        <v>39.451000000000001</v>
      </c>
      <c r="AY12" s="24">
        <f t="shared" si="32"/>
        <v>38.518999999999998</v>
      </c>
      <c r="AZ12" s="24">
        <f t="shared" si="33"/>
        <v>37.595999999999997</v>
      </c>
      <c r="BA12" s="24">
        <f t="shared" si="34"/>
        <v>36.683</v>
      </c>
    </row>
    <row r="13" spans="1:55" x14ac:dyDescent="0.4">
      <c r="A13" s="12" t="s">
        <v>50</v>
      </c>
      <c r="B13" s="12" t="s">
        <v>51</v>
      </c>
      <c r="C13" s="12">
        <v>11</v>
      </c>
      <c r="D13" s="12" t="s">
        <v>39</v>
      </c>
      <c r="E13" s="25">
        <v>2022</v>
      </c>
      <c r="F13" s="26" t="s">
        <v>52</v>
      </c>
      <c r="G13" s="12" t="s">
        <v>40</v>
      </c>
      <c r="H13" s="15">
        <f>+VLOOKUP(A13,'[1]1. 베이스라인 산출'!$A$3:$K$289,11,0)</f>
        <v>67681.428571428565</v>
      </c>
      <c r="I13" s="15">
        <f>+VLOOKUP(A13,'[1]1. 베이스라인 산출'!$A$3:$L$289,12,0)</f>
        <v>33725.717939732145</v>
      </c>
      <c r="J13" s="16">
        <f t="shared" si="0"/>
        <v>0.49830091727657944</v>
      </c>
      <c r="K13" s="17">
        <f t="shared" si="1"/>
        <v>38.9</v>
      </c>
      <c r="L13" s="17">
        <f t="shared" si="2"/>
        <v>56.1</v>
      </c>
      <c r="M13" s="18">
        <v>0.99</v>
      </c>
      <c r="N13" s="18">
        <f t="shared" si="35"/>
        <v>3</v>
      </c>
      <c r="O13" s="19">
        <f t="shared" si="3"/>
        <v>1055.1391391961213</v>
      </c>
      <c r="P13" s="19">
        <f t="shared" si="4"/>
        <v>1044.5877478041602</v>
      </c>
      <c r="Q13" s="19">
        <f t="shared" si="5"/>
        <v>1034.1418703261186</v>
      </c>
      <c r="R13" s="19">
        <f t="shared" si="6"/>
        <v>1023.8004516228573</v>
      </c>
      <c r="S13" s="19">
        <f t="shared" si="7"/>
        <v>1013.5624471066287</v>
      </c>
      <c r="T13" s="19">
        <f t="shared" si="8"/>
        <v>1003.4268226355624</v>
      </c>
      <c r="U13" s="19">
        <f t="shared" si="9"/>
        <v>993.3925544092067</v>
      </c>
      <c r="V13" s="19">
        <f t="shared" si="10"/>
        <v>983.45862886511463</v>
      </c>
      <c r="W13" s="19">
        <f t="shared" si="11"/>
        <v>973.62404257646358</v>
      </c>
      <c r="X13" s="19">
        <f t="shared" si="12"/>
        <v>963.88780215069892</v>
      </c>
      <c r="Y13" s="20">
        <f t="shared" si="13"/>
        <v>68.283938846084425</v>
      </c>
      <c r="Z13" s="20">
        <f t="shared" si="14"/>
        <v>71.413324282420902</v>
      </c>
      <c r="AA13" s="20">
        <f t="shared" si="15"/>
        <v>70.699191039596698</v>
      </c>
      <c r="AB13" s="20">
        <f t="shared" si="16"/>
        <v>69.992199129200742</v>
      </c>
      <c r="AC13" s="20">
        <f t="shared" si="17"/>
        <v>69.292277137908727</v>
      </c>
      <c r="AD13" s="20">
        <f t="shared" si="18"/>
        <v>68.599354366529624</v>
      </c>
      <c r="AE13" s="20">
        <f t="shared" si="19"/>
        <v>67.913360822864334</v>
      </c>
      <c r="AF13" s="20">
        <f t="shared" si="20"/>
        <v>67.234227214635681</v>
      </c>
      <c r="AG13" s="20">
        <f t="shared" si="21"/>
        <v>66.561884942489328</v>
      </c>
      <c r="AH13" s="20">
        <f t="shared" si="22"/>
        <v>65.89626609306444</v>
      </c>
      <c r="AI13" s="20">
        <f t="shared" si="23"/>
        <v>65.2373034321338</v>
      </c>
      <c r="AJ13" s="21">
        <f>+VLOOKUP($A13,'[1]2. 사업대상 산출'!$A$3:$L$185,10,0)</f>
        <v>123524.9649122807</v>
      </c>
      <c r="AK13" s="21">
        <f>+VLOOKUP($A13,'[1]2. 사업대상 산출'!$A$3:$L$185,11,0)</f>
        <v>160076.43631578944</v>
      </c>
      <c r="AL13" s="22">
        <f t="shared" si="36"/>
        <v>1.2959035157748491</v>
      </c>
      <c r="AM13" s="18">
        <v>0.45669999999999999</v>
      </c>
      <c r="AN13" s="18">
        <v>3.5999999999999999E-3</v>
      </c>
      <c r="AO13" s="18">
        <v>8.5000000000000006E-3</v>
      </c>
      <c r="AP13" s="23">
        <f t="shared" si="37"/>
        <v>40.293999999999997</v>
      </c>
      <c r="AQ13" s="24">
        <f t="shared" si="24"/>
        <v>27.989600000000003</v>
      </c>
      <c r="AR13" s="24">
        <f t="shared" si="25"/>
        <v>31.119</v>
      </c>
      <c r="AS13" s="24">
        <f t="shared" si="26"/>
        <v>30.405000000000001</v>
      </c>
      <c r="AT13" s="24">
        <f t="shared" si="27"/>
        <v>29.698</v>
      </c>
      <c r="AU13" s="24">
        <f t="shared" si="28"/>
        <v>28.998000000000001</v>
      </c>
      <c r="AV13" s="24">
        <f t="shared" si="29"/>
        <v>28.305</v>
      </c>
      <c r="AW13" s="24">
        <f t="shared" si="30"/>
        <v>27.619</v>
      </c>
      <c r="AX13" s="24">
        <f t="shared" si="31"/>
        <v>26.94</v>
      </c>
      <c r="AY13" s="24">
        <f t="shared" si="32"/>
        <v>26.266999999999999</v>
      </c>
      <c r="AZ13" s="24">
        <f t="shared" si="33"/>
        <v>25.602</v>
      </c>
      <c r="BA13" s="24">
        <f t="shared" si="34"/>
        <v>24.943000000000001</v>
      </c>
    </row>
    <row r="14" spans="1:55" x14ac:dyDescent="0.4">
      <c r="A14" s="12" t="s">
        <v>53</v>
      </c>
      <c r="B14" s="12" t="s">
        <v>51</v>
      </c>
      <c r="C14" s="12">
        <v>12</v>
      </c>
      <c r="D14" s="12" t="s">
        <v>39</v>
      </c>
      <c r="E14" s="25">
        <v>2021</v>
      </c>
      <c r="F14" s="26" t="s">
        <v>54</v>
      </c>
      <c r="G14" s="12" t="s">
        <v>40</v>
      </c>
      <c r="H14" s="15">
        <f>+VLOOKUP(A14,'[1]1. 베이스라인 산출'!$A$3:$K$289,11,0)</f>
        <v>122680.55555555555</v>
      </c>
      <c r="I14" s="15">
        <f>+VLOOKUP(A14,'[1]1. 베이스라인 산출'!$A$3:$L$289,12,0)</f>
        <v>68512.399577160497</v>
      </c>
      <c r="J14" s="16">
        <f t="shared" si="0"/>
        <v>0.55846176492194677</v>
      </c>
      <c r="K14" s="17">
        <f t="shared" si="1"/>
        <v>38.9</v>
      </c>
      <c r="L14" s="17">
        <f t="shared" si="2"/>
        <v>56.1</v>
      </c>
      <c r="M14" s="18">
        <v>0.99</v>
      </c>
      <c r="N14" s="18">
        <f t="shared" si="35"/>
        <v>4</v>
      </c>
      <c r="O14" s="19">
        <f t="shared" si="3"/>
        <v>1170.7028765727928</v>
      </c>
      <c r="P14" s="19">
        <f t="shared" si="4"/>
        <v>1158.9958478070648</v>
      </c>
      <c r="Q14" s="19">
        <f t="shared" si="5"/>
        <v>1147.4058893289941</v>
      </c>
      <c r="R14" s="19">
        <f t="shared" si="6"/>
        <v>1135.9318304357041</v>
      </c>
      <c r="S14" s="19">
        <f t="shared" si="7"/>
        <v>1124.5725121313471</v>
      </c>
      <c r="T14" s="19">
        <f t="shared" si="8"/>
        <v>1113.3267870100335</v>
      </c>
      <c r="U14" s="19">
        <f t="shared" si="9"/>
        <v>1102.1935191399332</v>
      </c>
      <c r="V14" s="19">
        <f t="shared" si="10"/>
        <v>1091.1715839485339</v>
      </c>
      <c r="W14" s="19">
        <f t="shared" si="11"/>
        <v>1080.2598681090485</v>
      </c>
      <c r="X14" s="19">
        <f t="shared" si="12"/>
        <v>1069.457269427958</v>
      </c>
      <c r="Y14" s="20">
        <f t="shared" si="13"/>
        <v>136.33196719242932</v>
      </c>
      <c r="Z14" s="20">
        <f t="shared" si="14"/>
        <v>142.57992652003563</v>
      </c>
      <c r="AA14" s="20">
        <f t="shared" si="15"/>
        <v>141.15412725483523</v>
      </c>
      <c r="AB14" s="20">
        <f t="shared" si="16"/>
        <v>139.7425859822869</v>
      </c>
      <c r="AC14" s="20">
        <f t="shared" si="17"/>
        <v>138.34516012246402</v>
      </c>
      <c r="AD14" s="20">
        <f t="shared" si="18"/>
        <v>136.96170852123939</v>
      </c>
      <c r="AE14" s="20">
        <f t="shared" si="19"/>
        <v>135.59209143602698</v>
      </c>
      <c r="AF14" s="20">
        <f t="shared" si="20"/>
        <v>134.23617052166671</v>
      </c>
      <c r="AG14" s="20">
        <f t="shared" si="21"/>
        <v>132.89380881645005</v>
      </c>
      <c r="AH14" s="20">
        <f t="shared" si="22"/>
        <v>131.56487072828554</v>
      </c>
      <c r="AI14" s="20">
        <f t="shared" si="23"/>
        <v>130.24922202100268</v>
      </c>
      <c r="AJ14" s="21">
        <f>+VLOOKUP($A14,'[1]2. 사업대상 산출'!$A$3:$L$185,10,0)</f>
        <v>121790.0198019802</v>
      </c>
      <c r="AK14" s="21">
        <f>+VLOOKUP($A14,'[1]2. 사업대상 산출'!$A$3:$L$185,11,0)</f>
        <v>138965.32247524752</v>
      </c>
      <c r="AL14" s="22">
        <f t="shared" si="36"/>
        <v>1.1410238926078906</v>
      </c>
      <c r="AM14" s="18">
        <v>0.45669999999999999</v>
      </c>
      <c r="AN14" s="18">
        <v>3.5999999999999999E-3</v>
      </c>
      <c r="AO14" s="18">
        <v>8.5000000000000006E-3</v>
      </c>
      <c r="AP14" s="23">
        <f t="shared" si="37"/>
        <v>63.841999999999999</v>
      </c>
      <c r="AQ14" s="24">
        <f t="shared" si="24"/>
        <v>72.489500000000007</v>
      </c>
      <c r="AR14" s="24">
        <f t="shared" si="25"/>
        <v>78.736999999999995</v>
      </c>
      <c r="AS14" s="24">
        <f t="shared" si="26"/>
        <v>77.311999999999998</v>
      </c>
      <c r="AT14" s="24">
        <f t="shared" si="27"/>
        <v>75.900000000000006</v>
      </c>
      <c r="AU14" s="24">
        <f t="shared" si="28"/>
        <v>74.503</v>
      </c>
      <c r="AV14" s="24">
        <f t="shared" si="29"/>
        <v>73.119</v>
      </c>
      <c r="AW14" s="24">
        <f t="shared" si="30"/>
        <v>71.75</v>
      </c>
      <c r="AX14" s="24">
        <f t="shared" si="31"/>
        <v>70.394000000000005</v>
      </c>
      <c r="AY14" s="24">
        <f t="shared" si="32"/>
        <v>69.051000000000002</v>
      </c>
      <c r="AZ14" s="24">
        <f t="shared" si="33"/>
        <v>67.721999999999994</v>
      </c>
      <c r="BA14" s="24">
        <f t="shared" si="34"/>
        <v>66.406999999999996</v>
      </c>
    </row>
    <row r="15" spans="1:55" x14ac:dyDescent="0.4">
      <c r="A15" s="12" t="s">
        <v>55</v>
      </c>
      <c r="B15" s="12" t="s">
        <v>51</v>
      </c>
      <c r="C15" s="12">
        <v>13</v>
      </c>
      <c r="D15" s="12" t="s">
        <v>39</v>
      </c>
      <c r="E15" s="25">
        <v>2023</v>
      </c>
      <c r="F15" s="26" t="s">
        <v>56</v>
      </c>
      <c r="G15" s="12" t="s">
        <v>40</v>
      </c>
      <c r="H15" s="15">
        <f>+VLOOKUP(A15,'[1]1. 베이스라인 산출'!$A$3:$K$289,11,0)</f>
        <v>55812.489878542503</v>
      </c>
      <c r="I15" s="15">
        <f>+VLOOKUP(A15,'[1]1. 베이스라인 산출'!$A$3:$L$289,12,0)</f>
        <v>31140.905380566801</v>
      </c>
      <c r="J15" s="16">
        <f t="shared" si="0"/>
        <v>0.55795585268341763</v>
      </c>
      <c r="K15" s="17">
        <f t="shared" si="1"/>
        <v>38.9</v>
      </c>
      <c r="L15" s="17">
        <f t="shared" si="2"/>
        <v>56.1</v>
      </c>
      <c r="M15" s="18">
        <v>0.99</v>
      </c>
      <c r="N15" s="18">
        <f t="shared" si="35"/>
        <v>2</v>
      </c>
      <c r="O15" s="19">
        <f t="shared" si="3"/>
        <v>1193.3908103452206</v>
      </c>
      <c r="P15" s="19">
        <f t="shared" si="4"/>
        <v>1181.4569022417684</v>
      </c>
      <c r="Q15" s="19">
        <f t="shared" si="5"/>
        <v>1169.6423332193508</v>
      </c>
      <c r="R15" s="19">
        <f t="shared" si="6"/>
        <v>1157.9459098871573</v>
      </c>
      <c r="S15" s="19">
        <f t="shared" si="7"/>
        <v>1146.3664507882856</v>
      </c>
      <c r="T15" s="19">
        <f t="shared" si="8"/>
        <v>1134.9027862804028</v>
      </c>
      <c r="U15" s="19">
        <f t="shared" si="9"/>
        <v>1123.5537584175986</v>
      </c>
      <c r="V15" s="19">
        <f t="shared" si="10"/>
        <v>1112.3182208334226</v>
      </c>
      <c r="W15" s="19">
        <f t="shared" si="11"/>
        <v>1101.1950386250885</v>
      </c>
      <c r="X15" s="19">
        <f t="shared" si="12"/>
        <v>1090.1830882388376</v>
      </c>
      <c r="Y15" s="20">
        <f t="shared" si="13"/>
        <v>63.6873827123081</v>
      </c>
      <c r="Z15" s="20">
        <f t="shared" si="14"/>
        <v>66.606112523538258</v>
      </c>
      <c r="AA15" s="20">
        <f t="shared" si="15"/>
        <v>65.94005139830287</v>
      </c>
      <c r="AB15" s="20">
        <f t="shared" si="16"/>
        <v>65.280650884319854</v>
      </c>
      <c r="AC15" s="20">
        <f t="shared" si="17"/>
        <v>64.627844375476656</v>
      </c>
      <c r="AD15" s="20">
        <f t="shared" si="18"/>
        <v>63.981565931721889</v>
      </c>
      <c r="AE15" s="20">
        <f t="shared" si="19"/>
        <v>63.34175027240466</v>
      </c>
      <c r="AF15" s="20">
        <f t="shared" si="20"/>
        <v>62.708332769680609</v>
      </c>
      <c r="AG15" s="20">
        <f t="shared" si="21"/>
        <v>62.0812494419838</v>
      </c>
      <c r="AH15" s="20">
        <f t="shared" si="22"/>
        <v>61.46043694756397</v>
      </c>
      <c r="AI15" s="20">
        <f t="shared" si="23"/>
        <v>60.845832578088334</v>
      </c>
      <c r="AJ15" s="21">
        <f>+VLOOKUP($A15,'[1]2. 사업대상 산출'!$A$3:$L$185,10,0)</f>
        <v>110295.17857142858</v>
      </c>
      <c r="AK15" s="21">
        <f>+VLOOKUP($A15,'[1]2. 사업대상 산출'!$A$3:$L$185,11,0)</f>
        <v>132354.21428571429</v>
      </c>
      <c r="AL15" s="22">
        <f t="shared" si="36"/>
        <v>1.2</v>
      </c>
      <c r="AM15" s="18">
        <v>0.45669999999999999</v>
      </c>
      <c r="AN15" s="18">
        <v>3.5999999999999999E-3</v>
      </c>
      <c r="AO15" s="18">
        <v>8.5000000000000006E-3</v>
      </c>
      <c r="AP15" s="23">
        <f t="shared" si="37"/>
        <v>30.768999999999998</v>
      </c>
      <c r="AQ15" s="24">
        <f t="shared" si="24"/>
        <v>32.917899999999996</v>
      </c>
      <c r="AR15" s="24">
        <f t="shared" si="25"/>
        <v>35.837000000000003</v>
      </c>
      <c r="AS15" s="24">
        <f t="shared" si="26"/>
        <v>35.170999999999999</v>
      </c>
      <c r="AT15" s="24">
        <f t="shared" si="27"/>
        <v>34.511000000000003</v>
      </c>
      <c r="AU15" s="24">
        <f t="shared" si="28"/>
        <v>33.857999999999997</v>
      </c>
      <c r="AV15" s="24">
        <f t="shared" si="29"/>
        <v>33.212000000000003</v>
      </c>
      <c r="AW15" s="24">
        <f t="shared" si="30"/>
        <v>32.572000000000003</v>
      </c>
      <c r="AX15" s="24">
        <f t="shared" si="31"/>
        <v>31.939</v>
      </c>
      <c r="AY15" s="24">
        <f t="shared" si="32"/>
        <v>31.312000000000001</v>
      </c>
      <c r="AZ15" s="24">
        <f t="shared" si="33"/>
        <v>30.690999999999999</v>
      </c>
      <c r="BA15" s="24">
        <f t="shared" si="34"/>
        <v>30.076000000000001</v>
      </c>
    </row>
    <row r="16" spans="1:55" x14ac:dyDescent="0.4">
      <c r="A16" s="12" t="s">
        <v>57</v>
      </c>
      <c r="B16" s="12" t="s">
        <v>51</v>
      </c>
      <c r="C16" s="12">
        <v>14</v>
      </c>
      <c r="D16" s="12" t="s">
        <v>39</v>
      </c>
      <c r="E16" s="25">
        <v>2023</v>
      </c>
      <c r="F16" s="26" t="s">
        <v>58</v>
      </c>
      <c r="G16" s="12" t="s">
        <v>40</v>
      </c>
      <c r="H16" s="15">
        <f>+VLOOKUP(A16,'[1]1. 베이스라인 산출'!$A$3:$K$289,11,0)</f>
        <v>119468.93063583816</v>
      </c>
      <c r="I16" s="15">
        <f>+VLOOKUP(A16,'[1]1. 베이스라인 산출'!$A$3:$L$289,12,0)</f>
        <v>53865.460371387278</v>
      </c>
      <c r="J16" s="16">
        <f t="shared" si="0"/>
        <v>0.45087421545253858</v>
      </c>
      <c r="K16" s="17">
        <f t="shared" si="1"/>
        <v>38.9</v>
      </c>
      <c r="L16" s="17">
        <f t="shared" si="2"/>
        <v>56.1</v>
      </c>
      <c r="M16" s="18">
        <v>0.99</v>
      </c>
      <c r="N16" s="18">
        <f t="shared" si="35"/>
        <v>2</v>
      </c>
      <c r="O16" s="19">
        <f t="shared" si="3"/>
        <v>964.35791963628594</v>
      </c>
      <c r="P16" s="19">
        <f t="shared" si="4"/>
        <v>954.71434043992303</v>
      </c>
      <c r="Q16" s="19">
        <f t="shared" si="5"/>
        <v>945.16719703552383</v>
      </c>
      <c r="R16" s="19">
        <f t="shared" si="6"/>
        <v>935.71552506516855</v>
      </c>
      <c r="S16" s="19">
        <f t="shared" si="7"/>
        <v>926.35836981451689</v>
      </c>
      <c r="T16" s="19">
        <f t="shared" si="8"/>
        <v>917.09478611637178</v>
      </c>
      <c r="U16" s="19">
        <f t="shared" si="9"/>
        <v>907.9238382552079</v>
      </c>
      <c r="V16" s="19">
        <f t="shared" si="10"/>
        <v>898.84459987265586</v>
      </c>
      <c r="W16" s="19">
        <f t="shared" si="11"/>
        <v>889.8561538739292</v>
      </c>
      <c r="X16" s="19">
        <f t="shared" si="12"/>
        <v>880.95759233518993</v>
      </c>
      <c r="Y16" s="20">
        <f t="shared" si="13"/>
        <v>103.1707839578813</v>
      </c>
      <c r="Z16" s="20">
        <f t="shared" si="14"/>
        <v>107.89899902908505</v>
      </c>
      <c r="AA16" s="20">
        <f t="shared" si="15"/>
        <v>106.82000903879418</v>
      </c>
      <c r="AB16" s="20">
        <f t="shared" si="16"/>
        <v>105.75180894840625</v>
      </c>
      <c r="AC16" s="20">
        <f t="shared" si="17"/>
        <v>104.69429085892217</v>
      </c>
      <c r="AD16" s="20">
        <f t="shared" si="18"/>
        <v>103.64734795033297</v>
      </c>
      <c r="AE16" s="20">
        <f t="shared" si="19"/>
        <v>102.61087447082964</v>
      </c>
      <c r="AF16" s="20">
        <f t="shared" si="20"/>
        <v>101.58476572612133</v>
      </c>
      <c r="AG16" s="20">
        <f t="shared" si="21"/>
        <v>100.56891806886013</v>
      </c>
      <c r="AH16" s="20">
        <f t="shared" si="22"/>
        <v>99.563228888171508</v>
      </c>
      <c r="AI16" s="20">
        <f t="shared" si="23"/>
        <v>98.567596599289786</v>
      </c>
      <c r="AJ16" s="21">
        <f>+VLOOKUP($A16,'[1]2. 사업대상 산출'!$A$3:$L$185,10,0)</f>
        <v>111886.88020499679</v>
      </c>
      <c r="AK16" s="21">
        <f>+VLOOKUP($A16,'[1]2. 사업대상 산출'!$A$3:$L$185,11,0)</f>
        <v>134264.25624599616</v>
      </c>
      <c r="AL16" s="22">
        <f t="shared" si="36"/>
        <v>1.2000000000000002</v>
      </c>
      <c r="AM16" s="18">
        <v>0.45669999999999999</v>
      </c>
      <c r="AN16" s="18">
        <v>3.5999999999999999E-3</v>
      </c>
      <c r="AO16" s="18">
        <v>8.5000000000000006E-3</v>
      </c>
      <c r="AP16" s="23">
        <f t="shared" si="37"/>
        <v>61.682000000000002</v>
      </c>
      <c r="AQ16" s="24">
        <f t="shared" si="24"/>
        <v>41.488199999999992</v>
      </c>
      <c r="AR16" s="24">
        <f t="shared" si="25"/>
        <v>46.216000000000001</v>
      </c>
      <c r="AS16" s="24">
        <f t="shared" si="26"/>
        <v>45.137999999999998</v>
      </c>
      <c r="AT16" s="24">
        <f t="shared" si="27"/>
        <v>44.069000000000003</v>
      </c>
      <c r="AU16" s="24">
        <f t="shared" si="28"/>
        <v>43.012</v>
      </c>
      <c r="AV16" s="24">
        <f t="shared" si="29"/>
        <v>41.965000000000003</v>
      </c>
      <c r="AW16" s="24">
        <f t="shared" si="30"/>
        <v>40.927999999999997</v>
      </c>
      <c r="AX16" s="24">
        <f t="shared" si="31"/>
        <v>39.902000000000001</v>
      </c>
      <c r="AY16" s="24">
        <f t="shared" si="32"/>
        <v>38.886000000000003</v>
      </c>
      <c r="AZ16" s="24">
        <f t="shared" si="33"/>
        <v>37.881</v>
      </c>
      <c r="BA16" s="24">
        <f t="shared" si="34"/>
        <v>36.884999999999998</v>
      </c>
    </row>
    <row r="17" spans="1:53" x14ac:dyDescent="0.4">
      <c r="A17" s="12" t="s">
        <v>59</v>
      </c>
      <c r="B17" s="12" t="s">
        <v>60</v>
      </c>
      <c r="C17" s="12">
        <v>15</v>
      </c>
      <c r="D17" s="13" t="s">
        <v>61</v>
      </c>
      <c r="E17" s="13">
        <v>2022</v>
      </c>
      <c r="F17" s="26">
        <v>44547</v>
      </c>
      <c r="G17" s="12" t="s">
        <v>40</v>
      </c>
      <c r="H17" s="15">
        <f>+VLOOKUP(A17,'[1]1. 베이스라인 산출'!$A$3:$K$289,11,0)</f>
        <v>104233.57142857142</v>
      </c>
      <c r="I17" s="15">
        <f>+VLOOKUP(A17,'[1]1. 베이스라인 산출'!$A$3:$L$289,12,0)</f>
        <v>47276.61104411765</v>
      </c>
      <c r="J17" s="16">
        <f t="shared" si="0"/>
        <v>0.45356414825059593</v>
      </c>
      <c r="K17" s="17">
        <f t="shared" si="1"/>
        <v>38.9</v>
      </c>
      <c r="L17" s="17">
        <f t="shared" si="2"/>
        <v>56.1</v>
      </c>
      <c r="M17" s="18">
        <v>0.99</v>
      </c>
      <c r="N17" s="18">
        <f t="shared" si="35"/>
        <v>4</v>
      </c>
      <c r="O17" s="19">
        <f t="shared" si="3"/>
        <v>950.80610064947746</v>
      </c>
      <c r="P17" s="19">
        <f t="shared" si="4"/>
        <v>941.29803964298264</v>
      </c>
      <c r="Q17" s="19">
        <f t="shared" si="5"/>
        <v>931.88505924655283</v>
      </c>
      <c r="R17" s="19">
        <f t="shared" si="6"/>
        <v>922.56620865408729</v>
      </c>
      <c r="S17" s="19">
        <f t="shared" si="7"/>
        <v>913.34054656754643</v>
      </c>
      <c r="T17" s="19">
        <f t="shared" si="8"/>
        <v>904.20714110187089</v>
      </c>
      <c r="U17" s="19">
        <f t="shared" si="9"/>
        <v>895.16506969085219</v>
      </c>
      <c r="V17" s="19">
        <f t="shared" si="10"/>
        <v>886.21341899394361</v>
      </c>
      <c r="W17" s="19">
        <f t="shared" si="11"/>
        <v>877.35128480400419</v>
      </c>
      <c r="X17" s="19">
        <f t="shared" si="12"/>
        <v>868.57777195596407</v>
      </c>
      <c r="Y17" s="20">
        <f t="shared" si="13"/>
        <v>92.438221791280512</v>
      </c>
      <c r="Z17" s="20">
        <f t="shared" si="14"/>
        <v>96.674574144745563</v>
      </c>
      <c r="AA17" s="20">
        <f t="shared" si="15"/>
        <v>95.707828403298123</v>
      </c>
      <c r="AB17" s="20">
        <f t="shared" si="16"/>
        <v>94.750750119265135</v>
      </c>
      <c r="AC17" s="20">
        <f t="shared" si="17"/>
        <v>93.803242618072474</v>
      </c>
      <c r="AD17" s="20">
        <f t="shared" si="18"/>
        <v>92.865210191891762</v>
      </c>
      <c r="AE17" s="20">
        <f t="shared" si="19"/>
        <v>91.936558089972834</v>
      </c>
      <c r="AF17" s="20">
        <f t="shared" si="20"/>
        <v>91.017192509073098</v>
      </c>
      <c r="AG17" s="20">
        <f t="shared" si="21"/>
        <v>90.107020583982376</v>
      </c>
      <c r="AH17" s="20">
        <f t="shared" si="22"/>
        <v>89.205950378142546</v>
      </c>
      <c r="AI17" s="20">
        <f t="shared" si="23"/>
        <v>88.313890874361107</v>
      </c>
      <c r="AJ17" s="21">
        <f>+VLOOKUP($A17,'[1]2. 사업대상 산출'!$A$3:$L$185,10,0)</f>
        <v>101676.43442622952</v>
      </c>
      <c r="AK17" s="21">
        <f>+VLOOKUP($A17,'[1]2. 사업대상 산출'!$A$3:$L$185,11,0)</f>
        <v>114816.39226900152</v>
      </c>
      <c r="AL17" s="22">
        <f t="shared" si="36"/>
        <v>1.1292330707397651</v>
      </c>
      <c r="AM17" s="18">
        <v>0.45669999999999999</v>
      </c>
      <c r="AN17" s="18">
        <v>3.5999999999999999E-3</v>
      </c>
      <c r="AO17" s="18">
        <v>8.5000000000000006E-3</v>
      </c>
      <c r="AP17" s="23">
        <f t="shared" si="37"/>
        <v>52.747</v>
      </c>
      <c r="AQ17" s="24">
        <f t="shared" si="24"/>
        <v>39.690700000000007</v>
      </c>
      <c r="AR17" s="24">
        <f t="shared" si="25"/>
        <v>43.927</v>
      </c>
      <c r="AS17" s="24">
        <f t="shared" si="26"/>
        <v>42.96</v>
      </c>
      <c r="AT17" s="24">
        <f t="shared" si="27"/>
        <v>42.003</v>
      </c>
      <c r="AU17" s="24">
        <f t="shared" si="28"/>
        <v>41.055999999999997</v>
      </c>
      <c r="AV17" s="24">
        <f t="shared" si="29"/>
        <v>40.118000000000002</v>
      </c>
      <c r="AW17" s="24">
        <f t="shared" si="30"/>
        <v>39.189</v>
      </c>
      <c r="AX17" s="24">
        <f t="shared" si="31"/>
        <v>38.270000000000003</v>
      </c>
      <c r="AY17" s="24">
        <f t="shared" si="32"/>
        <v>37.36</v>
      </c>
      <c r="AZ17" s="24">
        <f t="shared" si="33"/>
        <v>36.457999999999998</v>
      </c>
      <c r="BA17" s="24">
        <f t="shared" si="34"/>
        <v>35.566000000000003</v>
      </c>
    </row>
    <row r="18" spans="1:53" x14ac:dyDescent="0.4">
      <c r="A18" s="12" t="s">
        <v>62</v>
      </c>
      <c r="B18" s="12" t="s">
        <v>63</v>
      </c>
      <c r="C18" s="12">
        <v>16</v>
      </c>
      <c r="D18" s="12" t="s">
        <v>61</v>
      </c>
      <c r="E18" s="13">
        <v>2023</v>
      </c>
      <c r="F18" s="14">
        <v>44937</v>
      </c>
      <c r="G18" s="12" t="s">
        <v>40</v>
      </c>
      <c r="H18" s="15">
        <f>+VLOOKUP(A18,'[1]1. 베이스라인 산출'!$A$3:$K$289,11,0)</f>
        <v>110060.85365853659</v>
      </c>
      <c r="I18" s="15">
        <f>+VLOOKUP(A18,'[1]1. 베이스라인 산출'!$A$3:$L$289,12,0)</f>
        <v>68093.17502439025</v>
      </c>
      <c r="J18" s="16">
        <f t="shared" si="0"/>
        <v>0.61868659710426277</v>
      </c>
      <c r="K18" s="17">
        <f t="shared" si="1"/>
        <v>38.9</v>
      </c>
      <c r="L18" s="17">
        <f t="shared" si="2"/>
        <v>56.1</v>
      </c>
      <c r="M18" s="18">
        <v>0.99</v>
      </c>
      <c r="N18" s="18">
        <f t="shared" si="35"/>
        <v>2</v>
      </c>
      <c r="O18" s="19">
        <f t="shared" si="3"/>
        <v>1323.2855178721679</v>
      </c>
      <c r="P18" s="19">
        <f t="shared" si="4"/>
        <v>1310.0526626934461</v>
      </c>
      <c r="Q18" s="19">
        <f t="shared" si="5"/>
        <v>1296.9521360665117</v>
      </c>
      <c r="R18" s="19">
        <f t="shared" si="6"/>
        <v>1283.9826147058466</v>
      </c>
      <c r="S18" s="19">
        <f t="shared" si="7"/>
        <v>1271.142788558788</v>
      </c>
      <c r="T18" s="19">
        <f t="shared" si="8"/>
        <v>1258.4313606732001</v>
      </c>
      <c r="U18" s="19">
        <f t="shared" si="9"/>
        <v>1245.8470470664681</v>
      </c>
      <c r="V18" s="19">
        <f t="shared" si="10"/>
        <v>1233.3885765958034</v>
      </c>
      <c r="W18" s="19">
        <f t="shared" si="11"/>
        <v>1221.0546908298454</v>
      </c>
      <c r="X18" s="19">
        <f t="shared" si="12"/>
        <v>1208.8441439215469</v>
      </c>
      <c r="Y18" s="20">
        <f t="shared" si="13"/>
        <v>130.63204036835555</v>
      </c>
      <c r="Z18" s="20">
        <f t="shared" si="14"/>
        <v>136.61877768251523</v>
      </c>
      <c r="AA18" s="20">
        <f t="shared" si="15"/>
        <v>135.25258990569006</v>
      </c>
      <c r="AB18" s="20">
        <f t="shared" si="16"/>
        <v>133.90006400663316</v>
      </c>
      <c r="AC18" s="20">
        <f t="shared" si="17"/>
        <v>132.56106336656686</v>
      </c>
      <c r="AD18" s="20">
        <f t="shared" si="18"/>
        <v>131.23545273290117</v>
      </c>
      <c r="AE18" s="20">
        <f t="shared" si="19"/>
        <v>129.92309820557216</v>
      </c>
      <c r="AF18" s="20">
        <f t="shared" si="20"/>
        <v>128.62386722351644</v>
      </c>
      <c r="AG18" s="20">
        <f t="shared" si="21"/>
        <v>127.33762855128127</v>
      </c>
      <c r="AH18" s="20">
        <f t="shared" si="22"/>
        <v>126.06425226576845</v>
      </c>
      <c r="AI18" s="20">
        <f t="shared" si="23"/>
        <v>124.80360974311077</v>
      </c>
      <c r="AJ18" s="21">
        <f>+VLOOKUP($A18,'[1]2. 사업대상 산출'!$A$3:$L$185,10,0)</f>
        <v>103242.10144927536</v>
      </c>
      <c r="AK18" s="21">
        <f>+VLOOKUP($A18,'[1]2. 사업대상 산출'!$A$3:$L$185,11,0)</f>
        <v>115092.24963768116</v>
      </c>
      <c r="AL18" s="22">
        <f t="shared" si="36"/>
        <v>1.1147801916278117</v>
      </c>
      <c r="AM18" s="18">
        <v>0.45669999999999999</v>
      </c>
      <c r="AN18" s="18">
        <v>3.5999999999999999E-3</v>
      </c>
      <c r="AO18" s="18">
        <v>8.5000000000000006E-3</v>
      </c>
      <c r="AP18" s="23">
        <f t="shared" si="37"/>
        <v>52.874000000000002</v>
      </c>
      <c r="AQ18" s="24">
        <f t="shared" si="24"/>
        <v>77.757599999999996</v>
      </c>
      <c r="AR18" s="24">
        <f t="shared" si="25"/>
        <v>83.744</v>
      </c>
      <c r="AS18" s="24">
        <f t="shared" si="26"/>
        <v>82.378</v>
      </c>
      <c r="AT18" s="24">
        <f t="shared" si="27"/>
        <v>81.025999999999996</v>
      </c>
      <c r="AU18" s="24">
        <f t="shared" si="28"/>
        <v>79.686999999999998</v>
      </c>
      <c r="AV18" s="24">
        <f t="shared" si="29"/>
        <v>78.361000000000004</v>
      </c>
      <c r="AW18" s="24">
        <f t="shared" si="30"/>
        <v>77.049000000000007</v>
      </c>
      <c r="AX18" s="24">
        <f t="shared" si="31"/>
        <v>75.748999999999995</v>
      </c>
      <c r="AY18" s="24">
        <f t="shared" si="32"/>
        <v>74.462999999999994</v>
      </c>
      <c r="AZ18" s="24">
        <f t="shared" si="33"/>
        <v>73.19</v>
      </c>
      <c r="BA18" s="24">
        <f t="shared" si="34"/>
        <v>71.929000000000002</v>
      </c>
    </row>
    <row r="19" spans="1:53" x14ac:dyDescent="0.4">
      <c r="A19" s="12" t="s">
        <v>64</v>
      </c>
      <c r="B19" s="12" t="s">
        <v>63</v>
      </c>
      <c r="C19" s="12">
        <v>17</v>
      </c>
      <c r="D19" s="12" t="s">
        <v>61</v>
      </c>
      <c r="E19" s="13">
        <v>2023</v>
      </c>
      <c r="F19" s="14">
        <v>44943</v>
      </c>
      <c r="G19" s="12" t="s">
        <v>40</v>
      </c>
      <c r="H19" s="15">
        <f>+VLOOKUP(A19,'[1]1. 베이스라인 산출'!$A$3:$K$289,11,0)</f>
        <v>111884.71319311662</v>
      </c>
      <c r="I19" s="15">
        <f>+VLOOKUP(A19,'[1]1. 베이스라인 산출'!$A$3:$L$289,12,0)</f>
        <v>65971.454826959845</v>
      </c>
      <c r="J19" s="16">
        <f t="shared" si="0"/>
        <v>0.58963778825701585</v>
      </c>
      <c r="K19" s="17">
        <f t="shared" si="1"/>
        <v>38.9</v>
      </c>
      <c r="L19" s="17">
        <f t="shared" si="2"/>
        <v>56.1</v>
      </c>
      <c r="M19" s="18">
        <v>0.99</v>
      </c>
      <c r="N19" s="18">
        <f t="shared" si="35"/>
        <v>2</v>
      </c>
      <c r="O19" s="19">
        <f t="shared" si="3"/>
        <v>1261.1541120215886</v>
      </c>
      <c r="P19" s="19">
        <f t="shared" si="4"/>
        <v>1248.5425709013728</v>
      </c>
      <c r="Q19" s="19">
        <f t="shared" si="5"/>
        <v>1236.057145192359</v>
      </c>
      <c r="R19" s="19">
        <f t="shared" si="6"/>
        <v>1223.6965737404353</v>
      </c>
      <c r="S19" s="19">
        <f t="shared" si="7"/>
        <v>1211.459608003031</v>
      </c>
      <c r="T19" s="19">
        <f t="shared" si="8"/>
        <v>1199.3450119230006</v>
      </c>
      <c r="U19" s="19">
        <f t="shared" si="9"/>
        <v>1187.3515618037707</v>
      </c>
      <c r="V19" s="19">
        <f t="shared" si="10"/>
        <v>1175.4780461857329</v>
      </c>
      <c r="W19" s="19">
        <f t="shared" si="11"/>
        <v>1163.7232657238756</v>
      </c>
      <c r="X19" s="19">
        <f t="shared" si="12"/>
        <v>1152.0860330666367</v>
      </c>
      <c r="Y19" s="20">
        <f t="shared" si="13"/>
        <v>124.14290813037572</v>
      </c>
      <c r="Z19" s="20">
        <f t="shared" si="14"/>
        <v>129.83225492689448</v>
      </c>
      <c r="AA19" s="20">
        <f t="shared" si="15"/>
        <v>128.53393237762555</v>
      </c>
      <c r="AB19" s="20">
        <f t="shared" si="16"/>
        <v>127.24859305384929</v>
      </c>
      <c r="AC19" s="20">
        <f t="shared" si="17"/>
        <v>125.97610712331078</v>
      </c>
      <c r="AD19" s="20">
        <f t="shared" si="18"/>
        <v>124.71634605207767</v>
      </c>
      <c r="AE19" s="20">
        <f t="shared" si="19"/>
        <v>123.46918259155689</v>
      </c>
      <c r="AF19" s="20">
        <f t="shared" si="20"/>
        <v>122.23449076564133</v>
      </c>
      <c r="AG19" s="20">
        <f t="shared" si="21"/>
        <v>121.0121458579849</v>
      </c>
      <c r="AH19" s="20">
        <f t="shared" si="22"/>
        <v>119.80202439940506</v>
      </c>
      <c r="AI19" s="20">
        <f t="shared" si="23"/>
        <v>118.604004155411</v>
      </c>
      <c r="AJ19" s="21">
        <f>+VLOOKUP($A19,'[1]2. 사업대상 산출'!$A$3:$L$185,10,0)</f>
        <v>102947.17647058824</v>
      </c>
      <c r="AK19" s="21">
        <f>+VLOOKUP($A19,'[1]2. 사업대상 산출'!$A$3:$L$185,11,0)</f>
        <v>122017.11676470589</v>
      </c>
      <c r="AL19" s="22">
        <f t="shared" si="36"/>
        <v>1.1852400517226995</v>
      </c>
      <c r="AM19" s="18">
        <v>0.45669999999999999</v>
      </c>
      <c r="AN19" s="18">
        <v>3.5999999999999999E-3</v>
      </c>
      <c r="AO19" s="18">
        <v>8.5000000000000006E-3</v>
      </c>
      <c r="AP19" s="23">
        <f t="shared" si="37"/>
        <v>56.055</v>
      </c>
      <c r="AQ19" s="24">
        <f t="shared" si="24"/>
        <v>68.087599999999981</v>
      </c>
      <c r="AR19" s="24">
        <f t="shared" si="25"/>
        <v>73.777000000000001</v>
      </c>
      <c r="AS19" s="24">
        <f t="shared" si="26"/>
        <v>72.477999999999994</v>
      </c>
      <c r="AT19" s="24">
        <f t="shared" si="27"/>
        <v>71.192999999999998</v>
      </c>
      <c r="AU19" s="24">
        <f t="shared" si="28"/>
        <v>69.921000000000006</v>
      </c>
      <c r="AV19" s="24">
        <f t="shared" si="29"/>
        <v>68.661000000000001</v>
      </c>
      <c r="AW19" s="24">
        <f t="shared" si="30"/>
        <v>67.414000000000001</v>
      </c>
      <c r="AX19" s="24">
        <f t="shared" si="31"/>
        <v>66.179000000000002</v>
      </c>
      <c r="AY19" s="24">
        <f t="shared" si="32"/>
        <v>64.956999999999994</v>
      </c>
      <c r="AZ19" s="24">
        <f t="shared" si="33"/>
        <v>63.747</v>
      </c>
      <c r="BA19" s="24">
        <f t="shared" si="34"/>
        <v>62.548999999999999</v>
      </c>
    </row>
    <row r="20" spans="1:53" x14ac:dyDescent="0.4">
      <c r="A20" s="12" t="s">
        <v>65</v>
      </c>
      <c r="B20" s="12" t="s">
        <v>63</v>
      </c>
      <c r="C20" s="12">
        <v>18</v>
      </c>
      <c r="D20" s="12" t="s">
        <v>61</v>
      </c>
      <c r="E20" s="13">
        <v>2023</v>
      </c>
      <c r="F20" s="14">
        <v>45086</v>
      </c>
      <c r="G20" s="12" t="s">
        <v>40</v>
      </c>
      <c r="H20" s="15">
        <f>+VLOOKUP(A20,'[1]1. 베이스라인 산출'!$A$3:$K$289,11,0)</f>
        <v>114534.12186379929</v>
      </c>
      <c r="I20" s="15">
        <f>+VLOOKUP(A20,'[1]1. 베이스라인 산출'!$A$3:$L$289,12,0)</f>
        <v>70687.925684587797</v>
      </c>
      <c r="J20" s="16">
        <f t="shared" si="0"/>
        <v>0.6171778727098276</v>
      </c>
      <c r="K20" s="17">
        <f t="shared" si="1"/>
        <v>38.9</v>
      </c>
      <c r="L20" s="17">
        <f t="shared" si="2"/>
        <v>56.1</v>
      </c>
      <c r="M20" s="18">
        <v>0.99</v>
      </c>
      <c r="N20" s="18">
        <f t="shared" si="35"/>
        <v>2</v>
      </c>
      <c r="O20" s="19">
        <f t="shared" si="3"/>
        <v>1320.0585639491944</v>
      </c>
      <c r="P20" s="19">
        <f t="shared" si="4"/>
        <v>1306.8579783097025</v>
      </c>
      <c r="Q20" s="19">
        <f t="shared" si="5"/>
        <v>1293.7893985266055</v>
      </c>
      <c r="R20" s="19">
        <f t="shared" si="6"/>
        <v>1280.8515045413394</v>
      </c>
      <c r="S20" s="19">
        <f t="shared" si="7"/>
        <v>1268.0429894959259</v>
      </c>
      <c r="T20" s="19">
        <f t="shared" si="8"/>
        <v>1255.3625596009667</v>
      </c>
      <c r="U20" s="19">
        <f t="shared" si="9"/>
        <v>1242.8089340049569</v>
      </c>
      <c r="V20" s="19">
        <f t="shared" si="10"/>
        <v>1230.3808446649073</v>
      </c>
      <c r="W20" s="19">
        <f t="shared" si="11"/>
        <v>1218.0770362182582</v>
      </c>
      <c r="X20" s="19">
        <f t="shared" si="12"/>
        <v>1205.8962658560756</v>
      </c>
      <c r="Y20" s="20">
        <f t="shared" si="13"/>
        <v>114.16780094043361</v>
      </c>
      <c r="Z20" s="20">
        <f t="shared" si="14"/>
        <v>119.39999843224604</v>
      </c>
      <c r="AA20" s="20">
        <f t="shared" si="15"/>
        <v>118.20599844792358</v>
      </c>
      <c r="AB20" s="20">
        <f t="shared" si="16"/>
        <v>117.02393846344435</v>
      </c>
      <c r="AC20" s="20">
        <f t="shared" si="17"/>
        <v>115.8536990788099</v>
      </c>
      <c r="AD20" s="20">
        <f t="shared" si="18"/>
        <v>114.69516208802179</v>
      </c>
      <c r="AE20" s="20">
        <f t="shared" si="19"/>
        <v>113.54821046714157</v>
      </c>
      <c r="AF20" s="20">
        <f t="shared" si="20"/>
        <v>112.41272836247015</v>
      </c>
      <c r="AG20" s="20">
        <f t="shared" si="21"/>
        <v>111.28860107884545</v>
      </c>
      <c r="AH20" s="20">
        <f t="shared" si="22"/>
        <v>110.175715068057</v>
      </c>
      <c r="AI20" s="20">
        <f t="shared" si="23"/>
        <v>109.07395791737642</v>
      </c>
      <c r="AJ20" s="21">
        <f>+VLOOKUP($A20,'[1]2. 사업대상 산출'!$A$3:$L$185,10,0)</f>
        <v>90450.531281763222</v>
      </c>
      <c r="AK20" s="21">
        <f>+VLOOKUP($A20,'[1]2. 사업대상 산출'!$A$3:$L$185,11,0)</f>
        <v>107571.62258064507</v>
      </c>
      <c r="AL20" s="22">
        <f t="shared" si="36"/>
        <v>1.1892867963986611</v>
      </c>
      <c r="AM20" s="18">
        <v>0.45669999999999999</v>
      </c>
      <c r="AN20" s="18">
        <v>3.5999999999999999E-3</v>
      </c>
      <c r="AO20" s="18">
        <v>8.5000000000000006E-3</v>
      </c>
      <c r="AP20" s="23">
        <f t="shared" si="37"/>
        <v>49.418999999999997</v>
      </c>
      <c r="AQ20" s="24">
        <f t="shared" si="24"/>
        <v>64.748099999999994</v>
      </c>
      <c r="AR20" s="24">
        <f t="shared" si="25"/>
        <v>69.98</v>
      </c>
      <c r="AS20" s="24">
        <f t="shared" si="26"/>
        <v>68.786000000000001</v>
      </c>
      <c r="AT20" s="24">
        <f t="shared" si="27"/>
        <v>67.603999999999999</v>
      </c>
      <c r="AU20" s="24">
        <f t="shared" si="28"/>
        <v>66.433999999999997</v>
      </c>
      <c r="AV20" s="24">
        <f t="shared" si="29"/>
        <v>65.275999999999996</v>
      </c>
      <c r="AW20" s="24">
        <f t="shared" si="30"/>
        <v>64.129000000000005</v>
      </c>
      <c r="AX20" s="24">
        <f t="shared" si="31"/>
        <v>62.993000000000002</v>
      </c>
      <c r="AY20" s="24">
        <f t="shared" si="32"/>
        <v>61.869</v>
      </c>
      <c r="AZ20" s="24">
        <f t="shared" si="33"/>
        <v>60.756</v>
      </c>
      <c r="BA20" s="24">
        <f t="shared" si="34"/>
        <v>59.654000000000003</v>
      </c>
    </row>
    <row r="21" spans="1:53" x14ac:dyDescent="0.4">
      <c r="A21" s="12" t="s">
        <v>66</v>
      </c>
      <c r="B21" s="12" t="s">
        <v>67</v>
      </c>
      <c r="C21" s="12">
        <v>19</v>
      </c>
      <c r="D21" s="12" t="s">
        <v>39</v>
      </c>
      <c r="E21" s="13">
        <v>2023</v>
      </c>
      <c r="F21" s="12" t="s">
        <v>68</v>
      </c>
      <c r="G21" s="12" t="s">
        <v>40</v>
      </c>
      <c r="H21" s="15">
        <f>+VLOOKUP(A21,'[1]1. 베이스라인 산출'!$A$3:$K$289,11,0)</f>
        <v>118061.94124423964</v>
      </c>
      <c r="I21" s="15">
        <f>+VLOOKUP(A21,'[1]1. 베이스라인 산출'!$A$3:$L$289,12,0)</f>
        <v>55918.567137672813</v>
      </c>
      <c r="J21" s="16">
        <f t="shared" si="0"/>
        <v>0.47363753762096583</v>
      </c>
      <c r="K21" s="17">
        <f t="shared" si="1"/>
        <v>38.9</v>
      </c>
      <c r="L21" s="17">
        <f t="shared" si="2"/>
        <v>56.1</v>
      </c>
      <c r="M21" s="18">
        <v>0.99</v>
      </c>
      <c r="N21" s="18">
        <f t="shared" si="35"/>
        <v>2</v>
      </c>
      <c r="O21" s="19">
        <f t="shared" si="3"/>
        <v>1013.0455341815577</v>
      </c>
      <c r="P21" s="19">
        <f t="shared" si="4"/>
        <v>1002.9150788397421</v>
      </c>
      <c r="Q21" s="19">
        <f t="shared" si="5"/>
        <v>992.88592805134476</v>
      </c>
      <c r="R21" s="19">
        <f t="shared" si="6"/>
        <v>982.95706877083126</v>
      </c>
      <c r="S21" s="19">
        <f t="shared" si="7"/>
        <v>973.12749808312299</v>
      </c>
      <c r="T21" s="19">
        <f t="shared" si="8"/>
        <v>963.39622310229174</v>
      </c>
      <c r="U21" s="19">
        <f t="shared" si="9"/>
        <v>953.76226087126872</v>
      </c>
      <c r="V21" s="19">
        <f t="shared" si="10"/>
        <v>944.22463826255603</v>
      </c>
      <c r="W21" s="19">
        <f t="shared" si="11"/>
        <v>934.7823918799304</v>
      </c>
      <c r="X21" s="19">
        <f t="shared" si="12"/>
        <v>925.43456796113117</v>
      </c>
      <c r="Y21" s="20">
        <f t="shared" si="13"/>
        <v>111.37857840899092</v>
      </c>
      <c r="Z21" s="20">
        <f t="shared" si="14"/>
        <v>116.48294858861105</v>
      </c>
      <c r="AA21" s="20">
        <f t="shared" si="15"/>
        <v>115.31811910272494</v>
      </c>
      <c r="AB21" s="20">
        <f t="shared" si="16"/>
        <v>114.16493791169768</v>
      </c>
      <c r="AC21" s="20">
        <f t="shared" si="17"/>
        <v>113.02328853258069</v>
      </c>
      <c r="AD21" s="20">
        <f t="shared" si="18"/>
        <v>111.8930556472549</v>
      </c>
      <c r="AE21" s="20">
        <f t="shared" si="19"/>
        <v>110.77412509078235</v>
      </c>
      <c r="AF21" s="20">
        <f t="shared" si="20"/>
        <v>109.66638383987451</v>
      </c>
      <c r="AG21" s="20">
        <f t="shared" si="21"/>
        <v>108.56972000147577</v>
      </c>
      <c r="AH21" s="20">
        <f t="shared" si="22"/>
        <v>107.48402280146101</v>
      </c>
      <c r="AI21" s="20">
        <f t="shared" si="23"/>
        <v>106.4091825734464</v>
      </c>
      <c r="AJ21" s="21">
        <f>+VLOOKUP($A21,'[1]2. 사업대상 산출'!$A$3:$L$185,10,0)</f>
        <v>114982.9347826087</v>
      </c>
      <c r="AK21" s="21">
        <f>+VLOOKUP($A21,'[1]2. 사업대상 산출'!$A$3:$L$185,11,0)</f>
        <v>129010.85282608698</v>
      </c>
      <c r="AL21" s="22">
        <f t="shared" si="36"/>
        <v>1.1220000000000001</v>
      </c>
      <c r="AM21" s="18">
        <v>0.45669999999999999</v>
      </c>
      <c r="AN21" s="18">
        <v>3.5999999999999999E-3</v>
      </c>
      <c r="AO21" s="18">
        <v>8.5000000000000006E-3</v>
      </c>
      <c r="AP21" s="23">
        <f t="shared" si="37"/>
        <v>59.268000000000001</v>
      </c>
      <c r="AQ21" s="24">
        <f t="shared" si="24"/>
        <v>52.110199999999999</v>
      </c>
      <c r="AR21" s="24">
        <f t="shared" si="25"/>
        <v>57.213999999999999</v>
      </c>
      <c r="AS21" s="24">
        <f t="shared" si="26"/>
        <v>56.05</v>
      </c>
      <c r="AT21" s="24">
        <f t="shared" si="27"/>
        <v>54.896000000000001</v>
      </c>
      <c r="AU21" s="24">
        <f t="shared" si="28"/>
        <v>53.755000000000003</v>
      </c>
      <c r="AV21" s="24">
        <f t="shared" si="29"/>
        <v>52.625</v>
      </c>
      <c r="AW21" s="24">
        <f t="shared" si="30"/>
        <v>51.506</v>
      </c>
      <c r="AX21" s="24">
        <f t="shared" si="31"/>
        <v>50.398000000000003</v>
      </c>
      <c r="AY21" s="24">
        <f t="shared" si="32"/>
        <v>49.301000000000002</v>
      </c>
      <c r="AZ21" s="24">
        <f t="shared" si="33"/>
        <v>48.216000000000001</v>
      </c>
      <c r="BA21" s="24">
        <f t="shared" si="34"/>
        <v>47.140999999999998</v>
      </c>
    </row>
    <row r="22" spans="1:53" x14ac:dyDescent="0.4">
      <c r="A22" s="12" t="s">
        <v>69</v>
      </c>
      <c r="B22" s="12" t="s">
        <v>67</v>
      </c>
      <c r="C22" s="12">
        <v>20</v>
      </c>
      <c r="D22" s="12" t="s">
        <v>39</v>
      </c>
      <c r="E22" s="13">
        <v>2023</v>
      </c>
      <c r="F22" s="12" t="s">
        <v>70</v>
      </c>
      <c r="G22" s="12" t="s">
        <v>40</v>
      </c>
      <c r="H22" s="15">
        <f>+VLOOKUP(A22,'[1]1. 베이스라인 산출'!$A$3:$K$289,11,0)</f>
        <v>102670.7393939394</v>
      </c>
      <c r="I22" s="15">
        <f>+VLOOKUP(A22,'[1]1. 베이스라인 산출'!$A$3:$L$289,12,0)</f>
        <v>57508.089539393928</v>
      </c>
      <c r="J22" s="16">
        <f t="shared" si="0"/>
        <v>0.56012150958356299</v>
      </c>
      <c r="K22" s="17">
        <f t="shared" si="1"/>
        <v>38.9</v>
      </c>
      <c r="L22" s="17">
        <f t="shared" si="2"/>
        <v>56.1</v>
      </c>
      <c r="M22" s="18">
        <v>0.99</v>
      </c>
      <c r="N22" s="18">
        <f t="shared" si="35"/>
        <v>2</v>
      </c>
      <c r="O22" s="19">
        <f t="shared" si="3"/>
        <v>1198.0228525230464</v>
      </c>
      <c r="P22" s="19">
        <f t="shared" si="4"/>
        <v>1186.0426239978158</v>
      </c>
      <c r="Q22" s="19">
        <f t="shared" si="5"/>
        <v>1174.1821977578377</v>
      </c>
      <c r="R22" s="19">
        <f t="shared" si="6"/>
        <v>1162.4403757802593</v>
      </c>
      <c r="S22" s="19">
        <f t="shared" si="7"/>
        <v>1150.8159720224567</v>
      </c>
      <c r="T22" s="19">
        <f t="shared" si="8"/>
        <v>1139.3078123022322</v>
      </c>
      <c r="U22" s="19">
        <f t="shared" si="9"/>
        <v>1127.9147341792097</v>
      </c>
      <c r="V22" s="19">
        <f t="shared" si="10"/>
        <v>1116.6355868374176</v>
      </c>
      <c r="W22" s="19">
        <f t="shared" si="11"/>
        <v>1105.4692309690433</v>
      </c>
      <c r="X22" s="19">
        <f t="shared" si="12"/>
        <v>1094.414538659353</v>
      </c>
      <c r="Y22" s="20">
        <f t="shared" si="13"/>
        <v>113.35501251049322</v>
      </c>
      <c r="Z22" s="20">
        <f t="shared" si="14"/>
        <v>118.54996071179222</v>
      </c>
      <c r="AA22" s="20">
        <f t="shared" si="15"/>
        <v>117.36446110467429</v>
      </c>
      <c r="AB22" s="20">
        <f t="shared" si="16"/>
        <v>116.19081649362754</v>
      </c>
      <c r="AC22" s="20">
        <f t="shared" si="17"/>
        <v>115.02890832869127</v>
      </c>
      <c r="AD22" s="20">
        <f t="shared" si="18"/>
        <v>113.87861924540435</v>
      </c>
      <c r="AE22" s="20">
        <f t="shared" si="19"/>
        <v>112.73983305295032</v>
      </c>
      <c r="AF22" s="20">
        <f t="shared" si="20"/>
        <v>111.6124347224208</v>
      </c>
      <c r="AG22" s="20">
        <f t="shared" si="21"/>
        <v>110.49631037519659</v>
      </c>
      <c r="AH22" s="20">
        <f t="shared" si="22"/>
        <v>109.39134727144462</v>
      </c>
      <c r="AI22" s="20">
        <f t="shared" si="23"/>
        <v>108.29743379873017</v>
      </c>
      <c r="AJ22" s="21">
        <f>+VLOOKUP($A22,'[1]2. 사업대상 산출'!$A$3:$L$185,10,0)</f>
        <v>98954.673913043473</v>
      </c>
      <c r="AK22" s="21">
        <f>+VLOOKUP($A22,'[1]2. 사업대상 산출'!$A$3:$L$185,11,0)</f>
        <v>116766.51521739128</v>
      </c>
      <c r="AL22" s="22">
        <f t="shared" si="36"/>
        <v>1.1799999999999997</v>
      </c>
      <c r="AM22" s="18">
        <v>0.45669999999999999</v>
      </c>
      <c r="AN22" s="18">
        <v>3.5999999999999999E-3</v>
      </c>
      <c r="AO22" s="18">
        <v>8.5000000000000006E-3</v>
      </c>
      <c r="AP22" s="23">
        <f t="shared" si="37"/>
        <v>53.643000000000001</v>
      </c>
      <c r="AQ22" s="24">
        <f t="shared" si="24"/>
        <v>59.711400000000005</v>
      </c>
      <c r="AR22" s="24">
        <f t="shared" si="25"/>
        <v>64.906000000000006</v>
      </c>
      <c r="AS22" s="24">
        <f t="shared" si="26"/>
        <v>63.720999999999997</v>
      </c>
      <c r="AT22" s="24">
        <f t="shared" si="27"/>
        <v>62.546999999999997</v>
      </c>
      <c r="AU22" s="24">
        <f t="shared" si="28"/>
        <v>61.384999999999998</v>
      </c>
      <c r="AV22" s="24">
        <f t="shared" si="29"/>
        <v>60.234999999999999</v>
      </c>
      <c r="AW22" s="24">
        <f t="shared" si="30"/>
        <v>59.095999999999997</v>
      </c>
      <c r="AX22" s="24">
        <f t="shared" si="31"/>
        <v>57.969000000000001</v>
      </c>
      <c r="AY22" s="24">
        <f t="shared" si="32"/>
        <v>56.853000000000002</v>
      </c>
      <c r="AZ22" s="24">
        <f t="shared" si="33"/>
        <v>55.747999999999998</v>
      </c>
      <c r="BA22" s="24">
        <f t="shared" si="34"/>
        <v>54.654000000000003</v>
      </c>
    </row>
    <row r="23" spans="1:53" x14ac:dyDescent="0.4">
      <c r="A23" s="12" t="s">
        <v>71</v>
      </c>
      <c r="B23" s="12" t="s">
        <v>67</v>
      </c>
      <c r="C23" s="12">
        <v>21</v>
      </c>
      <c r="D23" s="12" t="s">
        <v>39</v>
      </c>
      <c r="E23" s="13">
        <v>2023</v>
      </c>
      <c r="F23" s="12" t="s">
        <v>68</v>
      </c>
      <c r="G23" s="12" t="s">
        <v>40</v>
      </c>
      <c r="H23" s="15">
        <f>+VLOOKUP(A23,'[1]1. 베이스라인 산출'!$A$3:$K$289,11,0)</f>
        <v>93840.711035267348</v>
      </c>
      <c r="I23" s="15">
        <f>+VLOOKUP(A23,'[1]1. 베이스라인 산출'!$A$3:$L$289,12,0)</f>
        <v>48661.617167804325</v>
      </c>
      <c r="J23" s="16">
        <f t="shared" si="0"/>
        <v>0.51855550358645774</v>
      </c>
      <c r="K23" s="17">
        <f t="shared" si="1"/>
        <v>38.9</v>
      </c>
      <c r="L23" s="17">
        <f t="shared" si="2"/>
        <v>56.1</v>
      </c>
      <c r="M23" s="18">
        <v>0.99</v>
      </c>
      <c r="N23" s="18">
        <f t="shared" si="35"/>
        <v>2</v>
      </c>
      <c r="O23" s="19">
        <f t="shared" si="3"/>
        <v>1109.1188839722493</v>
      </c>
      <c r="P23" s="19">
        <f t="shared" si="4"/>
        <v>1098.0276951325268</v>
      </c>
      <c r="Q23" s="19">
        <f t="shared" si="5"/>
        <v>1087.0474181812015</v>
      </c>
      <c r="R23" s="19">
        <f t="shared" si="6"/>
        <v>1076.1769439993893</v>
      </c>
      <c r="S23" s="19">
        <f t="shared" si="7"/>
        <v>1065.4151745593956</v>
      </c>
      <c r="T23" s="19">
        <f t="shared" si="8"/>
        <v>1054.7610228138017</v>
      </c>
      <c r="U23" s="19">
        <f t="shared" si="9"/>
        <v>1044.2134125856635</v>
      </c>
      <c r="V23" s="19">
        <f t="shared" si="10"/>
        <v>1033.7712784598068</v>
      </c>
      <c r="W23" s="19">
        <f t="shared" si="11"/>
        <v>1023.4335656752088</v>
      </c>
      <c r="X23" s="19">
        <f t="shared" si="12"/>
        <v>1013.1992300184567</v>
      </c>
      <c r="Y23" s="20">
        <f t="shared" si="13"/>
        <v>99.51961890933849</v>
      </c>
      <c r="Z23" s="20">
        <f t="shared" si="14"/>
        <v>104.08050469459805</v>
      </c>
      <c r="AA23" s="20">
        <f t="shared" si="15"/>
        <v>103.03969964765207</v>
      </c>
      <c r="AB23" s="20">
        <f t="shared" si="16"/>
        <v>102.00930265117556</v>
      </c>
      <c r="AC23" s="20">
        <f t="shared" si="17"/>
        <v>100.98920962466379</v>
      </c>
      <c r="AD23" s="20">
        <f t="shared" si="18"/>
        <v>99.97931752841717</v>
      </c>
      <c r="AE23" s="20">
        <f t="shared" si="19"/>
        <v>98.979524353132987</v>
      </c>
      <c r="AF23" s="20">
        <f t="shared" si="20"/>
        <v>97.98972910960164</v>
      </c>
      <c r="AG23" s="20">
        <f t="shared" si="21"/>
        <v>97.009831818505631</v>
      </c>
      <c r="AH23" s="20">
        <f t="shared" si="22"/>
        <v>96.03973350032058</v>
      </c>
      <c r="AI23" s="20">
        <f t="shared" si="23"/>
        <v>95.079336165317372</v>
      </c>
      <c r="AJ23" s="21">
        <f>+VLOOKUP($A23,'[1]2. 사업대상 산출'!$A$3:$L$185,10,0)</f>
        <v>112382.82407407407</v>
      </c>
      <c r="AK23" s="21">
        <f>+VLOOKUP($A23,'[1]2. 사업대상 산출'!$A$3:$L$185,11,0)</f>
        <v>129501.22268518517</v>
      </c>
      <c r="AL23" s="22">
        <f t="shared" si="36"/>
        <v>1.1523221964935493</v>
      </c>
      <c r="AM23" s="18">
        <v>0.45669999999999999</v>
      </c>
      <c r="AN23" s="18">
        <v>3.5999999999999999E-3</v>
      </c>
      <c r="AO23" s="18">
        <v>8.5000000000000006E-3</v>
      </c>
      <c r="AP23" s="23">
        <f t="shared" si="37"/>
        <v>49.677999999999997</v>
      </c>
      <c r="AQ23" s="24">
        <f t="shared" si="24"/>
        <v>49.841099999999997</v>
      </c>
      <c r="AR23" s="24">
        <f t="shared" si="25"/>
        <v>54.402000000000001</v>
      </c>
      <c r="AS23" s="24">
        <f t="shared" si="26"/>
        <v>53.360999999999997</v>
      </c>
      <c r="AT23" s="24">
        <f t="shared" si="27"/>
        <v>52.331000000000003</v>
      </c>
      <c r="AU23" s="24">
        <f t="shared" si="28"/>
        <v>51.311</v>
      </c>
      <c r="AV23" s="24">
        <f t="shared" si="29"/>
        <v>50.301000000000002</v>
      </c>
      <c r="AW23" s="24">
        <f t="shared" si="30"/>
        <v>49.301000000000002</v>
      </c>
      <c r="AX23" s="24">
        <f t="shared" si="31"/>
        <v>48.311</v>
      </c>
      <c r="AY23" s="24">
        <f t="shared" si="32"/>
        <v>47.331000000000003</v>
      </c>
      <c r="AZ23" s="24">
        <f t="shared" si="33"/>
        <v>46.360999999999997</v>
      </c>
      <c r="BA23" s="24">
        <f t="shared" si="34"/>
        <v>45.401000000000003</v>
      </c>
    </row>
    <row r="24" spans="1:53" x14ac:dyDescent="0.4">
      <c r="A24" s="12" t="s">
        <v>72</v>
      </c>
      <c r="B24" s="12" t="s">
        <v>67</v>
      </c>
      <c r="C24" s="12">
        <v>22</v>
      </c>
      <c r="D24" s="12" t="s">
        <v>39</v>
      </c>
      <c r="E24" s="13">
        <v>2023</v>
      </c>
      <c r="F24" s="12" t="s">
        <v>73</v>
      </c>
      <c r="G24" s="12" t="s">
        <v>40</v>
      </c>
      <c r="H24" s="15">
        <f>+VLOOKUP(A24,'[1]1. 베이스라인 산출'!$A$3:$K$289,11,0)</f>
        <v>41740.656814449918</v>
      </c>
      <c r="I24" s="15">
        <f>+VLOOKUP(A24,'[1]1. 베이스라인 산출'!$A$3:$L$289,12,0)</f>
        <v>25142.201682266012</v>
      </c>
      <c r="J24" s="16">
        <f t="shared" si="0"/>
        <v>0.60234322123944639</v>
      </c>
      <c r="K24" s="17">
        <f t="shared" si="1"/>
        <v>38.9</v>
      </c>
      <c r="L24" s="17">
        <f t="shared" si="2"/>
        <v>56.1</v>
      </c>
      <c r="M24" s="18">
        <v>0.99</v>
      </c>
      <c r="N24" s="18">
        <f t="shared" si="35"/>
        <v>2</v>
      </c>
      <c r="O24" s="19">
        <f t="shared" si="3"/>
        <v>1288.3292852718866</v>
      </c>
      <c r="P24" s="19">
        <f t="shared" si="4"/>
        <v>1275.4459924191676</v>
      </c>
      <c r="Q24" s="19">
        <f t="shared" si="5"/>
        <v>1262.6915324949759</v>
      </c>
      <c r="R24" s="19">
        <f t="shared" si="6"/>
        <v>1250.0646171700262</v>
      </c>
      <c r="S24" s="19">
        <f t="shared" si="7"/>
        <v>1237.5639709983259</v>
      </c>
      <c r="T24" s="19">
        <f t="shared" si="8"/>
        <v>1225.1883312883426</v>
      </c>
      <c r="U24" s="19">
        <f t="shared" si="9"/>
        <v>1212.9364479754593</v>
      </c>
      <c r="V24" s="19">
        <f t="shared" si="10"/>
        <v>1200.8070834957045</v>
      </c>
      <c r="W24" s="19">
        <f t="shared" si="11"/>
        <v>1188.7990126607474</v>
      </c>
      <c r="X24" s="19">
        <f t="shared" si="12"/>
        <v>1176.9110225341401</v>
      </c>
      <c r="Y24" s="20">
        <f t="shared" si="13"/>
        <v>51.419218587258925</v>
      </c>
      <c r="Z24" s="20">
        <f t="shared" si="14"/>
        <v>53.775710560539359</v>
      </c>
      <c r="AA24" s="20">
        <f t="shared" si="15"/>
        <v>53.237953454933958</v>
      </c>
      <c r="AB24" s="20">
        <f t="shared" si="16"/>
        <v>52.70557392038463</v>
      </c>
      <c r="AC24" s="20">
        <f t="shared" si="17"/>
        <v>52.178518181180777</v>
      </c>
      <c r="AD24" s="20">
        <f t="shared" si="18"/>
        <v>51.65673299936897</v>
      </c>
      <c r="AE24" s="20">
        <f t="shared" si="19"/>
        <v>51.140165669375286</v>
      </c>
      <c r="AF24" s="20">
        <f t="shared" si="20"/>
        <v>50.628764012681529</v>
      </c>
      <c r="AG24" s="20">
        <f t="shared" si="21"/>
        <v>50.122476372554708</v>
      </c>
      <c r="AH24" s="20">
        <f t="shared" si="22"/>
        <v>49.621251608829162</v>
      </c>
      <c r="AI24" s="20">
        <f t="shared" si="23"/>
        <v>49.125039092740877</v>
      </c>
      <c r="AJ24" s="21">
        <f>+VLOOKUP($A24,'[1]2. 사업대상 산출'!$A$3:$L$185,10,0)</f>
        <v>79594.567307692298</v>
      </c>
      <c r="AK24" s="21">
        <f>+VLOOKUP($A24,'[1]2. 사업대상 산출'!$A$3:$L$185,11,0)</f>
        <v>90822.669230769228</v>
      </c>
      <c r="AL24" s="22">
        <f t="shared" si="36"/>
        <v>1.1410661845760397</v>
      </c>
      <c r="AM24" s="18">
        <v>0.45669999999999999</v>
      </c>
      <c r="AN24" s="18">
        <v>3.5999999999999999E-3</v>
      </c>
      <c r="AO24" s="18">
        <v>8.5000000000000006E-3</v>
      </c>
      <c r="AP24" s="23">
        <f t="shared" si="37"/>
        <v>21.881</v>
      </c>
      <c r="AQ24" s="24">
        <f t="shared" si="24"/>
        <v>29.537699999999994</v>
      </c>
      <c r="AR24" s="24">
        <f t="shared" si="25"/>
        <v>31.893999999999998</v>
      </c>
      <c r="AS24" s="24">
        <f t="shared" si="26"/>
        <v>31.356000000000002</v>
      </c>
      <c r="AT24" s="24">
        <f t="shared" si="27"/>
        <v>30.824000000000002</v>
      </c>
      <c r="AU24" s="24">
        <f t="shared" si="28"/>
        <v>30.297000000000001</v>
      </c>
      <c r="AV24" s="24">
        <f t="shared" si="29"/>
        <v>29.774999999999999</v>
      </c>
      <c r="AW24" s="24">
        <f t="shared" si="30"/>
        <v>29.259</v>
      </c>
      <c r="AX24" s="24">
        <f t="shared" si="31"/>
        <v>28.747</v>
      </c>
      <c r="AY24" s="24">
        <f t="shared" si="32"/>
        <v>28.241</v>
      </c>
      <c r="AZ24" s="24">
        <f t="shared" si="33"/>
        <v>27.74</v>
      </c>
      <c r="BA24" s="24">
        <f t="shared" si="34"/>
        <v>27.244</v>
      </c>
    </row>
    <row r="25" spans="1:53" x14ac:dyDescent="0.4">
      <c r="A25" s="12" t="s">
        <v>74</v>
      </c>
      <c r="B25" s="12" t="s">
        <v>67</v>
      </c>
      <c r="C25" s="12">
        <v>23</v>
      </c>
      <c r="D25" s="12" t="s">
        <v>39</v>
      </c>
      <c r="E25" s="13">
        <v>2022</v>
      </c>
      <c r="F25" s="12" t="s">
        <v>75</v>
      </c>
      <c r="G25" s="12" t="s">
        <v>40</v>
      </c>
      <c r="H25" s="15">
        <f>+VLOOKUP(A25,'[1]1. 베이스라인 산출'!$A$3:$K$289,11,0)</f>
        <v>81220.012106537528</v>
      </c>
      <c r="I25" s="15">
        <f>+VLOOKUP(A25,'[1]1. 베이스라인 산출'!$A$3:$L$289,12,0)</f>
        <v>50989.172787530253</v>
      </c>
      <c r="J25" s="16">
        <f t="shared" si="0"/>
        <v>0.62779075581332067</v>
      </c>
      <c r="K25" s="17">
        <f t="shared" si="1"/>
        <v>38.9</v>
      </c>
      <c r="L25" s="17">
        <f t="shared" si="2"/>
        <v>56.1</v>
      </c>
      <c r="M25" s="18">
        <v>0.99</v>
      </c>
      <c r="N25" s="18">
        <f t="shared" si="35"/>
        <v>3</v>
      </c>
      <c r="O25" s="19">
        <f t="shared" si="3"/>
        <v>1329.3304802737985</v>
      </c>
      <c r="P25" s="19">
        <f t="shared" si="4"/>
        <v>1316.0371754710607</v>
      </c>
      <c r="Q25" s="19">
        <f t="shared" si="5"/>
        <v>1302.87680371635</v>
      </c>
      <c r="R25" s="19">
        <f t="shared" si="6"/>
        <v>1289.8480356791863</v>
      </c>
      <c r="S25" s="19">
        <f t="shared" si="7"/>
        <v>1276.9495553223946</v>
      </c>
      <c r="T25" s="19">
        <f t="shared" si="8"/>
        <v>1264.1800597691706</v>
      </c>
      <c r="U25" s="19">
        <f t="shared" si="9"/>
        <v>1251.5382591714788</v>
      </c>
      <c r="V25" s="19">
        <f t="shared" si="10"/>
        <v>1239.022876579764</v>
      </c>
      <c r="W25" s="19">
        <f t="shared" si="11"/>
        <v>1226.6326478139663</v>
      </c>
      <c r="X25" s="19">
        <f t="shared" si="12"/>
        <v>1214.3663213358268</v>
      </c>
      <c r="Y25" s="20">
        <f t="shared" si="13"/>
        <v>103.23698853966638</v>
      </c>
      <c r="Z25" s="20">
        <f t="shared" si="14"/>
        <v>107.96823770142724</v>
      </c>
      <c r="AA25" s="20">
        <f t="shared" si="15"/>
        <v>106.88855532441299</v>
      </c>
      <c r="AB25" s="20">
        <f t="shared" si="16"/>
        <v>105.81966977116885</v>
      </c>
      <c r="AC25" s="20">
        <f t="shared" si="17"/>
        <v>104.76147307345717</v>
      </c>
      <c r="AD25" s="20">
        <f t="shared" si="18"/>
        <v>103.7138583427226</v>
      </c>
      <c r="AE25" s="20">
        <f t="shared" si="19"/>
        <v>102.67671975929537</v>
      </c>
      <c r="AF25" s="20">
        <f t="shared" si="20"/>
        <v>101.64995256170241</v>
      </c>
      <c r="AG25" s="20">
        <f t="shared" si="21"/>
        <v>100.63345303608537</v>
      </c>
      <c r="AH25" s="20">
        <f t="shared" si="22"/>
        <v>99.627118505724511</v>
      </c>
      <c r="AI25" s="20">
        <f t="shared" si="23"/>
        <v>98.630847320667286</v>
      </c>
      <c r="AJ25" s="21">
        <f>+VLOOKUP($A25,'[1]2. 사업대상 산출'!$A$3:$L$185,10,0)</f>
        <v>102628.17307692306</v>
      </c>
      <c r="AK25" s="21">
        <f>+VLOOKUP($A25,'[1]2. 사업대상 산출'!$A$3:$L$185,11,0)</f>
        <v>116905.10596153847</v>
      </c>
      <c r="AL25" s="22">
        <f t="shared" si="36"/>
        <v>1.1391131933520282</v>
      </c>
      <c r="AM25" s="18">
        <v>0.45669999999999999</v>
      </c>
      <c r="AN25" s="18">
        <v>3.5999999999999999E-3</v>
      </c>
      <c r="AO25" s="18">
        <v>8.5000000000000006E-3</v>
      </c>
      <c r="AP25" s="23">
        <f t="shared" si="37"/>
        <v>42.503999999999998</v>
      </c>
      <c r="AQ25" s="24">
        <f t="shared" si="24"/>
        <v>60.732400000000005</v>
      </c>
      <c r="AR25" s="24">
        <f t="shared" si="25"/>
        <v>65.463999999999999</v>
      </c>
      <c r="AS25" s="24">
        <f t="shared" si="26"/>
        <v>64.384</v>
      </c>
      <c r="AT25" s="24">
        <f t="shared" si="27"/>
        <v>63.314999999999998</v>
      </c>
      <c r="AU25" s="24">
        <f t="shared" si="28"/>
        <v>62.256999999999998</v>
      </c>
      <c r="AV25" s="24">
        <f t="shared" si="29"/>
        <v>61.209000000000003</v>
      </c>
      <c r="AW25" s="24">
        <f t="shared" si="30"/>
        <v>60.171999999999997</v>
      </c>
      <c r="AX25" s="24">
        <f t="shared" si="31"/>
        <v>59.145000000000003</v>
      </c>
      <c r="AY25" s="24">
        <f t="shared" si="32"/>
        <v>58.128999999999998</v>
      </c>
      <c r="AZ25" s="24">
        <f t="shared" si="33"/>
        <v>57.122999999999998</v>
      </c>
      <c r="BA25" s="24">
        <f t="shared" si="34"/>
        <v>56.125999999999998</v>
      </c>
    </row>
    <row r="26" spans="1:53" x14ac:dyDescent="0.4">
      <c r="A26" s="12" t="s">
        <v>76</v>
      </c>
      <c r="B26" s="12" t="s">
        <v>67</v>
      </c>
      <c r="C26" s="12">
        <v>24</v>
      </c>
      <c r="D26" s="12" t="s">
        <v>39</v>
      </c>
      <c r="E26" s="13">
        <v>2023</v>
      </c>
      <c r="F26" s="12" t="s">
        <v>77</v>
      </c>
      <c r="G26" s="12" t="s">
        <v>40</v>
      </c>
      <c r="H26" s="15">
        <f>+VLOOKUP(A26,'[1]1. 베이스라인 산출'!$A$3:$K$289,11,0)</f>
        <v>88507.348790322591</v>
      </c>
      <c r="I26" s="15">
        <f>+VLOOKUP(A26,'[1]1. 베이스라인 산출'!$A$3:$L$289,12,0)</f>
        <v>49608.272816532262</v>
      </c>
      <c r="J26" s="16">
        <f t="shared" si="0"/>
        <v>0.56049891330556312</v>
      </c>
      <c r="K26" s="17">
        <f t="shared" si="1"/>
        <v>38.9</v>
      </c>
      <c r="L26" s="17">
        <f t="shared" si="2"/>
        <v>56.1</v>
      </c>
      <c r="M26" s="18">
        <v>0.99</v>
      </c>
      <c r="N26" s="18">
        <f t="shared" si="35"/>
        <v>2</v>
      </c>
      <c r="O26" s="19">
        <f t="shared" si="3"/>
        <v>1198.830067164597</v>
      </c>
      <c r="P26" s="19">
        <f t="shared" si="4"/>
        <v>1186.8417664929509</v>
      </c>
      <c r="Q26" s="19">
        <f t="shared" si="5"/>
        <v>1174.9733488280215</v>
      </c>
      <c r="R26" s="19">
        <f t="shared" si="6"/>
        <v>1163.2236153397412</v>
      </c>
      <c r="S26" s="19">
        <f t="shared" si="7"/>
        <v>1151.5913791863438</v>
      </c>
      <c r="T26" s="19">
        <f t="shared" si="8"/>
        <v>1140.0754653944805</v>
      </c>
      <c r="U26" s="19">
        <f t="shared" si="9"/>
        <v>1128.6747107405356</v>
      </c>
      <c r="V26" s="19">
        <f t="shared" si="10"/>
        <v>1117.3879636331301</v>
      </c>
      <c r="W26" s="19">
        <f t="shared" si="11"/>
        <v>1106.2140839967988</v>
      </c>
      <c r="X26" s="19">
        <f t="shared" si="12"/>
        <v>1095.1519431568308</v>
      </c>
      <c r="Y26" s="20">
        <f t="shared" si="13"/>
        <v>101.45565833595474</v>
      </c>
      <c r="Z26" s="20">
        <f t="shared" si="14"/>
        <v>106.10527089486284</v>
      </c>
      <c r="AA26" s="20">
        <f t="shared" si="15"/>
        <v>105.0442181859142</v>
      </c>
      <c r="AB26" s="20">
        <f t="shared" si="16"/>
        <v>103.99377600405506</v>
      </c>
      <c r="AC26" s="20">
        <f t="shared" si="17"/>
        <v>102.95383824401451</v>
      </c>
      <c r="AD26" s="20">
        <f t="shared" si="18"/>
        <v>101.92429986157437</v>
      </c>
      <c r="AE26" s="20">
        <f t="shared" si="19"/>
        <v>100.90505686295863</v>
      </c>
      <c r="AF26" s="20">
        <f t="shared" si="20"/>
        <v>99.896006294329041</v>
      </c>
      <c r="AG26" s="20">
        <f t="shared" si="21"/>
        <v>98.89704623138573</v>
      </c>
      <c r="AH26" s="20">
        <f t="shared" si="22"/>
        <v>97.908075769071871</v>
      </c>
      <c r="AI26" s="20">
        <f t="shared" si="23"/>
        <v>96.928995011381161</v>
      </c>
      <c r="AJ26" s="21">
        <f>+VLOOKUP($A26,'[1]2. 사업대상 산출'!$A$3:$L$185,10,0)</f>
        <v>97584.853996160484</v>
      </c>
      <c r="AK26" s="21">
        <f>+VLOOKUP($A26,'[1]2. 사업대상 산출'!$A$3:$L$185,11,0)</f>
        <v>122106.15169580009</v>
      </c>
      <c r="AL26" s="22">
        <f t="shared" si="36"/>
        <v>1.2512817993313226</v>
      </c>
      <c r="AM26" s="18">
        <v>0.45669999999999999</v>
      </c>
      <c r="AN26" s="18">
        <v>3.5999999999999999E-3</v>
      </c>
      <c r="AO26" s="18">
        <v>8.5000000000000006E-3</v>
      </c>
      <c r="AP26" s="23">
        <f t="shared" si="37"/>
        <v>50.878</v>
      </c>
      <c r="AQ26" s="24">
        <f t="shared" si="24"/>
        <v>50.577299999999994</v>
      </c>
      <c r="AR26" s="24">
        <f t="shared" si="25"/>
        <v>55.226999999999997</v>
      </c>
      <c r="AS26" s="24">
        <f t="shared" si="26"/>
        <v>54.165999999999997</v>
      </c>
      <c r="AT26" s="24">
        <f t="shared" si="27"/>
        <v>53.115000000000002</v>
      </c>
      <c r="AU26" s="24">
        <f t="shared" si="28"/>
        <v>52.075000000000003</v>
      </c>
      <c r="AV26" s="24">
        <f t="shared" si="29"/>
        <v>51.045999999999999</v>
      </c>
      <c r="AW26" s="24">
        <f t="shared" si="30"/>
        <v>50.027000000000001</v>
      </c>
      <c r="AX26" s="24">
        <f t="shared" si="31"/>
        <v>49.018000000000001</v>
      </c>
      <c r="AY26" s="24">
        <f t="shared" si="32"/>
        <v>48.018999999999998</v>
      </c>
      <c r="AZ26" s="24">
        <f t="shared" si="33"/>
        <v>47.03</v>
      </c>
      <c r="BA26" s="24">
        <f t="shared" si="34"/>
        <v>46.05</v>
      </c>
    </row>
    <row r="27" spans="1:53" x14ac:dyDescent="0.4">
      <c r="A27" s="12" t="s">
        <v>78</v>
      </c>
      <c r="B27" s="12" t="s">
        <v>79</v>
      </c>
      <c r="C27" s="12">
        <v>25</v>
      </c>
      <c r="D27" s="12" t="s">
        <v>39</v>
      </c>
      <c r="E27" s="13">
        <v>2023</v>
      </c>
      <c r="F27" s="14">
        <v>45005</v>
      </c>
      <c r="G27" s="12" t="s">
        <v>40</v>
      </c>
      <c r="H27" s="15">
        <f>+VLOOKUP(A27,'[1]1. 베이스라인 산출'!$A$3:$K$289,11,0)</f>
        <v>78188.004032258061</v>
      </c>
      <c r="I27" s="15">
        <f>+VLOOKUP(A27,'[1]1. 베이스라인 산출'!$A$3:$L$289,12,0)</f>
        <v>45572.462959677425</v>
      </c>
      <c r="J27" s="16">
        <f t="shared" si="0"/>
        <v>0.58285747952941191</v>
      </c>
      <c r="K27" s="17">
        <f t="shared" si="1"/>
        <v>38.9</v>
      </c>
      <c r="L27" s="17">
        <f t="shared" si="2"/>
        <v>56.1</v>
      </c>
      <c r="M27" s="18">
        <v>0.99</v>
      </c>
      <c r="N27" s="18">
        <f>2025-YEAR(F27)</f>
        <v>2</v>
      </c>
      <c r="O27" s="19">
        <f t="shared" si="3"/>
        <v>1246.6519644270959</v>
      </c>
      <c r="P27" s="19">
        <f t="shared" si="4"/>
        <v>1234.1854447828248</v>
      </c>
      <c r="Q27" s="19">
        <f t="shared" si="5"/>
        <v>1221.8435903349966</v>
      </c>
      <c r="R27" s="19">
        <f t="shared" si="6"/>
        <v>1209.6251544316467</v>
      </c>
      <c r="S27" s="19">
        <f t="shared" si="7"/>
        <v>1197.5289028873301</v>
      </c>
      <c r="T27" s="19">
        <f t="shared" si="8"/>
        <v>1185.5536138584569</v>
      </c>
      <c r="U27" s="19">
        <f t="shared" si="9"/>
        <v>1173.6980777198721</v>
      </c>
      <c r="V27" s="19">
        <f t="shared" si="10"/>
        <v>1161.9610969426735</v>
      </c>
      <c r="W27" s="19">
        <f t="shared" si="11"/>
        <v>1150.3414859732466</v>
      </c>
      <c r="X27" s="19">
        <f t="shared" si="12"/>
        <v>1138.8380711135142</v>
      </c>
      <c r="Y27" s="20">
        <f t="shared" si="13"/>
        <v>93.201878820988711</v>
      </c>
      <c r="Z27" s="20">
        <f t="shared" si="14"/>
        <v>97.473228821448203</v>
      </c>
      <c r="AA27" s="20">
        <f t="shared" si="15"/>
        <v>96.49849653323372</v>
      </c>
      <c r="AB27" s="20">
        <f t="shared" si="16"/>
        <v>95.533511567901385</v>
      </c>
      <c r="AC27" s="20">
        <f t="shared" si="17"/>
        <v>94.57817645222238</v>
      </c>
      <c r="AD27" s="20">
        <f t="shared" si="18"/>
        <v>93.632394687700128</v>
      </c>
      <c r="AE27" s="20">
        <f t="shared" si="19"/>
        <v>92.696070740823131</v>
      </c>
      <c r="AF27" s="20">
        <f t="shared" si="20"/>
        <v>91.76911003341489</v>
      </c>
      <c r="AG27" s="20">
        <f t="shared" si="21"/>
        <v>90.851418933080765</v>
      </c>
      <c r="AH27" s="20">
        <f t="shared" si="22"/>
        <v>89.942904743749921</v>
      </c>
      <c r="AI27" s="20">
        <f t="shared" si="23"/>
        <v>89.043475696312441</v>
      </c>
      <c r="AJ27" s="21">
        <f>+VLOOKUP($A27,'[1]2. 사업대상 산출'!$A$3:$L$185,10,0)</f>
        <v>82681.449893390192</v>
      </c>
      <c r="AK27" s="21">
        <f>+VLOOKUP($A27,'[1]2. 사업대상 산출'!$A$3:$L$185,11,0)</f>
        <v>100105.8662292931</v>
      </c>
      <c r="AL27" s="22">
        <f t="shared" si="36"/>
        <v>1.2107415430954587</v>
      </c>
      <c r="AM27" s="18">
        <v>0.45669999999999999</v>
      </c>
      <c r="AN27" s="18">
        <v>3.5999999999999999E-3</v>
      </c>
      <c r="AO27" s="18">
        <v>8.5000000000000006E-3</v>
      </c>
      <c r="AP27" s="23">
        <f t="shared" si="37"/>
        <v>43.49</v>
      </c>
      <c r="AQ27" s="24">
        <f t="shared" si="24"/>
        <v>49.711500000000001</v>
      </c>
      <c r="AR27" s="24">
        <f t="shared" si="25"/>
        <v>53.982999999999997</v>
      </c>
      <c r="AS27" s="24">
        <f t="shared" si="26"/>
        <v>53.008000000000003</v>
      </c>
      <c r="AT27" s="24">
        <f t="shared" si="27"/>
        <v>52.042999999999999</v>
      </c>
      <c r="AU27" s="24">
        <f t="shared" si="28"/>
        <v>51.088000000000001</v>
      </c>
      <c r="AV27" s="24">
        <f t="shared" si="29"/>
        <v>50.142000000000003</v>
      </c>
      <c r="AW27" s="24">
        <f t="shared" si="30"/>
        <v>49.206000000000003</v>
      </c>
      <c r="AX27" s="24">
        <f t="shared" si="31"/>
        <v>48.279000000000003</v>
      </c>
      <c r="AY27" s="24">
        <f t="shared" si="32"/>
        <v>47.360999999999997</v>
      </c>
      <c r="AZ27" s="24">
        <f t="shared" si="33"/>
        <v>46.451999999999998</v>
      </c>
      <c r="BA27" s="24">
        <f t="shared" si="34"/>
        <v>45.552999999999997</v>
      </c>
    </row>
    <row r="28" spans="1:53" x14ac:dyDescent="0.4">
      <c r="A28" s="12" t="s">
        <v>80</v>
      </c>
      <c r="B28" s="12" t="s">
        <v>79</v>
      </c>
      <c r="C28" s="12">
        <v>26</v>
      </c>
      <c r="D28" s="12" t="s">
        <v>39</v>
      </c>
      <c r="E28" s="13">
        <v>2022</v>
      </c>
      <c r="F28" s="14">
        <v>44715</v>
      </c>
      <c r="G28" s="12" t="s">
        <v>40</v>
      </c>
      <c r="H28" s="15">
        <f>+VLOOKUP(A28,'[1]1. 베이스라인 산출'!$A$3:$K$289,11,0)</f>
        <v>94183.792172739544</v>
      </c>
      <c r="I28" s="15">
        <f>+VLOOKUP(A28,'[1]1. 베이스라인 산출'!$A$3:$L$289,12,0)</f>
        <v>48553.584494601891</v>
      </c>
      <c r="J28" s="16">
        <f t="shared" si="0"/>
        <v>0.51551953233685133</v>
      </c>
      <c r="K28" s="17">
        <f t="shared" si="1"/>
        <v>38.9</v>
      </c>
      <c r="L28" s="17">
        <f t="shared" si="2"/>
        <v>56.1</v>
      </c>
      <c r="M28" s="18">
        <v>0.99</v>
      </c>
      <c r="N28" s="18">
        <f t="shared" si="35"/>
        <v>3</v>
      </c>
      <c r="O28" s="19">
        <f t="shared" si="3"/>
        <v>1091.5991055396323</v>
      </c>
      <c r="P28" s="19">
        <f t="shared" si="4"/>
        <v>1080.6831144842361</v>
      </c>
      <c r="Q28" s="19">
        <f t="shared" si="5"/>
        <v>1069.8762833393937</v>
      </c>
      <c r="R28" s="19">
        <f t="shared" si="6"/>
        <v>1059.1775205059996</v>
      </c>
      <c r="S28" s="19">
        <f t="shared" si="7"/>
        <v>1048.5857453009396</v>
      </c>
      <c r="T28" s="19">
        <f t="shared" si="8"/>
        <v>1038.0998878479302</v>
      </c>
      <c r="U28" s="19">
        <f t="shared" si="9"/>
        <v>1027.7188889694507</v>
      </c>
      <c r="V28" s="19">
        <f t="shared" si="10"/>
        <v>1017.4417000797563</v>
      </c>
      <c r="W28" s="19">
        <f t="shared" si="11"/>
        <v>1007.2672830789588</v>
      </c>
      <c r="X28" s="19">
        <f t="shared" si="12"/>
        <v>997.19461024816917</v>
      </c>
      <c r="Y28" s="20">
        <f t="shared" si="13"/>
        <v>96.266122994598206</v>
      </c>
      <c r="Z28" s="20">
        <f t="shared" si="14"/>
        <v>100.67790427732288</v>
      </c>
      <c r="AA28" s="20">
        <f t="shared" si="15"/>
        <v>99.671125234549663</v>
      </c>
      <c r="AB28" s="20">
        <f t="shared" si="16"/>
        <v>98.674413982204157</v>
      </c>
      <c r="AC28" s="20">
        <f t="shared" si="17"/>
        <v>97.687669842382107</v>
      </c>
      <c r="AD28" s="20">
        <f t="shared" si="18"/>
        <v>96.710793143958298</v>
      </c>
      <c r="AE28" s="20">
        <f t="shared" si="19"/>
        <v>95.743685212518699</v>
      </c>
      <c r="AF28" s="20">
        <f t="shared" si="20"/>
        <v>94.7862483603935</v>
      </c>
      <c r="AG28" s="20">
        <f t="shared" si="21"/>
        <v>93.838385876789587</v>
      </c>
      <c r="AH28" s="20">
        <f t="shared" si="22"/>
        <v>92.900002018021681</v>
      </c>
      <c r="AI28" s="20">
        <f t="shared" si="23"/>
        <v>91.971001997841455</v>
      </c>
      <c r="AJ28" s="21">
        <f>+VLOOKUP($A28,'[1]2. 사업대상 산출'!$A$3:$L$185,10,0)</f>
        <v>92229.74237190561</v>
      </c>
      <c r="AK28" s="21">
        <f>+VLOOKUP($A28,'[1]2. 사업대상 산출'!$A$3:$L$185,11,0)</f>
        <v>115078.20233160621</v>
      </c>
      <c r="AL28" s="22">
        <f t="shared" si="36"/>
        <v>1.247734183920485</v>
      </c>
      <c r="AM28" s="18">
        <v>0.45669999999999999</v>
      </c>
      <c r="AN28" s="18">
        <v>3.5999999999999999E-3</v>
      </c>
      <c r="AO28" s="18">
        <v>8.5000000000000006E-3</v>
      </c>
      <c r="AP28" s="23">
        <f t="shared" si="37"/>
        <v>52.868000000000002</v>
      </c>
      <c r="AQ28" s="24">
        <f t="shared" si="24"/>
        <v>43.3977</v>
      </c>
      <c r="AR28" s="24">
        <f t="shared" si="25"/>
        <v>47.808999999999997</v>
      </c>
      <c r="AS28" s="24">
        <f t="shared" si="26"/>
        <v>46.802999999999997</v>
      </c>
      <c r="AT28" s="24">
        <f t="shared" si="27"/>
        <v>45.805999999999997</v>
      </c>
      <c r="AU28" s="24">
        <f t="shared" si="28"/>
        <v>44.819000000000003</v>
      </c>
      <c r="AV28" s="24">
        <f t="shared" si="29"/>
        <v>43.841999999999999</v>
      </c>
      <c r="AW28" s="24">
        <f t="shared" si="30"/>
        <v>42.875</v>
      </c>
      <c r="AX28" s="24">
        <f t="shared" si="31"/>
        <v>41.917999999999999</v>
      </c>
      <c r="AY28" s="24">
        <f t="shared" si="32"/>
        <v>40.97</v>
      </c>
      <c r="AZ28" s="24">
        <f t="shared" si="33"/>
        <v>40.031999999999996</v>
      </c>
      <c r="BA28" s="24">
        <f t="shared" si="34"/>
        <v>39.103000000000002</v>
      </c>
    </row>
    <row r="29" spans="1:53" x14ac:dyDescent="0.4">
      <c r="A29" s="12" t="s">
        <v>81</v>
      </c>
      <c r="B29" s="12" t="s">
        <v>79</v>
      </c>
      <c r="C29" s="12">
        <v>27</v>
      </c>
      <c r="D29" s="12" t="s">
        <v>39</v>
      </c>
      <c r="E29" s="13">
        <v>2022</v>
      </c>
      <c r="F29" s="14">
        <v>44866</v>
      </c>
      <c r="G29" s="12" t="s">
        <v>40</v>
      </c>
      <c r="H29" s="15">
        <f>+VLOOKUP(A29,'[1]1. 베이스라인 산출'!$A$3:$K$289,11,0)</f>
        <v>94651.895424836592</v>
      </c>
      <c r="I29" s="15">
        <f>+VLOOKUP(A29,'[1]1. 베이스라인 산출'!$A$3:$L$289,12,0)</f>
        <v>50548.458805882357</v>
      </c>
      <c r="J29" s="16">
        <f t="shared" si="0"/>
        <v>0.53404592247202354</v>
      </c>
      <c r="K29" s="17">
        <f t="shared" si="1"/>
        <v>38.9</v>
      </c>
      <c r="L29" s="17">
        <f t="shared" si="2"/>
        <v>56.1</v>
      </c>
      <c r="M29" s="18">
        <v>0.99</v>
      </c>
      <c r="N29" s="18">
        <f t="shared" si="35"/>
        <v>3</v>
      </c>
      <c r="O29" s="19">
        <f t="shared" si="3"/>
        <v>1130.8282513466972</v>
      </c>
      <c r="P29" s="19">
        <f t="shared" si="4"/>
        <v>1119.5199688332305</v>
      </c>
      <c r="Q29" s="19">
        <f t="shared" si="5"/>
        <v>1108.324769144898</v>
      </c>
      <c r="R29" s="19">
        <f t="shared" si="6"/>
        <v>1097.241521453449</v>
      </c>
      <c r="S29" s="19">
        <f t="shared" si="7"/>
        <v>1086.2691062389144</v>
      </c>
      <c r="T29" s="19">
        <f t="shared" si="8"/>
        <v>1075.4064151765253</v>
      </c>
      <c r="U29" s="19">
        <f t="shared" si="9"/>
        <v>1064.65235102476</v>
      </c>
      <c r="V29" s="19">
        <f t="shared" si="10"/>
        <v>1054.0058275145125</v>
      </c>
      <c r="W29" s="19">
        <f t="shared" si="11"/>
        <v>1043.4657692393673</v>
      </c>
      <c r="X29" s="19">
        <f t="shared" si="12"/>
        <v>1033.0311115469735</v>
      </c>
      <c r="Y29" s="20">
        <f t="shared" si="13"/>
        <v>102.34468176579027</v>
      </c>
      <c r="Z29" s="20">
        <f t="shared" si="14"/>
        <v>107.03503738991841</v>
      </c>
      <c r="AA29" s="20">
        <f t="shared" si="15"/>
        <v>105.96468701601925</v>
      </c>
      <c r="AB29" s="20">
        <f t="shared" si="16"/>
        <v>104.90504014585905</v>
      </c>
      <c r="AC29" s="20">
        <f t="shared" si="17"/>
        <v>103.85598974440043</v>
      </c>
      <c r="AD29" s="20">
        <f t="shared" si="18"/>
        <v>102.81742984695644</v>
      </c>
      <c r="AE29" s="20">
        <f t="shared" si="19"/>
        <v>101.78925554848686</v>
      </c>
      <c r="AF29" s="20">
        <f t="shared" si="20"/>
        <v>100.77136299300201</v>
      </c>
      <c r="AG29" s="20">
        <f t="shared" si="21"/>
        <v>99.763649363071991</v>
      </c>
      <c r="AH29" s="20">
        <f t="shared" si="22"/>
        <v>98.766012869441269</v>
      </c>
      <c r="AI29" s="20">
        <f t="shared" si="23"/>
        <v>97.77835274074684</v>
      </c>
      <c r="AJ29" s="21">
        <f>+VLOOKUP($A29,'[1]2. 사업대상 산출'!$A$3:$L$185,10,0)</f>
        <v>97279.96282527881</v>
      </c>
      <c r="AK29" s="21">
        <f>+VLOOKUP($A29,'[1]2. 사업대상 산출'!$A$3:$L$185,11,0)</f>
        <v>110790.37676579924</v>
      </c>
      <c r="AL29" s="22">
        <f t="shared" si="36"/>
        <v>1.1388817753228999</v>
      </c>
      <c r="AM29" s="18">
        <v>0.45669999999999999</v>
      </c>
      <c r="AN29" s="18">
        <v>3.5999999999999999E-3</v>
      </c>
      <c r="AO29" s="18">
        <v>8.5000000000000006E-3</v>
      </c>
      <c r="AP29" s="23">
        <f t="shared" si="37"/>
        <v>49.523000000000003</v>
      </c>
      <c r="AQ29" s="24">
        <f t="shared" si="24"/>
        <v>52.821300000000008</v>
      </c>
      <c r="AR29" s="24">
        <f t="shared" si="25"/>
        <v>57.512</v>
      </c>
      <c r="AS29" s="24">
        <f t="shared" si="26"/>
        <v>56.441000000000003</v>
      </c>
      <c r="AT29" s="24">
        <f t="shared" si="27"/>
        <v>55.381999999999998</v>
      </c>
      <c r="AU29" s="24">
        <f t="shared" si="28"/>
        <v>54.332000000000001</v>
      </c>
      <c r="AV29" s="24">
        <f t="shared" si="29"/>
        <v>53.293999999999997</v>
      </c>
      <c r="AW29" s="24">
        <f t="shared" si="30"/>
        <v>52.265999999999998</v>
      </c>
      <c r="AX29" s="24">
        <f t="shared" si="31"/>
        <v>51.247999999999998</v>
      </c>
      <c r="AY29" s="24">
        <f t="shared" si="32"/>
        <v>50.24</v>
      </c>
      <c r="AZ29" s="24">
        <f t="shared" si="33"/>
        <v>49.243000000000002</v>
      </c>
      <c r="BA29" s="24">
        <f t="shared" si="34"/>
        <v>48.255000000000003</v>
      </c>
    </row>
    <row r="30" spans="1:53" x14ac:dyDescent="0.4">
      <c r="A30" s="12" t="s">
        <v>82</v>
      </c>
      <c r="B30" s="12" t="s">
        <v>79</v>
      </c>
      <c r="C30" s="12">
        <v>28</v>
      </c>
      <c r="D30" s="12" t="s">
        <v>39</v>
      </c>
      <c r="E30" s="13">
        <v>2023</v>
      </c>
      <c r="F30" s="14">
        <v>44685</v>
      </c>
      <c r="G30" s="12" t="s">
        <v>40</v>
      </c>
      <c r="H30" s="15">
        <f>+VLOOKUP(A30,'[1]1. 베이스라인 산출'!$A$3:$K$289,11,0)</f>
        <v>75167.491666666669</v>
      </c>
      <c r="I30" s="15">
        <f>+VLOOKUP(A30,'[1]1. 베이스라인 산출'!$A$3:$L$289,12,0)</f>
        <v>44526.469598333329</v>
      </c>
      <c r="J30" s="16">
        <f t="shared" si="0"/>
        <v>0.59236338224225693</v>
      </c>
      <c r="K30" s="17">
        <f t="shared" si="1"/>
        <v>38.9</v>
      </c>
      <c r="L30" s="17">
        <f t="shared" si="2"/>
        <v>56.1</v>
      </c>
      <c r="M30" s="18">
        <v>0.99</v>
      </c>
      <c r="N30" s="18">
        <f t="shared" si="35"/>
        <v>3</v>
      </c>
      <c r="O30" s="19">
        <f t="shared" si="3"/>
        <v>1254.3139447673957</v>
      </c>
      <c r="P30" s="19">
        <f t="shared" si="4"/>
        <v>1241.7708053197216</v>
      </c>
      <c r="Q30" s="19">
        <f t="shared" si="5"/>
        <v>1229.3530972665244</v>
      </c>
      <c r="R30" s="19">
        <f t="shared" si="6"/>
        <v>1217.0595662938592</v>
      </c>
      <c r="S30" s="19">
        <f t="shared" si="7"/>
        <v>1204.8889706309205</v>
      </c>
      <c r="T30" s="19">
        <f t="shared" si="8"/>
        <v>1192.8400809246114</v>
      </c>
      <c r="U30" s="19">
        <f t="shared" si="9"/>
        <v>1180.9116801153652</v>
      </c>
      <c r="V30" s="19">
        <f t="shared" si="10"/>
        <v>1169.1025633142115</v>
      </c>
      <c r="W30" s="19">
        <f t="shared" si="11"/>
        <v>1157.4115376810694</v>
      </c>
      <c r="X30" s="19">
        <f t="shared" si="12"/>
        <v>1145.8374223042588</v>
      </c>
      <c r="Y30" s="20">
        <f t="shared" si="13"/>
        <v>90.152053472009158</v>
      </c>
      <c r="Z30" s="20">
        <f t="shared" si="14"/>
        <v>94.283632990687011</v>
      </c>
      <c r="AA30" s="20">
        <f t="shared" si="15"/>
        <v>93.340796660780128</v>
      </c>
      <c r="AB30" s="20">
        <f t="shared" si="16"/>
        <v>92.40738869417234</v>
      </c>
      <c r="AC30" s="20">
        <f t="shared" si="17"/>
        <v>91.483314807230599</v>
      </c>
      <c r="AD30" s="20">
        <f t="shared" si="18"/>
        <v>90.568481659158294</v>
      </c>
      <c r="AE30" s="20">
        <f t="shared" si="19"/>
        <v>89.662796842566706</v>
      </c>
      <c r="AF30" s="20">
        <f t="shared" si="20"/>
        <v>88.766168874141044</v>
      </c>
      <c r="AG30" s="20">
        <f t="shared" si="21"/>
        <v>87.878507185399627</v>
      </c>
      <c r="AH30" s="20">
        <f t="shared" si="22"/>
        <v>86.999722113545644</v>
      </c>
      <c r="AI30" s="20">
        <f t="shared" si="23"/>
        <v>86.129724892410181</v>
      </c>
      <c r="AJ30" s="21">
        <f>+VLOOKUP($A30,'[1]2. 사업대상 산출'!$A$3:$L$185,10,0)</f>
        <v>87163.196721311469</v>
      </c>
      <c r="AK30" s="21">
        <f>+VLOOKUP($A30,'[1]2. 사업대상 산출'!$A$3:$L$185,11,0)</f>
        <v>96886.284125683058</v>
      </c>
      <c r="AL30" s="22">
        <f t="shared" si="36"/>
        <v>1.1115503764215922</v>
      </c>
      <c r="AM30" s="18">
        <v>0.45669999999999999</v>
      </c>
      <c r="AN30" s="18">
        <v>3.5999999999999999E-3</v>
      </c>
      <c r="AO30" s="18">
        <v>8.5000000000000006E-3</v>
      </c>
      <c r="AP30" s="23">
        <f t="shared" si="37"/>
        <v>38.384</v>
      </c>
      <c r="AQ30" s="24">
        <f t="shared" si="24"/>
        <v>51.767500000000005</v>
      </c>
      <c r="AR30" s="24">
        <f t="shared" si="25"/>
        <v>55.899000000000001</v>
      </c>
      <c r="AS30" s="24">
        <f t="shared" si="26"/>
        <v>54.956000000000003</v>
      </c>
      <c r="AT30" s="24">
        <f t="shared" si="27"/>
        <v>54.023000000000003</v>
      </c>
      <c r="AU30" s="24">
        <f t="shared" si="28"/>
        <v>53.098999999999997</v>
      </c>
      <c r="AV30" s="24">
        <f t="shared" si="29"/>
        <v>52.183999999999997</v>
      </c>
      <c r="AW30" s="24">
        <f t="shared" si="30"/>
        <v>51.277999999999999</v>
      </c>
      <c r="AX30" s="24">
        <f t="shared" si="31"/>
        <v>50.381999999999998</v>
      </c>
      <c r="AY30" s="24">
        <f t="shared" si="32"/>
        <v>49.494</v>
      </c>
      <c r="AZ30" s="24">
        <f t="shared" si="33"/>
        <v>48.615000000000002</v>
      </c>
      <c r="BA30" s="24">
        <f t="shared" si="34"/>
        <v>47.744999999999997</v>
      </c>
    </row>
    <row r="31" spans="1:53" x14ac:dyDescent="0.4">
      <c r="A31" s="12" t="s">
        <v>83</v>
      </c>
      <c r="B31" s="12" t="s">
        <v>79</v>
      </c>
      <c r="C31" s="12">
        <v>29</v>
      </c>
      <c r="D31" s="12" t="s">
        <v>39</v>
      </c>
      <c r="E31" s="13">
        <v>2022</v>
      </c>
      <c r="F31" s="14">
        <v>44866</v>
      </c>
      <c r="G31" s="12" t="s">
        <v>40</v>
      </c>
      <c r="H31" s="15">
        <f>+VLOOKUP(A31,'[1]1. 베이스라인 산출'!$A$3:$K$289,11,0)</f>
        <v>116105.65807327002</v>
      </c>
      <c r="I31" s="15">
        <f>+VLOOKUP(A31,'[1]1. 베이스라인 산출'!$A$3:$L$289,12,0)</f>
        <v>56778.98923880596</v>
      </c>
      <c r="J31" s="16">
        <f t="shared" si="0"/>
        <v>0.48902861566810829</v>
      </c>
      <c r="K31" s="17">
        <f t="shared" si="1"/>
        <v>38.9</v>
      </c>
      <c r="L31" s="17">
        <f t="shared" si="2"/>
        <v>56.1</v>
      </c>
      <c r="M31" s="18">
        <v>0.99</v>
      </c>
      <c r="N31" s="18">
        <f t="shared" si="35"/>
        <v>3</v>
      </c>
      <c r="O31" s="19">
        <f t="shared" si="3"/>
        <v>1035.5052834308135</v>
      </c>
      <c r="P31" s="19">
        <f t="shared" si="4"/>
        <v>1025.1502305965053</v>
      </c>
      <c r="Q31" s="19">
        <f t="shared" si="5"/>
        <v>1014.8987282905402</v>
      </c>
      <c r="R31" s="19">
        <f t="shared" si="6"/>
        <v>1004.7497410076348</v>
      </c>
      <c r="S31" s="19">
        <f t="shared" si="7"/>
        <v>994.70224359755855</v>
      </c>
      <c r="T31" s="19">
        <f t="shared" si="8"/>
        <v>984.75522116158288</v>
      </c>
      <c r="U31" s="19">
        <f t="shared" si="9"/>
        <v>974.90766894996705</v>
      </c>
      <c r="V31" s="19">
        <f t="shared" si="10"/>
        <v>965.15859226046734</v>
      </c>
      <c r="W31" s="19">
        <f t="shared" si="11"/>
        <v>955.50700633786266</v>
      </c>
      <c r="X31" s="19">
        <f t="shared" si="12"/>
        <v>945.95193627448407</v>
      </c>
      <c r="Y31" s="20">
        <f t="shared" si="13"/>
        <v>114.95954024917951</v>
      </c>
      <c r="Z31" s="20">
        <f t="shared" si="14"/>
        <v>120.2280223710826</v>
      </c>
      <c r="AA31" s="20">
        <f t="shared" si="15"/>
        <v>119.02574214737174</v>
      </c>
      <c r="AB31" s="20">
        <f t="shared" si="16"/>
        <v>117.83548472589804</v>
      </c>
      <c r="AC31" s="20">
        <f t="shared" si="17"/>
        <v>116.65712987863905</v>
      </c>
      <c r="AD31" s="20">
        <f t="shared" si="18"/>
        <v>115.49055857985267</v>
      </c>
      <c r="AE31" s="20">
        <f t="shared" si="19"/>
        <v>114.33565299405413</v>
      </c>
      <c r="AF31" s="20">
        <f t="shared" si="20"/>
        <v>113.1922964641136</v>
      </c>
      <c r="AG31" s="20">
        <f t="shared" si="21"/>
        <v>112.06037349947245</v>
      </c>
      <c r="AH31" s="20">
        <f t="shared" si="22"/>
        <v>110.93976976447773</v>
      </c>
      <c r="AI31" s="20">
        <f t="shared" si="23"/>
        <v>109.83037206683295</v>
      </c>
      <c r="AJ31" s="21">
        <f>+VLOOKUP($A31,'[1]2. 사업대상 산출'!$A$3:$L$185,10,0)</f>
        <v>131633.27067669173</v>
      </c>
      <c r="AK31" s="21">
        <f>+VLOOKUP($A31,'[1]2. 사업대상 산출'!$A$3:$L$185,11,0)</f>
        <v>140160.41165413536</v>
      </c>
      <c r="AL31" s="22">
        <f t="shared" si="36"/>
        <v>1.0647795267382467</v>
      </c>
      <c r="AM31" s="18">
        <v>0.45669999999999999</v>
      </c>
      <c r="AN31" s="18">
        <v>3.5999999999999999E-3</v>
      </c>
      <c r="AO31" s="18">
        <v>8.5000000000000006E-3</v>
      </c>
      <c r="AP31" s="23">
        <f t="shared" si="37"/>
        <v>56.795000000000002</v>
      </c>
      <c r="AQ31" s="24">
        <f t="shared" si="24"/>
        <v>58.164099999999998</v>
      </c>
      <c r="AR31" s="24">
        <f t="shared" si="25"/>
        <v>63.433</v>
      </c>
      <c r="AS31" s="24">
        <f t="shared" si="26"/>
        <v>62.23</v>
      </c>
      <c r="AT31" s="24">
        <f t="shared" si="27"/>
        <v>61.04</v>
      </c>
      <c r="AU31" s="24">
        <f t="shared" si="28"/>
        <v>59.862000000000002</v>
      </c>
      <c r="AV31" s="24">
        <f t="shared" si="29"/>
        <v>58.695</v>
      </c>
      <c r="AW31" s="24">
        <f t="shared" si="30"/>
        <v>57.54</v>
      </c>
      <c r="AX31" s="24">
        <f t="shared" si="31"/>
        <v>56.396999999999998</v>
      </c>
      <c r="AY31" s="24">
        <f t="shared" si="32"/>
        <v>55.265000000000001</v>
      </c>
      <c r="AZ31" s="24">
        <f t="shared" si="33"/>
        <v>54.143999999999998</v>
      </c>
      <c r="BA31" s="24">
        <f t="shared" si="34"/>
        <v>53.034999999999997</v>
      </c>
    </row>
    <row r="32" spans="1:53" x14ac:dyDescent="0.4">
      <c r="A32" s="12" t="s">
        <v>84</v>
      </c>
      <c r="B32" s="12" t="s">
        <v>79</v>
      </c>
      <c r="C32" s="12">
        <v>30</v>
      </c>
      <c r="D32" s="12" t="s">
        <v>39</v>
      </c>
      <c r="E32" s="13">
        <v>2022</v>
      </c>
      <c r="F32" s="14">
        <v>44715</v>
      </c>
      <c r="G32" s="12" t="s">
        <v>40</v>
      </c>
      <c r="H32" s="15">
        <f>+VLOOKUP(A32,'[1]1. 베이스라인 산출'!$A$3:$K$289,11,0)</f>
        <v>94216.37295081967</v>
      </c>
      <c r="I32" s="15">
        <f>+VLOOKUP(A32,'[1]1. 베이스라인 산출'!$A$3:$L$289,12,0)</f>
        <v>45748.720739071054</v>
      </c>
      <c r="J32" s="16">
        <f t="shared" si="0"/>
        <v>0.48557081222975529</v>
      </c>
      <c r="K32" s="17">
        <f t="shared" si="1"/>
        <v>38.9</v>
      </c>
      <c r="L32" s="17">
        <f t="shared" si="2"/>
        <v>56.1</v>
      </c>
      <c r="M32" s="18">
        <v>0.99</v>
      </c>
      <c r="N32" s="18">
        <f t="shared" si="35"/>
        <v>3</v>
      </c>
      <c r="O32" s="19">
        <f t="shared" si="3"/>
        <v>1028.1834752282648</v>
      </c>
      <c r="P32" s="19">
        <f t="shared" si="4"/>
        <v>1017.901640475982</v>
      </c>
      <c r="Q32" s="19">
        <f t="shared" si="5"/>
        <v>1007.7226240712223</v>
      </c>
      <c r="R32" s="19">
        <f t="shared" si="6"/>
        <v>997.64539783050998</v>
      </c>
      <c r="S32" s="19">
        <f t="shared" si="7"/>
        <v>987.66894385220496</v>
      </c>
      <c r="T32" s="19">
        <f t="shared" si="8"/>
        <v>977.79225441368283</v>
      </c>
      <c r="U32" s="19">
        <f t="shared" si="9"/>
        <v>968.01433186954591</v>
      </c>
      <c r="V32" s="19">
        <f t="shared" si="10"/>
        <v>958.33418855085051</v>
      </c>
      <c r="W32" s="19">
        <f t="shared" si="11"/>
        <v>948.75084666534201</v>
      </c>
      <c r="X32" s="19">
        <f t="shared" si="12"/>
        <v>939.26333819868853</v>
      </c>
      <c r="Y32" s="20">
        <f t="shared" si="13"/>
        <v>92.626726429241202</v>
      </c>
      <c r="Z32" s="20">
        <f t="shared" si="14"/>
        <v>96.871717763976051</v>
      </c>
      <c r="AA32" s="20">
        <f t="shared" si="15"/>
        <v>95.903000586336276</v>
      </c>
      <c r="AB32" s="20">
        <f t="shared" si="16"/>
        <v>94.943970580472921</v>
      </c>
      <c r="AC32" s="20">
        <f t="shared" si="17"/>
        <v>93.994530874668186</v>
      </c>
      <c r="AD32" s="20">
        <f t="shared" si="18"/>
        <v>93.054585565921514</v>
      </c>
      <c r="AE32" s="20">
        <f t="shared" si="19"/>
        <v>92.124039710262295</v>
      </c>
      <c r="AF32" s="20">
        <f t="shared" si="20"/>
        <v>91.202799313159659</v>
      </c>
      <c r="AG32" s="20">
        <f t="shared" si="21"/>
        <v>90.290771320028057</v>
      </c>
      <c r="AH32" s="20">
        <f t="shared" si="22"/>
        <v>89.387863606827793</v>
      </c>
      <c r="AI32" s="20">
        <f t="shared" si="23"/>
        <v>88.493984970759513</v>
      </c>
      <c r="AJ32" s="21">
        <f>+VLOOKUP($A32,'[1]2. 사업대상 산출'!$A$3:$L$185,10,0)</f>
        <v>129464.02027027027</v>
      </c>
      <c r="AK32" s="21">
        <f>+VLOOKUP($A32,'[1]2. 사업대상 산출'!$A$3:$L$185,11,0)</f>
        <v>143915.55405405405</v>
      </c>
      <c r="AL32" s="22">
        <f t="shared" si="36"/>
        <v>1.1116258691303933</v>
      </c>
      <c r="AM32" s="18">
        <v>0.45669999999999999</v>
      </c>
      <c r="AN32" s="18">
        <v>3.5999999999999999E-3</v>
      </c>
      <c r="AO32" s="18">
        <v>8.5000000000000006E-3</v>
      </c>
      <c r="AP32" s="23">
        <f t="shared" si="37"/>
        <v>48.115000000000002</v>
      </c>
      <c r="AQ32" s="24">
        <f t="shared" si="24"/>
        <v>44.511099999999999</v>
      </c>
      <c r="AR32" s="24">
        <f t="shared" si="25"/>
        <v>48.756</v>
      </c>
      <c r="AS32" s="24">
        <f t="shared" si="26"/>
        <v>47.787999999999997</v>
      </c>
      <c r="AT32" s="24">
        <f t="shared" si="27"/>
        <v>46.828000000000003</v>
      </c>
      <c r="AU32" s="24">
        <f t="shared" si="28"/>
        <v>45.878999999999998</v>
      </c>
      <c r="AV32" s="24">
        <f t="shared" si="29"/>
        <v>44.939</v>
      </c>
      <c r="AW32" s="24">
        <f t="shared" si="30"/>
        <v>44.009</v>
      </c>
      <c r="AX32" s="24">
        <f t="shared" si="31"/>
        <v>43.087000000000003</v>
      </c>
      <c r="AY32" s="24">
        <f t="shared" si="32"/>
        <v>42.174999999999997</v>
      </c>
      <c r="AZ32" s="24">
        <f t="shared" si="33"/>
        <v>41.271999999999998</v>
      </c>
      <c r="BA32" s="24">
        <f t="shared" si="34"/>
        <v>40.378</v>
      </c>
    </row>
    <row r="33" spans="1:53" x14ac:dyDescent="0.4">
      <c r="A33" s="12" t="s">
        <v>85</v>
      </c>
      <c r="B33" s="12" t="s">
        <v>79</v>
      </c>
      <c r="C33" s="12">
        <v>31</v>
      </c>
      <c r="D33" s="12" t="s">
        <v>39</v>
      </c>
      <c r="E33" s="13">
        <v>2022</v>
      </c>
      <c r="F33" s="14">
        <v>44866</v>
      </c>
      <c r="G33" s="12" t="s">
        <v>40</v>
      </c>
      <c r="H33" s="15">
        <f>+VLOOKUP(A33,'[1]1. 베이스라인 산출'!$A$3:$K$289,11,0)</f>
        <v>107632.84776902889</v>
      </c>
      <c r="I33" s="15">
        <f>+VLOOKUP(A33,'[1]1. 베이스라인 산출'!$A$3:$L$289,12,0)</f>
        <v>51615.360456692906</v>
      </c>
      <c r="J33" s="16">
        <f t="shared" si="0"/>
        <v>0.4795502630150153</v>
      </c>
      <c r="K33" s="17">
        <f t="shared" si="1"/>
        <v>38.9</v>
      </c>
      <c r="L33" s="17">
        <f t="shared" si="2"/>
        <v>56.1</v>
      </c>
      <c r="M33" s="18">
        <v>0.99</v>
      </c>
      <c r="N33" s="18">
        <f t="shared" si="35"/>
        <v>3</v>
      </c>
      <c r="O33" s="19">
        <f t="shared" si="3"/>
        <v>1015.4351199760856</v>
      </c>
      <c r="P33" s="19">
        <f t="shared" si="4"/>
        <v>1005.2807687763249</v>
      </c>
      <c r="Q33" s="19">
        <f t="shared" si="5"/>
        <v>995.22796108856153</v>
      </c>
      <c r="R33" s="19">
        <f t="shared" si="6"/>
        <v>985.2756814776759</v>
      </c>
      <c r="S33" s="19">
        <f t="shared" si="7"/>
        <v>975.42292466289916</v>
      </c>
      <c r="T33" s="19">
        <f t="shared" si="8"/>
        <v>965.66869541627011</v>
      </c>
      <c r="U33" s="19">
        <f t="shared" si="9"/>
        <v>956.01200846210736</v>
      </c>
      <c r="V33" s="19">
        <f t="shared" si="10"/>
        <v>946.45188837748628</v>
      </c>
      <c r="W33" s="19">
        <f t="shared" si="11"/>
        <v>936.98736949371141</v>
      </c>
      <c r="X33" s="19">
        <f t="shared" si="12"/>
        <v>927.61749579877437</v>
      </c>
      <c r="Y33" s="20">
        <f t="shared" si="13"/>
        <v>93.504799553348946</v>
      </c>
      <c r="Z33" s="20">
        <f t="shared" si="14"/>
        <v>97.790032111613868</v>
      </c>
      <c r="AA33" s="20">
        <f t="shared" si="15"/>
        <v>96.812131790497745</v>
      </c>
      <c r="AB33" s="20">
        <f t="shared" si="16"/>
        <v>95.844010472592757</v>
      </c>
      <c r="AC33" s="20">
        <f t="shared" si="17"/>
        <v>94.885570367866819</v>
      </c>
      <c r="AD33" s="20">
        <f t="shared" si="18"/>
        <v>93.936714664188159</v>
      </c>
      <c r="AE33" s="20">
        <f t="shared" si="19"/>
        <v>92.997347517546274</v>
      </c>
      <c r="AF33" s="20">
        <f t="shared" si="20"/>
        <v>92.067374042370801</v>
      </c>
      <c r="AG33" s="20">
        <f t="shared" si="21"/>
        <v>91.146700301947092</v>
      </c>
      <c r="AH33" s="20">
        <f t="shared" si="22"/>
        <v>90.235233298927625</v>
      </c>
      <c r="AI33" s="20">
        <f t="shared" si="23"/>
        <v>89.332880965938358</v>
      </c>
      <c r="AJ33" s="21">
        <f>+VLOOKUP($A33,'[1]2. 사업대상 산출'!$A$3:$L$185,10,0)</f>
        <v>96303.574879227061</v>
      </c>
      <c r="AK33" s="21">
        <f>+VLOOKUP($A33,'[1]2. 사업대상 산출'!$A$3:$L$185,11,0)</f>
        <v>109933.55652173911</v>
      </c>
      <c r="AL33" s="22">
        <f t="shared" si="36"/>
        <v>1.1415314193642885</v>
      </c>
      <c r="AM33" s="18">
        <v>0.45669999999999999</v>
      </c>
      <c r="AN33" s="18">
        <v>3.5999999999999999E-3</v>
      </c>
      <c r="AO33" s="18">
        <v>8.5000000000000006E-3</v>
      </c>
      <c r="AP33" s="23">
        <f t="shared" si="37"/>
        <v>50.503999999999998</v>
      </c>
      <c r="AQ33" s="24">
        <f t="shared" si="24"/>
        <v>43.000399999999999</v>
      </c>
      <c r="AR33" s="24">
        <f t="shared" si="25"/>
        <v>47.286000000000001</v>
      </c>
      <c r="AS33" s="24">
        <f t="shared" si="26"/>
        <v>46.308</v>
      </c>
      <c r="AT33" s="24">
        <f t="shared" si="27"/>
        <v>45.34</v>
      </c>
      <c r="AU33" s="24">
        <f t="shared" si="28"/>
        <v>44.381</v>
      </c>
      <c r="AV33" s="24">
        <f t="shared" si="29"/>
        <v>43.432000000000002</v>
      </c>
      <c r="AW33" s="24">
        <f t="shared" si="30"/>
        <v>42.493000000000002</v>
      </c>
      <c r="AX33" s="24">
        <f t="shared" si="31"/>
        <v>41.563000000000002</v>
      </c>
      <c r="AY33" s="24">
        <f t="shared" si="32"/>
        <v>40.642000000000003</v>
      </c>
      <c r="AZ33" s="24">
        <f t="shared" si="33"/>
        <v>39.731000000000002</v>
      </c>
      <c r="BA33" s="24">
        <f t="shared" si="34"/>
        <v>38.828000000000003</v>
      </c>
    </row>
    <row r="34" spans="1:53" x14ac:dyDescent="0.4">
      <c r="A34" s="12" t="s">
        <v>86</v>
      </c>
      <c r="B34" s="12" t="s">
        <v>79</v>
      </c>
      <c r="C34" s="12">
        <v>32</v>
      </c>
      <c r="D34" s="12" t="s">
        <v>39</v>
      </c>
      <c r="E34" s="13">
        <v>2023</v>
      </c>
      <c r="F34" s="14">
        <v>44655</v>
      </c>
      <c r="G34" s="12" t="s">
        <v>87</v>
      </c>
      <c r="H34" s="15">
        <f>+VLOOKUP(A34,'[1]1. 베이스라인 산출'!$A$3:$K$289,11,0)</f>
        <v>115883.11173974541</v>
      </c>
      <c r="I34" s="15">
        <f>+VLOOKUP(A34,'[1]1. 베이스라인 산출'!$A$3:$L$289,12,0)</f>
        <v>48794.666195190948</v>
      </c>
      <c r="J34" s="16">
        <f t="shared" si="0"/>
        <v>0.42106796635540666</v>
      </c>
      <c r="K34" s="17">
        <f t="shared" si="1"/>
        <v>35.200000000000003</v>
      </c>
      <c r="L34" s="17">
        <f t="shared" si="2"/>
        <v>73.2</v>
      </c>
      <c r="M34" s="18">
        <v>0.99</v>
      </c>
      <c r="N34" s="18">
        <f t="shared" si="35"/>
        <v>3</v>
      </c>
      <c r="O34" s="19">
        <f t="shared" si="3"/>
        <v>1052.7167451139794</v>
      </c>
      <c r="P34" s="19">
        <f t="shared" si="4"/>
        <v>1042.1895776628396</v>
      </c>
      <c r="Q34" s="19">
        <f t="shared" si="5"/>
        <v>1031.7676818862112</v>
      </c>
      <c r="R34" s="19">
        <f t="shared" si="6"/>
        <v>1021.450005067349</v>
      </c>
      <c r="S34" s="19">
        <f t="shared" si="7"/>
        <v>1011.2355050166755</v>
      </c>
      <c r="T34" s="19">
        <f t="shared" si="8"/>
        <v>1001.1231499665087</v>
      </c>
      <c r="U34" s="19">
        <f t="shared" si="9"/>
        <v>991.11191846684358</v>
      </c>
      <c r="V34" s="19">
        <f t="shared" si="10"/>
        <v>981.20079928217513</v>
      </c>
      <c r="W34" s="19">
        <f t="shared" si="11"/>
        <v>971.38879128935343</v>
      </c>
      <c r="X34" s="19">
        <f t="shared" si="12"/>
        <v>961.67490337645984</v>
      </c>
      <c r="Y34" s="20">
        <f t="shared" si="13"/>
        <v>92.006711365712817</v>
      </c>
      <c r="Z34" s="20">
        <f t="shared" si="14"/>
        <v>96.22328802281038</v>
      </c>
      <c r="AA34" s="20">
        <f t="shared" si="15"/>
        <v>95.261055142582265</v>
      </c>
      <c r="AB34" s="20">
        <f t="shared" si="16"/>
        <v>94.308444591156444</v>
      </c>
      <c r="AC34" s="20">
        <f t="shared" si="17"/>
        <v>93.365360145244878</v>
      </c>
      <c r="AD34" s="20">
        <f t="shared" si="18"/>
        <v>92.431706543792416</v>
      </c>
      <c r="AE34" s="20">
        <f t="shared" si="19"/>
        <v>91.507389478354497</v>
      </c>
      <c r="AF34" s="20">
        <f t="shared" si="20"/>
        <v>90.592315583570951</v>
      </c>
      <c r="AG34" s="20">
        <f t="shared" si="21"/>
        <v>89.686392427735228</v>
      </c>
      <c r="AH34" s="20">
        <f t="shared" si="22"/>
        <v>88.789528503457888</v>
      </c>
      <c r="AI34" s="20">
        <f t="shared" si="23"/>
        <v>87.901633218423299</v>
      </c>
      <c r="AJ34" s="21">
        <f>+VLOOKUP($A34,'[1]2. 사업대상 산출'!$A$3:$L$185,10,0)</f>
        <v>91404.728260869568</v>
      </c>
      <c r="AK34" s="21">
        <f>+VLOOKUP($A34,'[1]2. 사업대상 산출'!$A$3:$L$185,11,0)</f>
        <v>106618.44503901899</v>
      </c>
      <c r="AL34" s="22">
        <f t="shared" si="36"/>
        <v>1.1664434331529261</v>
      </c>
      <c r="AM34" s="18">
        <v>0.45669999999999999</v>
      </c>
      <c r="AN34" s="18">
        <v>3.5999999999999999E-3</v>
      </c>
      <c r="AO34" s="18">
        <v>8.5000000000000006E-3</v>
      </c>
      <c r="AP34" s="23">
        <f t="shared" si="37"/>
        <v>48.981000000000002</v>
      </c>
      <c r="AQ34" s="24">
        <f t="shared" si="24"/>
        <v>43.025300000000001</v>
      </c>
      <c r="AR34" s="24">
        <f t="shared" si="25"/>
        <v>47.241999999999997</v>
      </c>
      <c r="AS34" s="24">
        <f t="shared" si="26"/>
        <v>46.28</v>
      </c>
      <c r="AT34" s="24">
        <f t="shared" si="27"/>
        <v>45.326999999999998</v>
      </c>
      <c r="AU34" s="24">
        <f t="shared" si="28"/>
        <v>44.384</v>
      </c>
      <c r="AV34" s="24">
        <f t="shared" si="29"/>
        <v>43.45</v>
      </c>
      <c r="AW34" s="24">
        <f t="shared" si="30"/>
        <v>42.526000000000003</v>
      </c>
      <c r="AX34" s="24">
        <f t="shared" si="31"/>
        <v>41.610999999999997</v>
      </c>
      <c r="AY34" s="24">
        <f t="shared" si="32"/>
        <v>40.704999999999998</v>
      </c>
      <c r="AZ34" s="24">
        <f t="shared" si="33"/>
        <v>39.808</v>
      </c>
      <c r="BA34" s="24">
        <f t="shared" si="34"/>
        <v>38.92</v>
      </c>
    </row>
    <row r="35" spans="1:53" x14ac:dyDescent="0.4">
      <c r="A35" s="12" t="s">
        <v>88</v>
      </c>
      <c r="B35" s="12" t="s">
        <v>79</v>
      </c>
      <c r="C35" s="12">
        <v>33</v>
      </c>
      <c r="D35" s="12" t="s">
        <v>39</v>
      </c>
      <c r="E35" s="13">
        <v>2023</v>
      </c>
      <c r="F35" s="14">
        <v>44655</v>
      </c>
      <c r="G35" s="12" t="s">
        <v>87</v>
      </c>
      <c r="H35" s="15">
        <f>+VLOOKUP(A35,'[1]1. 베이스라인 산출'!$A$3:$K$289,11,0)</f>
        <v>112406.31249999999</v>
      </c>
      <c r="I35" s="15">
        <f>+VLOOKUP(A35,'[1]1. 베이스라인 산출'!$A$3:$L$289,12,0)</f>
        <v>47121.936696428573</v>
      </c>
      <c r="J35" s="16">
        <f t="shared" si="0"/>
        <v>0.41921076893638493</v>
      </c>
      <c r="K35" s="17">
        <f t="shared" si="1"/>
        <v>35.200000000000003</v>
      </c>
      <c r="L35" s="17">
        <f t="shared" si="2"/>
        <v>73.2</v>
      </c>
      <c r="M35" s="18">
        <v>0.99</v>
      </c>
      <c r="N35" s="18">
        <f t="shared" si="35"/>
        <v>3</v>
      </c>
      <c r="O35" s="19">
        <f t="shared" si="3"/>
        <v>1048.0735450175455</v>
      </c>
      <c r="P35" s="19">
        <f t="shared" si="4"/>
        <v>1037.5928095673701</v>
      </c>
      <c r="Q35" s="19">
        <f t="shared" si="5"/>
        <v>1027.2168814716963</v>
      </c>
      <c r="R35" s="19">
        <f t="shared" si="6"/>
        <v>1016.9447126569794</v>
      </c>
      <c r="S35" s="19">
        <f t="shared" si="7"/>
        <v>1006.7752655304097</v>
      </c>
      <c r="T35" s="19">
        <f t="shared" si="8"/>
        <v>996.70751287510541</v>
      </c>
      <c r="U35" s="19">
        <f t="shared" si="9"/>
        <v>986.74043774635436</v>
      </c>
      <c r="V35" s="19">
        <f t="shared" si="10"/>
        <v>976.87303336889079</v>
      </c>
      <c r="W35" s="19">
        <f t="shared" si="11"/>
        <v>967.10430303520195</v>
      </c>
      <c r="X35" s="19">
        <f t="shared" si="12"/>
        <v>957.4332600048499</v>
      </c>
      <c r="Y35" s="20">
        <f t="shared" si="13"/>
        <v>91.960347026009956</v>
      </c>
      <c r="Z35" s="20">
        <f t="shared" si="14"/>
        <v>96.174798851238037</v>
      </c>
      <c r="AA35" s="20">
        <f t="shared" si="15"/>
        <v>95.213050862725666</v>
      </c>
      <c r="AB35" s="20">
        <f t="shared" si="16"/>
        <v>94.260920354098403</v>
      </c>
      <c r="AC35" s="20">
        <f t="shared" si="17"/>
        <v>93.31831115055742</v>
      </c>
      <c r="AD35" s="20">
        <f t="shared" si="18"/>
        <v>92.38512803905185</v>
      </c>
      <c r="AE35" s="20">
        <f t="shared" si="19"/>
        <v>91.461276758661327</v>
      </c>
      <c r="AF35" s="20">
        <f t="shared" si="20"/>
        <v>90.546663991074709</v>
      </c>
      <c r="AG35" s="20">
        <f t="shared" si="21"/>
        <v>89.641197351163967</v>
      </c>
      <c r="AH35" s="20">
        <f t="shared" si="22"/>
        <v>88.744785377652335</v>
      </c>
      <c r="AI35" s="20">
        <f t="shared" si="23"/>
        <v>87.857337523875799</v>
      </c>
      <c r="AJ35" s="21">
        <f>+VLOOKUP($A35,'[1]2. 사업대상 산출'!$A$3:$L$185,10,0)</f>
        <v>91763.406593406587</v>
      </c>
      <c r="AK35" s="21">
        <f>+VLOOKUP($A35,'[1]2. 사업대상 산출'!$A$3:$L$185,11,0)</f>
        <v>107790.07630318402</v>
      </c>
      <c r="AL35" s="22">
        <f t="shared" si="36"/>
        <v>1.1746520786961387</v>
      </c>
      <c r="AM35" s="18">
        <v>0.45669999999999999</v>
      </c>
      <c r="AN35" s="18">
        <v>3.5999999999999999E-3</v>
      </c>
      <c r="AO35" s="18">
        <v>8.5000000000000006E-3</v>
      </c>
      <c r="AP35" s="23">
        <f t="shared" si="37"/>
        <v>49.518999999999998</v>
      </c>
      <c r="AQ35" s="24">
        <f t="shared" si="24"/>
        <v>42.440900000000006</v>
      </c>
      <c r="AR35" s="24">
        <f t="shared" si="25"/>
        <v>46.655000000000001</v>
      </c>
      <c r="AS35" s="24">
        <f t="shared" si="26"/>
        <v>45.694000000000003</v>
      </c>
      <c r="AT35" s="24">
        <f t="shared" si="27"/>
        <v>44.741</v>
      </c>
      <c r="AU35" s="24">
        <f t="shared" si="28"/>
        <v>43.798999999999999</v>
      </c>
      <c r="AV35" s="24">
        <f t="shared" si="29"/>
        <v>42.866</v>
      </c>
      <c r="AW35" s="24">
        <f t="shared" si="30"/>
        <v>41.942</v>
      </c>
      <c r="AX35" s="24">
        <f t="shared" si="31"/>
        <v>41.027000000000001</v>
      </c>
      <c r="AY35" s="24">
        <f t="shared" si="32"/>
        <v>40.122</v>
      </c>
      <c r="AZ35" s="24">
        <f t="shared" si="33"/>
        <v>39.225000000000001</v>
      </c>
      <c r="BA35" s="24">
        <f t="shared" si="34"/>
        <v>38.338000000000001</v>
      </c>
    </row>
    <row r="36" spans="1:53" x14ac:dyDescent="0.4">
      <c r="A36" s="12" t="s">
        <v>89</v>
      </c>
      <c r="B36" s="12" t="s">
        <v>79</v>
      </c>
      <c r="C36" s="12">
        <v>34</v>
      </c>
      <c r="D36" s="12" t="s">
        <v>39</v>
      </c>
      <c r="E36" s="13">
        <v>2023</v>
      </c>
      <c r="F36" s="14">
        <v>44640</v>
      </c>
      <c r="G36" s="12" t="s">
        <v>40</v>
      </c>
      <c r="H36" s="15">
        <f>+VLOOKUP(A36,'[1]1. 베이스라인 산출'!$A$3:$K$289,11,0)</f>
        <v>78061.503496503501</v>
      </c>
      <c r="I36" s="15">
        <f>+VLOOKUP(A36,'[1]1. 베이스라인 산출'!$A$3:$L$289,12,0)</f>
        <v>44393.186156643351</v>
      </c>
      <c r="J36" s="16">
        <f t="shared" si="0"/>
        <v>0.56869499264297152</v>
      </c>
      <c r="K36" s="17">
        <f t="shared" si="1"/>
        <v>38.9</v>
      </c>
      <c r="L36" s="17">
        <f t="shared" si="2"/>
        <v>56.1</v>
      </c>
      <c r="M36" s="18">
        <v>0.99</v>
      </c>
      <c r="N36" s="18">
        <f t="shared" si="35"/>
        <v>3</v>
      </c>
      <c r="O36" s="19">
        <f t="shared" si="3"/>
        <v>1204.1967497912383</v>
      </c>
      <c r="P36" s="19">
        <f t="shared" si="4"/>
        <v>1192.154782293326</v>
      </c>
      <c r="Q36" s="19">
        <f t="shared" si="5"/>
        <v>1180.2332344703927</v>
      </c>
      <c r="R36" s="19">
        <f t="shared" si="6"/>
        <v>1168.4309021256888</v>
      </c>
      <c r="S36" s="19">
        <f t="shared" si="7"/>
        <v>1156.7465931044319</v>
      </c>
      <c r="T36" s="19">
        <f t="shared" si="8"/>
        <v>1145.1791271733875</v>
      </c>
      <c r="U36" s="19">
        <f t="shared" si="9"/>
        <v>1133.7273359016535</v>
      </c>
      <c r="V36" s="19">
        <f t="shared" si="10"/>
        <v>1122.390062542637</v>
      </c>
      <c r="W36" s="19">
        <f t="shared" si="11"/>
        <v>1111.1661619172107</v>
      </c>
      <c r="X36" s="19">
        <f t="shared" si="12"/>
        <v>1100.0545002980386</v>
      </c>
      <c r="Y36" s="20">
        <f t="shared" si="13"/>
        <v>89.882196551607421</v>
      </c>
      <c r="Z36" s="20">
        <f t="shared" si="14"/>
        <v>94.001408794306897</v>
      </c>
      <c r="AA36" s="20">
        <f t="shared" si="15"/>
        <v>93.061394706363842</v>
      </c>
      <c r="AB36" s="20">
        <f t="shared" si="16"/>
        <v>92.130780759300194</v>
      </c>
      <c r="AC36" s="20">
        <f t="shared" si="17"/>
        <v>91.209472951707198</v>
      </c>
      <c r="AD36" s="20">
        <f t="shared" si="18"/>
        <v>90.297378222190119</v>
      </c>
      <c r="AE36" s="20">
        <f t="shared" si="19"/>
        <v>89.394404439968213</v>
      </c>
      <c r="AF36" s="20">
        <f t="shared" si="20"/>
        <v>88.50046039556851</v>
      </c>
      <c r="AG36" s="20">
        <f t="shared" si="21"/>
        <v>87.615455791612845</v>
      </c>
      <c r="AH36" s="20">
        <f t="shared" si="22"/>
        <v>86.739301233696708</v>
      </c>
      <c r="AI36" s="20">
        <f t="shared" si="23"/>
        <v>85.87190822135976</v>
      </c>
      <c r="AJ36" s="21">
        <f>+VLOOKUP($A36,'[1]2. 사업대상 산출'!$A$3:$L$185,10,0)</f>
        <v>95989.016393442638</v>
      </c>
      <c r="AK36" s="21">
        <f>+VLOOKUP($A36,'[1]2. 사업대상 산출'!$A$3:$L$185,11,0)</f>
        <v>107201.05949278412</v>
      </c>
      <c r="AL36" s="22">
        <f t="shared" si="36"/>
        <v>1.1168054796330573</v>
      </c>
      <c r="AM36" s="18">
        <v>0.45669999999999999</v>
      </c>
      <c r="AN36" s="18">
        <v>3.5999999999999999E-3</v>
      </c>
      <c r="AO36" s="18">
        <v>8.5000000000000006E-3</v>
      </c>
      <c r="AP36" s="23">
        <f t="shared" si="37"/>
        <v>40.051000000000002</v>
      </c>
      <c r="AQ36" s="24">
        <f t="shared" si="24"/>
        <v>49.8307</v>
      </c>
      <c r="AR36" s="24">
        <f t="shared" si="25"/>
        <v>53.95</v>
      </c>
      <c r="AS36" s="24">
        <f t="shared" si="26"/>
        <v>53.01</v>
      </c>
      <c r="AT36" s="24">
        <f t="shared" si="27"/>
        <v>52.079000000000001</v>
      </c>
      <c r="AU36" s="24">
        <f t="shared" si="28"/>
        <v>51.158000000000001</v>
      </c>
      <c r="AV36" s="24">
        <f t="shared" si="29"/>
        <v>50.246000000000002</v>
      </c>
      <c r="AW36" s="24">
        <f t="shared" si="30"/>
        <v>49.343000000000004</v>
      </c>
      <c r="AX36" s="24">
        <f t="shared" si="31"/>
        <v>48.448999999999998</v>
      </c>
      <c r="AY36" s="24">
        <f t="shared" si="32"/>
        <v>47.564</v>
      </c>
      <c r="AZ36" s="24">
        <f t="shared" si="33"/>
        <v>46.688000000000002</v>
      </c>
      <c r="BA36" s="24">
        <f t="shared" si="34"/>
        <v>45.82</v>
      </c>
    </row>
    <row r="37" spans="1:53" x14ac:dyDescent="0.4">
      <c r="A37" s="12" t="s">
        <v>90</v>
      </c>
      <c r="B37" s="12" t="s">
        <v>79</v>
      </c>
      <c r="C37" s="12">
        <v>35</v>
      </c>
      <c r="D37" s="12" t="s">
        <v>39</v>
      </c>
      <c r="E37" s="13">
        <v>2023</v>
      </c>
      <c r="F37" s="14">
        <v>44640</v>
      </c>
      <c r="G37" s="12" t="s">
        <v>40</v>
      </c>
      <c r="H37" s="15">
        <f>+VLOOKUP(A37,'[1]1. 베이스라인 산출'!$A$3:$K$289,11,0)</f>
        <v>116225.06535947711</v>
      </c>
      <c r="I37" s="15">
        <f>+VLOOKUP(A37,'[1]1. 베이스라인 산출'!$A$3:$L$289,12,0)</f>
        <v>52773.670045751634</v>
      </c>
      <c r="J37" s="16">
        <f t="shared" si="0"/>
        <v>0.4540644471356145</v>
      </c>
      <c r="K37" s="17">
        <f t="shared" si="1"/>
        <v>38.9</v>
      </c>
      <c r="L37" s="17">
        <f t="shared" si="2"/>
        <v>56.1</v>
      </c>
      <c r="M37" s="18">
        <v>0.99</v>
      </c>
      <c r="N37" s="18">
        <f t="shared" si="35"/>
        <v>3</v>
      </c>
      <c r="O37" s="19">
        <f t="shared" si="3"/>
        <v>961.46957245979229</v>
      </c>
      <c r="P37" s="19">
        <f t="shared" si="4"/>
        <v>951.85487673519435</v>
      </c>
      <c r="Q37" s="19">
        <f t="shared" si="5"/>
        <v>942.33632796784241</v>
      </c>
      <c r="R37" s="19">
        <f t="shared" si="6"/>
        <v>932.91296468816392</v>
      </c>
      <c r="S37" s="19">
        <f t="shared" si="7"/>
        <v>923.58383504128233</v>
      </c>
      <c r="T37" s="19">
        <f t="shared" si="8"/>
        <v>914.34799669086942</v>
      </c>
      <c r="U37" s="19">
        <f t="shared" si="9"/>
        <v>905.20451672396075</v>
      </c>
      <c r="V37" s="19">
        <f t="shared" si="10"/>
        <v>896.15247155672114</v>
      </c>
      <c r="W37" s="19">
        <f t="shared" si="11"/>
        <v>887.19094684115385</v>
      </c>
      <c r="X37" s="19">
        <f t="shared" si="12"/>
        <v>878.3190373727424</v>
      </c>
      <c r="Y37" s="20">
        <f t="shared" si="13"/>
        <v>88.271033089561001</v>
      </c>
      <c r="Z37" s="20">
        <f t="shared" si="14"/>
        <v>92.316407303012468</v>
      </c>
      <c r="AA37" s="20">
        <f t="shared" si="15"/>
        <v>91.393243229982346</v>
      </c>
      <c r="AB37" s="20">
        <f t="shared" si="16"/>
        <v>90.479310797682515</v>
      </c>
      <c r="AC37" s="20">
        <f t="shared" si="17"/>
        <v>89.574517689705701</v>
      </c>
      <c r="AD37" s="20">
        <f t="shared" si="18"/>
        <v>88.678772512808635</v>
      </c>
      <c r="AE37" s="20">
        <f t="shared" si="19"/>
        <v>87.791984787680548</v>
      </c>
      <c r="AF37" s="20">
        <f t="shared" si="20"/>
        <v>86.914064939803751</v>
      </c>
      <c r="AG37" s="20">
        <f t="shared" si="21"/>
        <v>86.044924290405703</v>
      </c>
      <c r="AH37" s="20">
        <f t="shared" si="22"/>
        <v>85.184475047501635</v>
      </c>
      <c r="AI37" s="20">
        <f t="shared" si="23"/>
        <v>84.332630297026625</v>
      </c>
      <c r="AJ37" s="21">
        <f>+VLOOKUP($A37,'[1]2. 사업대상 산출'!$A$3:$L$185,10,0)</f>
        <v>96015.942622950824</v>
      </c>
      <c r="AK37" s="21">
        <f>+VLOOKUP($A37,'[1]2. 사업대상 산출'!$A$3:$L$185,11,0)</f>
        <v>109172.96675073562</v>
      </c>
      <c r="AL37" s="22">
        <f t="shared" si="36"/>
        <v>1.1370295783008837</v>
      </c>
      <c r="AM37" s="18">
        <v>0.45669999999999999</v>
      </c>
      <c r="AN37" s="18">
        <v>3.5999999999999999E-3</v>
      </c>
      <c r="AO37" s="18">
        <v>8.5000000000000006E-3</v>
      </c>
      <c r="AP37" s="23">
        <f t="shared" si="37"/>
        <v>50.155000000000001</v>
      </c>
      <c r="AQ37" s="24">
        <f t="shared" si="24"/>
        <v>38.115500000000004</v>
      </c>
      <c r="AR37" s="24">
        <f t="shared" si="25"/>
        <v>42.161000000000001</v>
      </c>
      <c r="AS37" s="24">
        <f t="shared" si="26"/>
        <v>41.238</v>
      </c>
      <c r="AT37" s="24">
        <f t="shared" si="27"/>
        <v>40.323999999999998</v>
      </c>
      <c r="AU37" s="24">
        <f t="shared" si="28"/>
        <v>39.418999999999997</v>
      </c>
      <c r="AV37" s="24">
        <f t="shared" si="29"/>
        <v>38.523000000000003</v>
      </c>
      <c r="AW37" s="24">
        <f t="shared" si="30"/>
        <v>37.636000000000003</v>
      </c>
      <c r="AX37" s="24">
        <f t="shared" si="31"/>
        <v>36.759</v>
      </c>
      <c r="AY37" s="24">
        <f t="shared" si="32"/>
        <v>35.889000000000003</v>
      </c>
      <c r="AZ37" s="24">
        <f t="shared" si="33"/>
        <v>35.029000000000003</v>
      </c>
      <c r="BA37" s="24">
        <f t="shared" si="34"/>
        <v>34.177</v>
      </c>
    </row>
    <row r="38" spans="1:53" x14ac:dyDescent="0.4">
      <c r="A38" s="27" t="s">
        <v>91</v>
      </c>
      <c r="B38" s="12" t="s">
        <v>79</v>
      </c>
      <c r="C38" s="12">
        <v>36</v>
      </c>
      <c r="D38" s="12" t="s">
        <v>39</v>
      </c>
      <c r="E38" s="13">
        <v>2023</v>
      </c>
      <c r="F38" s="14">
        <v>44685</v>
      </c>
      <c r="G38" s="12" t="s">
        <v>40</v>
      </c>
      <c r="H38" s="15">
        <f>+VLOOKUP(A38,'[1]1. 베이스라인 산출'!$A$3:$K$289,11,0)</f>
        <v>73225.293103448275</v>
      </c>
      <c r="I38" s="15">
        <f>+VLOOKUP(A38,'[1]1. 베이스라인 산출'!$A$3:$L$289,12,0)</f>
        <v>41920.024643965517</v>
      </c>
      <c r="J38" s="16">
        <f t="shared" si="0"/>
        <v>0.57248012083397792</v>
      </c>
      <c r="K38" s="17">
        <f t="shared" si="1"/>
        <v>38.9</v>
      </c>
      <c r="L38" s="17">
        <f t="shared" si="2"/>
        <v>56.1</v>
      </c>
      <c r="M38" s="18">
        <v>0.99</v>
      </c>
      <c r="N38" s="18">
        <f t="shared" si="35"/>
        <v>3</v>
      </c>
      <c r="O38" s="19">
        <f t="shared" si="3"/>
        <v>1212.2116595831635</v>
      </c>
      <c r="P38" s="19">
        <f t="shared" si="4"/>
        <v>1200.0895429873319</v>
      </c>
      <c r="Q38" s="19">
        <f t="shared" si="5"/>
        <v>1188.0886475574587</v>
      </c>
      <c r="R38" s="19">
        <f t="shared" si="6"/>
        <v>1176.207761081884</v>
      </c>
      <c r="S38" s="19">
        <f t="shared" si="7"/>
        <v>1164.4456834710652</v>
      </c>
      <c r="T38" s="19">
        <f t="shared" si="8"/>
        <v>1152.8012266363544</v>
      </c>
      <c r="U38" s="19">
        <f t="shared" si="9"/>
        <v>1141.2732143699909</v>
      </c>
      <c r="V38" s="19">
        <f t="shared" si="10"/>
        <v>1129.860482226291</v>
      </c>
      <c r="W38" s="19">
        <f t="shared" si="11"/>
        <v>1118.5618774040281</v>
      </c>
      <c r="X38" s="19">
        <f t="shared" si="12"/>
        <v>1107.3762586299877</v>
      </c>
      <c r="Y38" s="20">
        <f t="shared" si="13"/>
        <v>84.87482473553618</v>
      </c>
      <c r="Z38" s="20">
        <f t="shared" si="14"/>
        <v>88.764554076394617</v>
      </c>
      <c r="AA38" s="20">
        <f t="shared" si="15"/>
        <v>87.876908535630676</v>
      </c>
      <c r="AB38" s="20">
        <f t="shared" si="16"/>
        <v>86.998139450274365</v>
      </c>
      <c r="AC38" s="20">
        <f t="shared" si="17"/>
        <v>86.128158055771621</v>
      </c>
      <c r="AD38" s="20">
        <f t="shared" si="18"/>
        <v>85.266876475213891</v>
      </c>
      <c r="AE38" s="20">
        <f t="shared" si="19"/>
        <v>84.414207710461753</v>
      </c>
      <c r="AF38" s="20">
        <f t="shared" si="20"/>
        <v>83.570065633357132</v>
      </c>
      <c r="AG38" s="20">
        <f t="shared" si="21"/>
        <v>82.734364977023574</v>
      </c>
      <c r="AH38" s="20">
        <f t="shared" si="22"/>
        <v>81.907021327253332</v>
      </c>
      <c r="AI38" s="20">
        <f t="shared" si="23"/>
        <v>81.087951113980779</v>
      </c>
      <c r="AJ38" s="21">
        <f>+VLOOKUP($A38,'[1]2. 사업대상 산출'!$A$3:$L$185,10,0)</f>
        <v>86217.786885245907</v>
      </c>
      <c r="AK38" s="21">
        <f>+VLOOKUP($A38,'[1]2. 사업대상 산출'!$A$3:$L$185,11,0)</f>
        <v>107201.05949278412</v>
      </c>
      <c r="AL38" s="22">
        <f t="shared" si="36"/>
        <v>1.2433752171749259</v>
      </c>
      <c r="AM38" s="18">
        <v>0.45669999999999999</v>
      </c>
      <c r="AN38" s="18">
        <v>3.5999999999999999E-3</v>
      </c>
      <c r="AO38" s="18">
        <v>8.5000000000000006E-3</v>
      </c>
      <c r="AP38" s="23">
        <f t="shared" si="37"/>
        <v>41.826999999999998</v>
      </c>
      <c r="AQ38" s="24">
        <f t="shared" si="24"/>
        <v>43.047399999999996</v>
      </c>
      <c r="AR38" s="24">
        <f t="shared" si="25"/>
        <v>46.936999999999998</v>
      </c>
      <c r="AS38" s="24">
        <f t="shared" si="26"/>
        <v>46.048999999999999</v>
      </c>
      <c r="AT38" s="24">
        <f t="shared" si="27"/>
        <v>45.170999999999999</v>
      </c>
      <c r="AU38" s="24">
        <f t="shared" si="28"/>
        <v>44.301000000000002</v>
      </c>
      <c r="AV38" s="24">
        <f t="shared" si="29"/>
        <v>43.439</v>
      </c>
      <c r="AW38" s="24">
        <f t="shared" si="30"/>
        <v>42.587000000000003</v>
      </c>
      <c r="AX38" s="24">
        <f t="shared" si="31"/>
        <v>41.743000000000002</v>
      </c>
      <c r="AY38" s="24">
        <f t="shared" si="32"/>
        <v>40.906999999999996</v>
      </c>
      <c r="AZ38" s="24">
        <f t="shared" si="33"/>
        <v>40.08</v>
      </c>
      <c r="BA38" s="24">
        <f t="shared" si="34"/>
        <v>39.26</v>
      </c>
    </row>
    <row r="39" spans="1:53" x14ac:dyDescent="0.4">
      <c r="A39" s="12" t="s">
        <v>92</v>
      </c>
      <c r="B39" s="12" t="s">
        <v>79</v>
      </c>
      <c r="C39" s="12">
        <v>37</v>
      </c>
      <c r="D39" s="12" t="s">
        <v>39</v>
      </c>
      <c r="E39" s="13">
        <v>2023</v>
      </c>
      <c r="F39" s="14">
        <v>44640</v>
      </c>
      <c r="G39" s="12" t="s">
        <v>40</v>
      </c>
      <c r="H39" s="15">
        <f>+VLOOKUP(A39,'[1]1. 베이스라인 산출'!$A$3:$K$289,11,0)</f>
        <v>78033.958333333328</v>
      </c>
      <c r="I39" s="15">
        <f>+VLOOKUP(A39,'[1]1. 베이스라인 산출'!$A$3:$L$289,12,0)</f>
        <v>45543.118637499996</v>
      </c>
      <c r="J39" s="16">
        <f t="shared" si="0"/>
        <v>0.58363204443578254</v>
      </c>
      <c r="K39" s="17">
        <f t="shared" si="1"/>
        <v>38.9</v>
      </c>
      <c r="L39" s="17">
        <f t="shared" si="2"/>
        <v>56.1</v>
      </c>
      <c r="M39" s="18">
        <v>0.99</v>
      </c>
      <c r="N39" s="18">
        <f t="shared" si="35"/>
        <v>3</v>
      </c>
      <c r="O39" s="19">
        <f t="shared" si="3"/>
        <v>1235.825565682112</v>
      </c>
      <c r="P39" s="19">
        <f t="shared" si="4"/>
        <v>1223.467310025291</v>
      </c>
      <c r="Q39" s="19">
        <f t="shared" si="5"/>
        <v>1211.2326369250379</v>
      </c>
      <c r="R39" s="19">
        <f t="shared" si="6"/>
        <v>1199.1203105557877</v>
      </c>
      <c r="S39" s="19">
        <f t="shared" si="7"/>
        <v>1187.1291074502296</v>
      </c>
      <c r="T39" s="19">
        <f t="shared" si="8"/>
        <v>1175.2578163757273</v>
      </c>
      <c r="U39" s="19">
        <f t="shared" si="9"/>
        <v>1163.50523821197</v>
      </c>
      <c r="V39" s="19">
        <f t="shared" si="10"/>
        <v>1151.8701858298502</v>
      </c>
      <c r="W39" s="19">
        <f t="shared" si="11"/>
        <v>1140.3514839715519</v>
      </c>
      <c r="X39" s="19">
        <f t="shared" si="12"/>
        <v>1128.9479691318363</v>
      </c>
      <c r="Y39" s="20">
        <f t="shared" si="13"/>
        <v>92.210447038083629</v>
      </c>
      <c r="Z39" s="20">
        <f t="shared" si="14"/>
        <v>96.436360699706015</v>
      </c>
      <c r="AA39" s="20">
        <f t="shared" si="15"/>
        <v>95.471997092708961</v>
      </c>
      <c r="AB39" s="20">
        <f t="shared" si="16"/>
        <v>94.517277121781873</v>
      </c>
      <c r="AC39" s="20">
        <f t="shared" si="17"/>
        <v>93.572104350564061</v>
      </c>
      <c r="AD39" s="20">
        <f t="shared" si="18"/>
        <v>92.636383307058409</v>
      </c>
      <c r="AE39" s="20">
        <f t="shared" si="19"/>
        <v>91.710019473987813</v>
      </c>
      <c r="AF39" s="20">
        <f t="shared" si="20"/>
        <v>90.79291927924794</v>
      </c>
      <c r="AG39" s="20">
        <f t="shared" si="21"/>
        <v>89.884990086455446</v>
      </c>
      <c r="AH39" s="20">
        <f t="shared" si="22"/>
        <v>88.986140185590898</v>
      </c>
      <c r="AI39" s="20">
        <f t="shared" si="23"/>
        <v>88.096278783734988</v>
      </c>
      <c r="AJ39" s="21">
        <f>+VLOOKUP($A39,'[1]2. 사업대상 산출'!$A$3:$L$185,10,0)</f>
        <v>86891.115702479336</v>
      </c>
      <c r="AK39" s="21">
        <f>+VLOOKUP($A39,'[1]2. 사업대상 산출'!$A$3:$L$185,11,0)</f>
        <v>108087.01866214596</v>
      </c>
      <c r="AL39" s="22">
        <f t="shared" si="36"/>
        <v>1.2439363655110924</v>
      </c>
      <c r="AM39" s="18">
        <v>0.45669999999999999</v>
      </c>
      <c r="AN39" s="18">
        <v>3.5999999999999999E-3</v>
      </c>
      <c r="AO39" s="18">
        <v>8.5000000000000006E-3</v>
      </c>
      <c r="AP39" s="23">
        <f t="shared" si="37"/>
        <v>44.594000000000001</v>
      </c>
      <c r="AQ39" s="24">
        <f t="shared" si="24"/>
        <v>47.616</v>
      </c>
      <c r="AR39" s="24">
        <f t="shared" si="25"/>
        <v>51.841999999999999</v>
      </c>
      <c r="AS39" s="24">
        <f t="shared" si="26"/>
        <v>50.877000000000002</v>
      </c>
      <c r="AT39" s="24">
        <f t="shared" si="27"/>
        <v>49.923000000000002</v>
      </c>
      <c r="AU39" s="24">
        <f t="shared" si="28"/>
        <v>48.978000000000002</v>
      </c>
      <c r="AV39" s="24">
        <f t="shared" si="29"/>
        <v>48.042000000000002</v>
      </c>
      <c r="AW39" s="24">
        <f t="shared" si="30"/>
        <v>47.116</v>
      </c>
      <c r="AX39" s="24">
        <f t="shared" si="31"/>
        <v>46.198</v>
      </c>
      <c r="AY39" s="24">
        <f t="shared" si="32"/>
        <v>45.29</v>
      </c>
      <c r="AZ39" s="24">
        <f t="shared" si="33"/>
        <v>44.392000000000003</v>
      </c>
      <c r="BA39" s="24">
        <f t="shared" si="34"/>
        <v>43.502000000000002</v>
      </c>
    </row>
    <row r="40" spans="1:53" x14ac:dyDescent="0.4">
      <c r="A40" s="12" t="s">
        <v>93</v>
      </c>
      <c r="B40" s="12" t="s">
        <v>79</v>
      </c>
      <c r="C40" s="12">
        <v>38</v>
      </c>
      <c r="D40" s="12" t="s">
        <v>39</v>
      </c>
      <c r="E40" s="13">
        <v>2022</v>
      </c>
      <c r="F40" s="14">
        <v>44866</v>
      </c>
      <c r="G40" s="12" t="s">
        <v>40</v>
      </c>
      <c r="H40" s="15">
        <f>+VLOOKUP(A40,'[1]1. 베이스라인 산출'!$A$3:$K$289,11,0)</f>
        <v>93838.557284299866</v>
      </c>
      <c r="I40" s="15">
        <f>+VLOOKUP(A40,'[1]1. 베이스라인 산출'!$A$3:$L$289,12,0)</f>
        <v>50400.743428571433</v>
      </c>
      <c r="J40" s="16">
        <f t="shared" si="0"/>
        <v>0.53710057877247419</v>
      </c>
      <c r="K40" s="17">
        <f t="shared" si="1"/>
        <v>38.9</v>
      </c>
      <c r="L40" s="17">
        <f t="shared" si="2"/>
        <v>56.1</v>
      </c>
      <c r="M40" s="18">
        <v>0.99</v>
      </c>
      <c r="N40" s="18">
        <f t="shared" si="35"/>
        <v>3</v>
      </c>
      <c r="O40" s="19">
        <f t="shared" si="3"/>
        <v>1137.2964060452939</v>
      </c>
      <c r="P40" s="19">
        <f t="shared" si="4"/>
        <v>1125.923441984841</v>
      </c>
      <c r="Q40" s="19">
        <f t="shared" si="5"/>
        <v>1114.6642075649925</v>
      </c>
      <c r="R40" s="19">
        <f t="shared" si="6"/>
        <v>1103.5175654893426</v>
      </c>
      <c r="S40" s="19">
        <f t="shared" si="7"/>
        <v>1092.4823898344491</v>
      </c>
      <c r="T40" s="19">
        <f t="shared" si="8"/>
        <v>1081.5575659361045</v>
      </c>
      <c r="U40" s="19">
        <f t="shared" si="9"/>
        <v>1070.7419902767435</v>
      </c>
      <c r="V40" s="19">
        <f t="shared" si="10"/>
        <v>1060.0345703739761</v>
      </c>
      <c r="W40" s="19">
        <f t="shared" si="11"/>
        <v>1049.4342246702363</v>
      </c>
      <c r="X40" s="19">
        <f t="shared" si="12"/>
        <v>1038.9398824235338</v>
      </c>
      <c r="Y40" s="20">
        <f t="shared" si="13"/>
        <v>102.04560472882545</v>
      </c>
      <c r="Z40" s="20">
        <f t="shared" si="14"/>
        <v>106.72225394790966</v>
      </c>
      <c r="AA40" s="20">
        <f t="shared" si="15"/>
        <v>105.65503140843057</v>
      </c>
      <c r="AB40" s="20">
        <f t="shared" si="16"/>
        <v>104.59848109434625</v>
      </c>
      <c r="AC40" s="20">
        <f t="shared" si="17"/>
        <v>103.55249628340279</v>
      </c>
      <c r="AD40" s="20">
        <f t="shared" si="18"/>
        <v>102.51697132056877</v>
      </c>
      <c r="AE40" s="20">
        <f t="shared" si="19"/>
        <v>101.49180160736307</v>
      </c>
      <c r="AF40" s="20">
        <f t="shared" si="20"/>
        <v>100.47688359128944</v>
      </c>
      <c r="AG40" s="20">
        <f t="shared" si="21"/>
        <v>99.472114755376538</v>
      </c>
      <c r="AH40" s="20">
        <f t="shared" si="22"/>
        <v>98.47739360782279</v>
      </c>
      <c r="AI40" s="20">
        <f t="shared" si="23"/>
        <v>97.492619671744549</v>
      </c>
      <c r="AJ40" s="21">
        <f>+VLOOKUP($A40,'[1]2. 사업대상 산출'!$A$3:$L$185,10,0)</f>
        <v>96043.847583643132</v>
      </c>
      <c r="AK40" s="21">
        <f>+VLOOKUP($A40,'[1]2. 사업대상 산출'!$A$3:$L$185,11,0)</f>
        <v>108168.21168620723</v>
      </c>
      <c r="AL40" s="22">
        <f t="shared" si="36"/>
        <v>1.1262378008336784</v>
      </c>
      <c r="AM40" s="18">
        <v>0.45669999999999999</v>
      </c>
      <c r="AN40" s="18">
        <v>3.5999999999999999E-3</v>
      </c>
      <c r="AO40" s="18">
        <v>8.5000000000000006E-3</v>
      </c>
      <c r="AP40" s="23">
        <f t="shared" si="37"/>
        <v>48.552</v>
      </c>
      <c r="AQ40" s="24">
        <f t="shared" si="24"/>
        <v>53.493100000000005</v>
      </c>
      <c r="AR40" s="24">
        <f t="shared" si="25"/>
        <v>58.17</v>
      </c>
      <c r="AS40" s="24">
        <f t="shared" si="26"/>
        <v>57.103000000000002</v>
      </c>
      <c r="AT40" s="24">
        <f t="shared" si="27"/>
        <v>56.045999999999999</v>
      </c>
      <c r="AU40" s="24">
        <f t="shared" si="28"/>
        <v>55</v>
      </c>
      <c r="AV40" s="24">
        <f t="shared" si="29"/>
        <v>53.963999999999999</v>
      </c>
      <c r="AW40" s="24">
        <f t="shared" si="30"/>
        <v>52.939</v>
      </c>
      <c r="AX40" s="24">
        <f t="shared" si="31"/>
        <v>51.923999999999999</v>
      </c>
      <c r="AY40" s="24">
        <f t="shared" si="32"/>
        <v>50.92</v>
      </c>
      <c r="AZ40" s="24">
        <f t="shared" si="33"/>
        <v>49.924999999999997</v>
      </c>
      <c r="BA40" s="24">
        <f t="shared" si="34"/>
        <v>48.94</v>
      </c>
    </row>
    <row r="41" spans="1:53" x14ac:dyDescent="0.4">
      <c r="A41" s="12" t="s">
        <v>94</v>
      </c>
      <c r="B41" s="12" t="s">
        <v>79</v>
      </c>
      <c r="C41" s="12">
        <v>39</v>
      </c>
      <c r="D41" s="12" t="s">
        <v>39</v>
      </c>
      <c r="E41" s="13">
        <v>2023</v>
      </c>
      <c r="F41" s="14">
        <v>44655</v>
      </c>
      <c r="G41" s="12" t="s">
        <v>40</v>
      </c>
      <c r="H41" s="15">
        <f>+VLOOKUP(A41,'[1]1. 베이스라인 산출'!$A$3:$K$289,11,0)</f>
        <v>92772.537067545301</v>
      </c>
      <c r="I41" s="15">
        <f>+VLOOKUP(A41,'[1]1. 베이스라인 산출'!$A$3:$L$289,12,0)</f>
        <v>50616.886120263596</v>
      </c>
      <c r="J41" s="16">
        <f t="shared" si="0"/>
        <v>0.54560204690112912</v>
      </c>
      <c r="K41" s="17">
        <f t="shared" si="1"/>
        <v>38.9</v>
      </c>
      <c r="L41" s="17">
        <f t="shared" si="2"/>
        <v>56.1</v>
      </c>
      <c r="M41" s="18">
        <v>0.99</v>
      </c>
      <c r="N41" s="18">
        <f t="shared" si="35"/>
        <v>3</v>
      </c>
      <c r="O41" s="19">
        <f t="shared" si="3"/>
        <v>1155.2980421092977</v>
      </c>
      <c r="P41" s="19">
        <f t="shared" si="4"/>
        <v>1143.7450616882047</v>
      </c>
      <c r="Q41" s="19">
        <f t="shared" si="5"/>
        <v>1132.3076110713228</v>
      </c>
      <c r="R41" s="19">
        <f t="shared" si="6"/>
        <v>1120.9845349606094</v>
      </c>
      <c r="S41" s="19">
        <f t="shared" si="7"/>
        <v>1109.7746896110034</v>
      </c>
      <c r="T41" s="19">
        <f t="shared" si="8"/>
        <v>1098.6769427148934</v>
      </c>
      <c r="U41" s="19">
        <f t="shared" si="9"/>
        <v>1087.6901732877443</v>
      </c>
      <c r="V41" s="19">
        <f t="shared" si="10"/>
        <v>1076.8132715548668</v>
      </c>
      <c r="W41" s="19">
        <f t="shared" si="11"/>
        <v>1066.0451388393183</v>
      </c>
      <c r="X41" s="19">
        <f t="shared" si="12"/>
        <v>1055.384687450925</v>
      </c>
      <c r="Y41" s="20">
        <f t="shared" si="13"/>
        <v>96.712293882883458</v>
      </c>
      <c r="Z41" s="20">
        <f t="shared" si="14"/>
        <v>101.14452273649394</v>
      </c>
      <c r="AA41" s="20">
        <f t="shared" si="15"/>
        <v>100.133077509129</v>
      </c>
      <c r="AB41" s="20">
        <f t="shared" si="16"/>
        <v>99.131746734037719</v>
      </c>
      <c r="AC41" s="20">
        <f t="shared" si="17"/>
        <v>98.140429266697325</v>
      </c>
      <c r="AD41" s="20">
        <f t="shared" si="18"/>
        <v>97.159024974030359</v>
      </c>
      <c r="AE41" s="20">
        <f t="shared" si="19"/>
        <v>96.187434724290057</v>
      </c>
      <c r="AF41" s="20">
        <f t="shared" si="20"/>
        <v>95.225560377047145</v>
      </c>
      <c r="AG41" s="20">
        <f t="shared" si="21"/>
        <v>94.273304773276664</v>
      </c>
      <c r="AH41" s="20">
        <f t="shared" si="22"/>
        <v>93.330571725543905</v>
      </c>
      <c r="AI41" s="20">
        <f t="shared" si="23"/>
        <v>92.397266008288469</v>
      </c>
      <c r="AJ41" s="21">
        <f>+VLOOKUP($A41,'[1]2. 사업대상 산출'!$A$3:$L$185,10,0)</f>
        <v>87548.423913043473</v>
      </c>
      <c r="AK41" s="21">
        <f>+VLOOKUP($A41,'[1]2. 사업대상 산출'!$A$3:$L$185,11,0)</f>
        <v>89572.812114455621</v>
      </c>
      <c r="AL41" s="22">
        <f t="shared" si="36"/>
        <v>1.0231230684794834</v>
      </c>
      <c r="AM41" s="18">
        <v>0.45669999999999999</v>
      </c>
      <c r="AN41" s="18">
        <v>3.5999999999999999E-3</v>
      </c>
      <c r="AO41" s="18">
        <v>8.5000000000000006E-3</v>
      </c>
      <c r="AP41" s="23">
        <f t="shared" si="37"/>
        <v>41.15</v>
      </c>
      <c r="AQ41" s="24">
        <f t="shared" si="24"/>
        <v>55.561899999999994</v>
      </c>
      <c r="AR41" s="24">
        <f t="shared" si="25"/>
        <v>59.994</v>
      </c>
      <c r="AS41" s="24">
        <f t="shared" si="26"/>
        <v>58.982999999999997</v>
      </c>
      <c r="AT41" s="24">
        <f t="shared" si="27"/>
        <v>57.981000000000002</v>
      </c>
      <c r="AU41" s="24">
        <f t="shared" si="28"/>
        <v>56.99</v>
      </c>
      <c r="AV41" s="24">
        <f t="shared" si="29"/>
        <v>56.009</v>
      </c>
      <c r="AW41" s="24">
        <f t="shared" si="30"/>
        <v>55.036999999999999</v>
      </c>
      <c r="AX41" s="24">
        <f t="shared" si="31"/>
        <v>54.075000000000003</v>
      </c>
      <c r="AY41" s="24">
        <f t="shared" si="32"/>
        <v>53.122999999999998</v>
      </c>
      <c r="AZ41" s="24">
        <f t="shared" si="33"/>
        <v>52.18</v>
      </c>
      <c r="BA41" s="24">
        <f t="shared" si="34"/>
        <v>51.247</v>
      </c>
    </row>
    <row r="42" spans="1:53" x14ac:dyDescent="0.4">
      <c r="A42" s="12" t="s">
        <v>95</v>
      </c>
      <c r="B42" s="12" t="s">
        <v>96</v>
      </c>
      <c r="C42" s="12">
        <v>40</v>
      </c>
      <c r="D42" s="12" t="s">
        <v>39</v>
      </c>
      <c r="E42" s="13">
        <v>2022</v>
      </c>
      <c r="F42" s="12" t="s">
        <v>97</v>
      </c>
      <c r="G42" s="12" t="s">
        <v>87</v>
      </c>
      <c r="H42" s="15">
        <f>+VLOOKUP(A42,'[1]1. 베이스라인 산출'!$A$3:$K$289,11,0)</f>
        <v>112216.70144462278</v>
      </c>
      <c r="I42" s="15">
        <f>+VLOOKUP(A42,'[1]1. 베이스라인 산출'!$A$3:$L$289,12,0)</f>
        <v>49578.483146067418</v>
      </c>
      <c r="J42" s="16">
        <f t="shared" si="0"/>
        <v>0.44181019855171588</v>
      </c>
      <c r="K42" s="17">
        <f t="shared" si="1"/>
        <v>35.200000000000003</v>
      </c>
      <c r="L42" s="17">
        <f t="shared" si="2"/>
        <v>73.2</v>
      </c>
      <c r="M42" s="18">
        <v>0.99</v>
      </c>
      <c r="N42" s="18">
        <f t="shared" si="35"/>
        <v>3</v>
      </c>
      <c r="O42" s="19">
        <f t="shared" si="3"/>
        <v>1104.5746324595732</v>
      </c>
      <c r="P42" s="19">
        <f t="shared" si="4"/>
        <v>1093.5288861349775</v>
      </c>
      <c r="Q42" s="19">
        <f t="shared" si="5"/>
        <v>1082.5935972736277</v>
      </c>
      <c r="R42" s="19">
        <f t="shared" si="6"/>
        <v>1071.7676613008914</v>
      </c>
      <c r="S42" s="19">
        <f t="shared" si="7"/>
        <v>1061.0499846878827</v>
      </c>
      <c r="T42" s="19">
        <f t="shared" si="8"/>
        <v>1050.4394848410036</v>
      </c>
      <c r="U42" s="19">
        <f t="shared" si="9"/>
        <v>1039.9350899925937</v>
      </c>
      <c r="V42" s="19">
        <f t="shared" si="10"/>
        <v>1029.5357390926677</v>
      </c>
      <c r="W42" s="19">
        <f t="shared" si="11"/>
        <v>1019.2403817017411</v>
      </c>
      <c r="X42" s="19">
        <f t="shared" si="12"/>
        <v>1009.0479778847237</v>
      </c>
      <c r="Y42" s="20">
        <f t="shared" si="13"/>
        <v>100.82420801958486</v>
      </c>
      <c r="Z42" s="20">
        <f t="shared" si="14"/>
        <v>105.44488183451874</v>
      </c>
      <c r="AA42" s="20">
        <f t="shared" si="15"/>
        <v>104.39043301617355</v>
      </c>
      <c r="AB42" s="20">
        <f t="shared" si="16"/>
        <v>103.34652868601182</v>
      </c>
      <c r="AC42" s="20">
        <f t="shared" si="17"/>
        <v>102.31306339915169</v>
      </c>
      <c r="AD42" s="20">
        <f t="shared" si="18"/>
        <v>101.2899327651602</v>
      </c>
      <c r="AE42" s="20">
        <f t="shared" si="19"/>
        <v>100.27703343750856</v>
      </c>
      <c r="AF42" s="20">
        <f t="shared" si="20"/>
        <v>99.274263103133492</v>
      </c>
      <c r="AG42" s="20">
        <f t="shared" si="21"/>
        <v>98.281520472102144</v>
      </c>
      <c r="AH42" s="20">
        <f t="shared" si="22"/>
        <v>97.298705267381138</v>
      </c>
      <c r="AI42" s="20">
        <f t="shared" si="23"/>
        <v>96.325718214707322</v>
      </c>
      <c r="AJ42" s="21">
        <f>+VLOOKUP($A42,'[1]2. 사업대상 산출'!$A$3:$L$185,10,0)</f>
        <v>95461.980327868849</v>
      </c>
      <c r="AK42" s="21">
        <f>+VLOOKUP($A42,'[1]2. 사업대상 산출'!$A$3:$L$185,11,0)</f>
        <v>97690.907278688537</v>
      </c>
      <c r="AL42" s="22">
        <f t="shared" si="36"/>
        <v>1.0233488446726575</v>
      </c>
      <c r="AM42" s="18">
        <v>0.45669999999999999</v>
      </c>
      <c r="AN42" s="18">
        <v>3.5999999999999999E-3</v>
      </c>
      <c r="AO42" s="18">
        <v>8.5000000000000006E-3</v>
      </c>
      <c r="AP42" s="23">
        <f t="shared" si="37"/>
        <v>44.88</v>
      </c>
      <c r="AQ42" s="24">
        <f t="shared" si="24"/>
        <v>55.9437</v>
      </c>
      <c r="AR42" s="24">
        <f t="shared" si="25"/>
        <v>60.564</v>
      </c>
      <c r="AS42" s="24">
        <f t="shared" si="26"/>
        <v>59.51</v>
      </c>
      <c r="AT42" s="24">
        <f t="shared" si="27"/>
        <v>58.466000000000001</v>
      </c>
      <c r="AU42" s="24">
        <f t="shared" si="28"/>
        <v>57.433</v>
      </c>
      <c r="AV42" s="24">
        <f t="shared" si="29"/>
        <v>56.408999999999999</v>
      </c>
      <c r="AW42" s="24">
        <f t="shared" si="30"/>
        <v>55.396999999999998</v>
      </c>
      <c r="AX42" s="24">
        <f t="shared" si="31"/>
        <v>54.393999999999998</v>
      </c>
      <c r="AY42" s="24">
        <f t="shared" si="32"/>
        <v>53.401000000000003</v>
      </c>
      <c r="AZ42" s="24">
        <f t="shared" si="33"/>
        <v>52.417999999999999</v>
      </c>
      <c r="BA42" s="24">
        <f t="shared" si="34"/>
        <v>51.445</v>
      </c>
    </row>
    <row r="43" spans="1:53" x14ac:dyDescent="0.4">
      <c r="A43" s="12" t="s">
        <v>98</v>
      </c>
      <c r="B43" s="12" t="s">
        <v>96</v>
      </c>
      <c r="C43" s="12">
        <v>41</v>
      </c>
      <c r="D43" s="12" t="s">
        <v>39</v>
      </c>
      <c r="E43" s="13">
        <v>2023</v>
      </c>
      <c r="F43" s="12" t="s">
        <v>99</v>
      </c>
      <c r="G43" s="12" t="s">
        <v>87</v>
      </c>
      <c r="H43" s="15">
        <f>+VLOOKUP(A43,'[1]1. 베이스라인 산출'!$A$3:$K$289,11,0)</f>
        <v>115608.94736842105</v>
      </c>
      <c r="I43" s="15">
        <f>+VLOOKUP(A43,'[1]1. 베이스라인 산출'!$A$3:$L$289,12,0)</f>
        <v>47419.604678362579</v>
      </c>
      <c r="J43" s="16">
        <f t="shared" si="0"/>
        <v>0.41017244562608474</v>
      </c>
      <c r="K43" s="17">
        <f t="shared" si="1"/>
        <v>35.200000000000003</v>
      </c>
      <c r="L43" s="17">
        <f t="shared" si="2"/>
        <v>73.2</v>
      </c>
      <c r="M43" s="18">
        <v>0.99</v>
      </c>
      <c r="N43" s="18">
        <f t="shared" si="35"/>
        <v>3</v>
      </c>
      <c r="O43" s="19">
        <f t="shared" si="3"/>
        <v>1025.4767315414144</v>
      </c>
      <c r="P43" s="19">
        <f t="shared" si="4"/>
        <v>1015.2219642260003</v>
      </c>
      <c r="Q43" s="19">
        <f t="shared" si="5"/>
        <v>1005.0697445837402</v>
      </c>
      <c r="R43" s="19">
        <f t="shared" si="6"/>
        <v>995.01904713790282</v>
      </c>
      <c r="S43" s="19">
        <f t="shared" si="7"/>
        <v>985.06885666652374</v>
      </c>
      <c r="T43" s="19">
        <f t="shared" si="8"/>
        <v>975.21816809985853</v>
      </c>
      <c r="U43" s="19">
        <f t="shared" si="9"/>
        <v>965.46598641885987</v>
      </c>
      <c r="V43" s="19">
        <f t="shared" si="10"/>
        <v>955.81132655467127</v>
      </c>
      <c r="W43" s="19">
        <f t="shared" si="11"/>
        <v>946.25321328912457</v>
      </c>
      <c r="X43" s="19">
        <f t="shared" si="12"/>
        <v>936.79068115623329</v>
      </c>
      <c r="Y43" s="20">
        <f t="shared" si="13"/>
        <v>86.447249200571775</v>
      </c>
      <c r="Z43" s="20">
        <f t="shared" si="14"/>
        <v>90.409041200728666</v>
      </c>
      <c r="AA43" s="20">
        <f t="shared" si="15"/>
        <v>89.504950788721374</v>
      </c>
      <c r="AB43" s="20">
        <f t="shared" si="16"/>
        <v>88.609901280834166</v>
      </c>
      <c r="AC43" s="20">
        <f t="shared" si="17"/>
        <v>87.723802268025821</v>
      </c>
      <c r="AD43" s="20">
        <f t="shared" si="18"/>
        <v>86.846564245345562</v>
      </c>
      <c r="AE43" s="20">
        <f t="shared" si="19"/>
        <v>85.978098602892118</v>
      </c>
      <c r="AF43" s="20">
        <f t="shared" si="20"/>
        <v>85.118317616863166</v>
      </c>
      <c r="AG43" s="20">
        <f t="shared" si="21"/>
        <v>84.267134440694548</v>
      </c>
      <c r="AH43" s="20">
        <f t="shared" si="22"/>
        <v>83.42446309628761</v>
      </c>
      <c r="AI43" s="20">
        <f t="shared" si="23"/>
        <v>82.590218465324725</v>
      </c>
      <c r="AJ43" s="21">
        <f>+VLOOKUP($A43,'[1]2. 사업대상 산출'!$A$3:$L$185,10,0)</f>
        <v>88162.937704918033</v>
      </c>
      <c r="AK43" s="21">
        <f>+VLOOKUP($A43,'[1]2. 사업대상 산출'!$A$3:$L$185,11,0)</f>
        <v>101584.29167213116</v>
      </c>
      <c r="AL43" s="22">
        <f t="shared" si="36"/>
        <v>1.152233515767527</v>
      </c>
      <c r="AM43" s="18">
        <v>0.45669999999999999</v>
      </c>
      <c r="AN43" s="18">
        <v>3.5999999999999999E-3</v>
      </c>
      <c r="AO43" s="18">
        <v>8.5000000000000006E-3</v>
      </c>
      <c r="AP43" s="23">
        <f t="shared" si="37"/>
        <v>46.667999999999999</v>
      </c>
      <c r="AQ43" s="24">
        <f t="shared" si="24"/>
        <v>39.778800000000004</v>
      </c>
      <c r="AR43" s="24">
        <f t="shared" si="25"/>
        <v>43.741</v>
      </c>
      <c r="AS43" s="24">
        <f t="shared" si="26"/>
        <v>42.835999999999999</v>
      </c>
      <c r="AT43" s="24">
        <f t="shared" si="27"/>
        <v>41.941000000000003</v>
      </c>
      <c r="AU43" s="24">
        <f t="shared" si="28"/>
        <v>41.055</v>
      </c>
      <c r="AV43" s="24">
        <f t="shared" si="29"/>
        <v>40.177999999999997</v>
      </c>
      <c r="AW43" s="24">
        <f t="shared" si="30"/>
        <v>39.31</v>
      </c>
      <c r="AX43" s="24">
        <f t="shared" si="31"/>
        <v>38.450000000000003</v>
      </c>
      <c r="AY43" s="24">
        <f t="shared" si="32"/>
        <v>37.598999999999997</v>
      </c>
      <c r="AZ43" s="24">
        <f t="shared" si="33"/>
        <v>36.756</v>
      </c>
      <c r="BA43" s="24">
        <f t="shared" si="34"/>
        <v>35.921999999999997</v>
      </c>
    </row>
    <row r="44" spans="1:53" x14ac:dyDescent="0.4">
      <c r="A44" s="12" t="s">
        <v>100</v>
      </c>
      <c r="B44" s="12" t="s">
        <v>101</v>
      </c>
      <c r="C44" s="12">
        <v>42</v>
      </c>
      <c r="D44" s="12" t="s">
        <v>39</v>
      </c>
      <c r="E44" s="13">
        <v>2023</v>
      </c>
      <c r="F44" s="12" t="s">
        <v>102</v>
      </c>
      <c r="G44" s="12" t="s">
        <v>87</v>
      </c>
      <c r="H44" s="15">
        <f>+VLOOKUP(A44,'[1]1. 베이스라인 산출'!$A$3:$K$289,11,0)</f>
        <v>84145.360738255025</v>
      </c>
      <c r="I44" s="15">
        <f>+VLOOKUP(A44,'[1]1. 베이스라인 산출'!$A$3:$L$289,12,0)</f>
        <v>44684.250469798659</v>
      </c>
      <c r="J44" s="16">
        <f t="shared" si="0"/>
        <v>0.5310364122009622</v>
      </c>
      <c r="K44" s="17">
        <f t="shared" si="1"/>
        <v>35.200000000000003</v>
      </c>
      <c r="L44" s="17">
        <f t="shared" si="2"/>
        <v>73.2</v>
      </c>
      <c r="M44" s="18">
        <v>0.99</v>
      </c>
      <c r="N44" s="18">
        <f t="shared" si="35"/>
        <v>2</v>
      </c>
      <c r="O44" s="19">
        <f t="shared" si="3"/>
        <v>1341.0606968769309</v>
      </c>
      <c r="P44" s="19">
        <f t="shared" si="4"/>
        <v>1327.6500899081616</v>
      </c>
      <c r="Q44" s="19">
        <f t="shared" si="5"/>
        <v>1314.37358900908</v>
      </c>
      <c r="R44" s="19">
        <f t="shared" si="6"/>
        <v>1301.2298531189892</v>
      </c>
      <c r="S44" s="19">
        <f t="shared" si="7"/>
        <v>1288.2175545877992</v>
      </c>
      <c r="T44" s="19">
        <f t="shared" si="8"/>
        <v>1275.3353790419214</v>
      </c>
      <c r="U44" s="19">
        <f t="shared" si="9"/>
        <v>1262.582025251502</v>
      </c>
      <c r="V44" s="19">
        <f t="shared" si="10"/>
        <v>1249.956204998987</v>
      </c>
      <c r="W44" s="19">
        <f t="shared" si="11"/>
        <v>1237.4566429489971</v>
      </c>
      <c r="X44" s="19">
        <f t="shared" si="12"/>
        <v>1225.0820765195072</v>
      </c>
      <c r="Y44" s="20">
        <f t="shared" si="13"/>
        <v>82.950278736570723</v>
      </c>
      <c r="Z44" s="20">
        <f t="shared" si="14"/>
        <v>86.7518080362116</v>
      </c>
      <c r="AA44" s="20">
        <f t="shared" si="15"/>
        <v>85.884289955849496</v>
      </c>
      <c r="AB44" s="20">
        <f t="shared" si="16"/>
        <v>85.025447056291</v>
      </c>
      <c r="AC44" s="20">
        <f t="shared" si="17"/>
        <v>84.175192585728084</v>
      </c>
      <c r="AD44" s="20">
        <f t="shared" si="18"/>
        <v>83.333440659870803</v>
      </c>
      <c r="AE44" s="20">
        <f t="shared" si="19"/>
        <v>82.500106253272108</v>
      </c>
      <c r="AF44" s="20">
        <f t="shared" si="20"/>
        <v>81.675105190739373</v>
      </c>
      <c r="AG44" s="20">
        <f t="shared" si="21"/>
        <v>80.858354138831984</v>
      </c>
      <c r="AH44" s="20">
        <f t="shared" si="22"/>
        <v>80.049770597443668</v>
      </c>
      <c r="AI44" s="20">
        <f t="shared" si="23"/>
        <v>79.249272891469218</v>
      </c>
      <c r="AJ44" s="21">
        <f>+VLOOKUP($A44,'[1]2. 사업대상 산출'!$A$3:$L$185,10,0)</f>
        <v>64688.949753161563</v>
      </c>
      <c r="AK44" s="21">
        <f>+VLOOKUP($A44,'[1]2. 사업대상 산출'!$A$3:$L$185,11,0)</f>
        <v>71269.075806451612</v>
      </c>
      <c r="AL44" s="22">
        <f t="shared" si="36"/>
        <v>1.1017194757125959</v>
      </c>
      <c r="AM44" s="18">
        <v>0.45669999999999999</v>
      </c>
      <c r="AN44" s="18">
        <v>3.5999999999999999E-3</v>
      </c>
      <c r="AO44" s="18">
        <v>8.5000000000000006E-3</v>
      </c>
      <c r="AP44" s="23">
        <f t="shared" si="37"/>
        <v>32.741</v>
      </c>
      <c r="AQ44" s="24">
        <f t="shared" si="24"/>
        <v>50.208899999999993</v>
      </c>
      <c r="AR44" s="24">
        <f t="shared" si="25"/>
        <v>54.01</v>
      </c>
      <c r="AS44" s="24">
        <f t="shared" si="26"/>
        <v>53.143000000000001</v>
      </c>
      <c r="AT44" s="24">
        <f t="shared" si="27"/>
        <v>52.283999999999999</v>
      </c>
      <c r="AU44" s="24">
        <f t="shared" si="28"/>
        <v>51.433999999999997</v>
      </c>
      <c r="AV44" s="24">
        <f t="shared" si="29"/>
        <v>50.591999999999999</v>
      </c>
      <c r="AW44" s="24">
        <f t="shared" si="30"/>
        <v>49.759</v>
      </c>
      <c r="AX44" s="24">
        <f t="shared" si="31"/>
        <v>48.933999999999997</v>
      </c>
      <c r="AY44" s="24">
        <f t="shared" si="32"/>
        <v>48.116999999999997</v>
      </c>
      <c r="AZ44" s="24">
        <f t="shared" si="33"/>
        <v>47.308</v>
      </c>
      <c r="BA44" s="24">
        <f t="shared" si="34"/>
        <v>46.508000000000003</v>
      </c>
    </row>
    <row r="45" spans="1:53" x14ac:dyDescent="0.4">
      <c r="A45" s="12" t="s">
        <v>103</v>
      </c>
      <c r="B45" s="12" t="s">
        <v>101</v>
      </c>
      <c r="C45" s="12">
        <v>43</v>
      </c>
      <c r="D45" s="12" t="s">
        <v>39</v>
      </c>
      <c r="E45" s="13">
        <v>2023</v>
      </c>
      <c r="F45" s="12" t="s">
        <v>104</v>
      </c>
      <c r="G45" s="12" t="s">
        <v>87</v>
      </c>
      <c r="H45" s="15">
        <f>+VLOOKUP(A45,'[1]1. 베이스라인 산출'!$A$3:$K$289,11,0)</f>
        <v>83512.194148936163</v>
      </c>
      <c r="I45" s="15">
        <f>+VLOOKUP(A45,'[1]1. 베이스라인 산출'!$A$3:$L$289,12,0)</f>
        <v>46392.859042553195</v>
      </c>
      <c r="J45" s="16">
        <f t="shared" si="0"/>
        <v>0.55552197514791535</v>
      </c>
      <c r="K45" s="17">
        <f t="shared" si="1"/>
        <v>35.200000000000003</v>
      </c>
      <c r="L45" s="17">
        <f t="shared" si="2"/>
        <v>73.2</v>
      </c>
      <c r="M45" s="18">
        <v>0.99</v>
      </c>
      <c r="N45" s="18">
        <f t="shared" si="35"/>
        <v>2</v>
      </c>
      <c r="O45" s="19">
        <f t="shared" si="3"/>
        <v>1402.8956772184267</v>
      </c>
      <c r="P45" s="19">
        <f t="shared" si="4"/>
        <v>1388.8667204462424</v>
      </c>
      <c r="Q45" s="19">
        <f t="shared" si="5"/>
        <v>1374.9780532417801</v>
      </c>
      <c r="R45" s="19">
        <f t="shared" si="6"/>
        <v>1361.2282727093623</v>
      </c>
      <c r="S45" s="19">
        <f t="shared" si="7"/>
        <v>1347.6159899822685</v>
      </c>
      <c r="T45" s="19">
        <f t="shared" si="8"/>
        <v>1334.1398300824458</v>
      </c>
      <c r="U45" s="19">
        <f t="shared" si="9"/>
        <v>1320.7984317816213</v>
      </c>
      <c r="V45" s="19">
        <f t="shared" si="10"/>
        <v>1307.590447463805</v>
      </c>
      <c r="W45" s="19">
        <f t="shared" si="11"/>
        <v>1294.514542989167</v>
      </c>
      <c r="X45" s="19">
        <f t="shared" si="12"/>
        <v>1281.5693975592753</v>
      </c>
      <c r="Y45" s="20">
        <f t="shared" si="13"/>
        <v>83.454558657309477</v>
      </c>
      <c r="Z45" s="20">
        <f t="shared" si="14"/>
        <v>87.279198607367775</v>
      </c>
      <c r="AA45" s="20">
        <f t="shared" si="15"/>
        <v>86.40640662129411</v>
      </c>
      <c r="AB45" s="20">
        <f t="shared" si="16"/>
        <v>85.542342555081163</v>
      </c>
      <c r="AC45" s="20">
        <f t="shared" si="17"/>
        <v>84.686919129530352</v>
      </c>
      <c r="AD45" s="20">
        <f t="shared" si="18"/>
        <v>83.84004993823504</v>
      </c>
      <c r="AE45" s="20">
        <f t="shared" si="19"/>
        <v>83.001649438852695</v>
      </c>
      <c r="AF45" s="20">
        <f t="shared" si="20"/>
        <v>82.171632944464164</v>
      </c>
      <c r="AG45" s="20">
        <f t="shared" si="21"/>
        <v>81.349916615019509</v>
      </c>
      <c r="AH45" s="20">
        <f t="shared" si="22"/>
        <v>80.536417448869315</v>
      </c>
      <c r="AI45" s="20">
        <f t="shared" si="23"/>
        <v>79.731053274380628</v>
      </c>
      <c r="AJ45" s="21">
        <f>+VLOOKUP($A45,'[1]2. 사업대상 산출'!$A$3:$L$185,10,0)</f>
        <v>62213.605776032819</v>
      </c>
      <c r="AK45" s="21">
        <f>+VLOOKUP($A45,'[1]2. 사업대상 산출'!$A$3:$L$185,11,0)</f>
        <v>63493.516129032265</v>
      </c>
      <c r="AL45" s="22">
        <f t="shared" si="36"/>
        <v>1.0205728367136777</v>
      </c>
      <c r="AM45" s="18">
        <v>0.45669999999999999</v>
      </c>
      <c r="AN45" s="18">
        <v>3.5999999999999999E-3</v>
      </c>
      <c r="AO45" s="18">
        <v>8.5000000000000006E-3</v>
      </c>
      <c r="AP45" s="23">
        <f t="shared" si="37"/>
        <v>29.169</v>
      </c>
      <c r="AQ45" s="24">
        <f t="shared" si="24"/>
        <v>54.2851</v>
      </c>
      <c r="AR45" s="24">
        <f t="shared" si="25"/>
        <v>58.11</v>
      </c>
      <c r="AS45" s="24">
        <f t="shared" si="26"/>
        <v>57.237000000000002</v>
      </c>
      <c r="AT45" s="24">
        <f t="shared" si="27"/>
        <v>56.372999999999998</v>
      </c>
      <c r="AU45" s="24">
        <f t="shared" si="28"/>
        <v>55.517000000000003</v>
      </c>
      <c r="AV45" s="24">
        <f t="shared" si="29"/>
        <v>54.670999999999999</v>
      </c>
      <c r="AW45" s="24">
        <f t="shared" si="30"/>
        <v>53.832000000000001</v>
      </c>
      <c r="AX45" s="24">
        <f t="shared" si="31"/>
        <v>53.002000000000002</v>
      </c>
      <c r="AY45" s="24">
        <f t="shared" si="32"/>
        <v>52.18</v>
      </c>
      <c r="AZ45" s="24">
        <f t="shared" si="33"/>
        <v>51.366999999999997</v>
      </c>
      <c r="BA45" s="24">
        <f t="shared" si="34"/>
        <v>50.561999999999998</v>
      </c>
    </row>
    <row r="46" spans="1:53" x14ac:dyDescent="0.4">
      <c r="A46" s="12" t="s">
        <v>105</v>
      </c>
      <c r="B46" s="12" t="s">
        <v>101</v>
      </c>
      <c r="C46" s="12">
        <v>44</v>
      </c>
      <c r="D46" s="12" t="s">
        <v>39</v>
      </c>
      <c r="E46" s="13">
        <v>2023</v>
      </c>
      <c r="F46" s="12" t="s">
        <v>106</v>
      </c>
      <c r="G46" s="12" t="s">
        <v>87</v>
      </c>
      <c r="H46" s="15">
        <f>+VLOOKUP(A46,'[1]1. 베이스라인 산출'!$A$3:$K$289,11,0)</f>
        <v>84367.410256410265</v>
      </c>
      <c r="I46" s="15">
        <f>+VLOOKUP(A46,'[1]1. 베이스라인 산출'!$A$3:$L$289,12,0)</f>
        <v>45919.495726495727</v>
      </c>
      <c r="J46" s="16">
        <f t="shared" si="0"/>
        <v>0.54428001981969987</v>
      </c>
      <c r="K46" s="17">
        <f t="shared" si="1"/>
        <v>35.200000000000003</v>
      </c>
      <c r="L46" s="17">
        <f t="shared" si="2"/>
        <v>73.2</v>
      </c>
      <c r="M46" s="18">
        <v>0.99</v>
      </c>
      <c r="N46" s="18">
        <f t="shared" si="35"/>
        <v>2</v>
      </c>
      <c r="O46" s="19">
        <f t="shared" si="3"/>
        <v>1374.505638229894</v>
      </c>
      <c r="P46" s="19">
        <f t="shared" si="4"/>
        <v>1360.7605818475949</v>
      </c>
      <c r="Q46" s="19">
        <f t="shared" si="5"/>
        <v>1347.1529760291189</v>
      </c>
      <c r="R46" s="19">
        <f t="shared" si="6"/>
        <v>1333.6814462688278</v>
      </c>
      <c r="S46" s="19">
        <f t="shared" si="7"/>
        <v>1320.3446318061394</v>
      </c>
      <c r="T46" s="19">
        <f t="shared" si="8"/>
        <v>1307.141185488078</v>
      </c>
      <c r="U46" s="19">
        <f t="shared" si="9"/>
        <v>1294.0697736331972</v>
      </c>
      <c r="V46" s="19">
        <f t="shared" si="10"/>
        <v>1281.1290758968651</v>
      </c>
      <c r="W46" s="19">
        <f t="shared" si="11"/>
        <v>1268.3177851378964</v>
      </c>
      <c r="X46" s="19">
        <f t="shared" si="12"/>
        <v>1255.6346072865176</v>
      </c>
      <c r="Y46" s="20">
        <f t="shared" si="13"/>
        <v>91.499665600700709</v>
      </c>
      <c r="Z46" s="20">
        <f t="shared" si="14"/>
        <v>95.693004851471102</v>
      </c>
      <c r="AA46" s="20">
        <f t="shared" si="15"/>
        <v>94.736074802956381</v>
      </c>
      <c r="AB46" s="20">
        <f t="shared" si="16"/>
        <v>93.788714054926828</v>
      </c>
      <c r="AC46" s="20">
        <f t="shared" si="17"/>
        <v>92.850826914377549</v>
      </c>
      <c r="AD46" s="20">
        <f t="shared" si="18"/>
        <v>91.922318645233773</v>
      </c>
      <c r="AE46" s="20">
        <f t="shared" si="19"/>
        <v>91.003095458781431</v>
      </c>
      <c r="AF46" s="20">
        <f t="shared" si="20"/>
        <v>90.09306450419362</v>
      </c>
      <c r="AG46" s="20">
        <f t="shared" si="21"/>
        <v>89.192133859151667</v>
      </c>
      <c r="AH46" s="20">
        <f t="shared" si="22"/>
        <v>88.300212520560152</v>
      </c>
      <c r="AI46" s="20">
        <f t="shared" si="23"/>
        <v>87.417210395354559</v>
      </c>
      <c r="AJ46" s="21">
        <f>+VLOOKUP($A46,'[1]2. 사업대상 산출'!$A$3:$L$185,10,0)</f>
        <v>69619.943483611889</v>
      </c>
      <c r="AK46" s="21">
        <f>+VLOOKUP($A46,'[1]2. 사업대상 산출'!$A$3:$L$185,11,0)</f>
        <v>82151.533310662024</v>
      </c>
      <c r="AL46" s="22">
        <f t="shared" si="36"/>
        <v>1.18</v>
      </c>
      <c r="AM46" s="18">
        <v>0.45669999999999999</v>
      </c>
      <c r="AN46" s="18">
        <v>3.5999999999999999E-3</v>
      </c>
      <c r="AO46" s="18">
        <v>8.5000000000000006E-3</v>
      </c>
      <c r="AP46" s="23">
        <f t="shared" si="37"/>
        <v>37.741</v>
      </c>
      <c r="AQ46" s="24">
        <f t="shared" si="24"/>
        <v>53.758400000000009</v>
      </c>
      <c r="AR46" s="24">
        <f t="shared" si="25"/>
        <v>57.951999999999998</v>
      </c>
      <c r="AS46" s="24">
        <f t="shared" si="26"/>
        <v>56.994999999999997</v>
      </c>
      <c r="AT46" s="24">
        <f t="shared" si="27"/>
        <v>56.046999999999997</v>
      </c>
      <c r="AU46" s="24">
        <f t="shared" si="28"/>
        <v>55.109000000000002</v>
      </c>
      <c r="AV46" s="24">
        <f t="shared" si="29"/>
        <v>54.180999999999997</v>
      </c>
      <c r="AW46" s="24">
        <f t="shared" si="30"/>
        <v>53.262</v>
      </c>
      <c r="AX46" s="24">
        <f t="shared" si="31"/>
        <v>52.351999999999997</v>
      </c>
      <c r="AY46" s="24">
        <f t="shared" si="32"/>
        <v>51.451000000000001</v>
      </c>
      <c r="AZ46" s="24">
        <f t="shared" si="33"/>
        <v>50.558999999999997</v>
      </c>
      <c r="BA46" s="24">
        <f t="shared" si="34"/>
        <v>49.676000000000002</v>
      </c>
    </row>
    <row r="47" spans="1:53" x14ac:dyDescent="0.4">
      <c r="A47" s="12" t="s">
        <v>107</v>
      </c>
      <c r="B47" s="12" t="s">
        <v>101</v>
      </c>
      <c r="C47" s="12">
        <v>45</v>
      </c>
      <c r="D47" s="12" t="s">
        <v>39</v>
      </c>
      <c r="E47" s="13">
        <v>2023</v>
      </c>
      <c r="F47" s="12" t="s">
        <v>106</v>
      </c>
      <c r="G47" s="12" t="s">
        <v>87</v>
      </c>
      <c r="H47" s="15">
        <f>+VLOOKUP(A47,'[1]1. 베이스라인 산출'!$A$3:$K$289,11,0)</f>
        <v>84413.391304347824</v>
      </c>
      <c r="I47" s="15">
        <f>+VLOOKUP(A47,'[1]1. 베이스라인 산출'!$A$3:$L$289,12,0)</f>
        <v>42739.384586956527</v>
      </c>
      <c r="J47" s="16">
        <f t="shared" si="0"/>
        <v>0.50631047901940152</v>
      </c>
      <c r="K47" s="17">
        <f t="shared" si="1"/>
        <v>35.200000000000003</v>
      </c>
      <c r="L47" s="17">
        <f t="shared" si="2"/>
        <v>73.2</v>
      </c>
      <c r="M47" s="18">
        <v>0.99</v>
      </c>
      <c r="N47" s="18">
        <f t="shared" si="35"/>
        <v>2</v>
      </c>
      <c r="O47" s="19">
        <f t="shared" si="3"/>
        <v>1278.6186939906058</v>
      </c>
      <c r="P47" s="19">
        <f t="shared" si="4"/>
        <v>1265.8325070506999</v>
      </c>
      <c r="Q47" s="19">
        <f t="shared" si="5"/>
        <v>1253.1741819801928</v>
      </c>
      <c r="R47" s="19">
        <f t="shared" si="6"/>
        <v>1240.6424401603908</v>
      </c>
      <c r="S47" s="19">
        <f t="shared" si="7"/>
        <v>1228.2360157587868</v>
      </c>
      <c r="T47" s="19">
        <f t="shared" si="8"/>
        <v>1215.953655601199</v>
      </c>
      <c r="U47" s="19">
        <f t="shared" si="9"/>
        <v>1203.794119045187</v>
      </c>
      <c r="V47" s="19">
        <f t="shared" si="10"/>
        <v>1191.7561778547351</v>
      </c>
      <c r="W47" s="19">
        <f t="shared" si="11"/>
        <v>1179.8386160761877</v>
      </c>
      <c r="X47" s="19">
        <f t="shared" si="12"/>
        <v>1168.0402299154259</v>
      </c>
      <c r="Y47" s="20">
        <f t="shared" si="13"/>
        <v>81.737740371508693</v>
      </c>
      <c r="Z47" s="20">
        <f t="shared" si="14"/>
        <v>85.483700236158739</v>
      </c>
      <c r="AA47" s="20">
        <f t="shared" si="15"/>
        <v>84.628863233797162</v>
      </c>
      <c r="AB47" s="20">
        <f t="shared" si="16"/>
        <v>83.782574601459189</v>
      </c>
      <c r="AC47" s="20">
        <f t="shared" si="17"/>
        <v>82.944748855444587</v>
      </c>
      <c r="AD47" s="20">
        <f t="shared" si="18"/>
        <v>82.115301366890137</v>
      </c>
      <c r="AE47" s="20">
        <f t="shared" si="19"/>
        <v>81.294148353221232</v>
      </c>
      <c r="AF47" s="20">
        <f t="shared" si="20"/>
        <v>80.481206869689032</v>
      </c>
      <c r="AG47" s="20">
        <f t="shared" si="21"/>
        <v>79.676394800992142</v>
      </c>
      <c r="AH47" s="20">
        <f t="shared" si="22"/>
        <v>78.879630852982203</v>
      </c>
      <c r="AI47" s="20">
        <f t="shared" si="23"/>
        <v>78.090834544452392</v>
      </c>
      <c r="AJ47" s="21">
        <f>+VLOOKUP($A47,'[1]2. 사업대상 산출'!$A$3:$L$185,10,0)</f>
        <v>66856.288460292766</v>
      </c>
      <c r="AK47" s="21">
        <f>+VLOOKUP($A47,'[1]2. 사업대상 산출'!$A$3:$L$185,11,0)</f>
        <v>73272.101612903221</v>
      </c>
      <c r="AL47" s="22">
        <f t="shared" si="36"/>
        <v>1.0959642436091996</v>
      </c>
      <c r="AM47" s="18">
        <v>0.45669999999999999</v>
      </c>
      <c r="AN47" s="18">
        <v>3.5999999999999999E-3</v>
      </c>
      <c r="AO47" s="18">
        <v>8.5000000000000006E-3</v>
      </c>
      <c r="AP47" s="23">
        <f t="shared" si="37"/>
        <v>33.661000000000001</v>
      </c>
      <c r="AQ47" s="24">
        <f t="shared" si="24"/>
        <v>48.076199999999993</v>
      </c>
      <c r="AR47" s="24">
        <f t="shared" si="25"/>
        <v>51.822000000000003</v>
      </c>
      <c r="AS47" s="24">
        <f t="shared" si="26"/>
        <v>50.966999999999999</v>
      </c>
      <c r="AT47" s="24">
        <f t="shared" si="27"/>
        <v>50.121000000000002</v>
      </c>
      <c r="AU47" s="24">
        <f t="shared" si="28"/>
        <v>49.283000000000001</v>
      </c>
      <c r="AV47" s="24">
        <f t="shared" si="29"/>
        <v>48.454000000000001</v>
      </c>
      <c r="AW47" s="24">
        <f t="shared" si="30"/>
        <v>47.633000000000003</v>
      </c>
      <c r="AX47" s="24">
        <f t="shared" si="31"/>
        <v>46.82</v>
      </c>
      <c r="AY47" s="24">
        <f t="shared" si="32"/>
        <v>46.015000000000001</v>
      </c>
      <c r="AZ47" s="24">
        <f t="shared" si="33"/>
        <v>45.218000000000004</v>
      </c>
      <c r="BA47" s="24">
        <f t="shared" si="34"/>
        <v>44.429000000000002</v>
      </c>
    </row>
    <row r="48" spans="1:53" x14ac:dyDescent="0.4">
      <c r="A48" s="12" t="s">
        <v>108</v>
      </c>
      <c r="B48" s="12" t="s">
        <v>101</v>
      </c>
      <c r="C48" s="12">
        <v>46</v>
      </c>
      <c r="D48" s="12" t="s">
        <v>39</v>
      </c>
      <c r="E48" s="13">
        <v>2023</v>
      </c>
      <c r="F48" s="12" t="s">
        <v>104</v>
      </c>
      <c r="G48" s="12" t="s">
        <v>87</v>
      </c>
      <c r="H48" s="15">
        <f>+VLOOKUP(A48,'[1]1. 베이스라인 산출'!$A$3:$K$289,11,0)</f>
        <v>82323.232758620696</v>
      </c>
      <c r="I48" s="15">
        <f>+VLOOKUP(A48,'[1]1. 베이스라인 산출'!$A$3:$L$289,12,0)</f>
        <v>46801.810344827587</v>
      </c>
      <c r="J48" s="16">
        <f t="shared" si="0"/>
        <v>0.56851278523105142</v>
      </c>
      <c r="K48" s="17">
        <f t="shared" si="1"/>
        <v>35.200000000000003</v>
      </c>
      <c r="L48" s="17">
        <f t="shared" si="2"/>
        <v>73.2</v>
      </c>
      <c r="M48" s="18">
        <v>0.99</v>
      </c>
      <c r="N48" s="18">
        <f t="shared" si="35"/>
        <v>2</v>
      </c>
      <c r="O48" s="19">
        <f t="shared" si="3"/>
        <v>1435.7022125572755</v>
      </c>
      <c r="P48" s="19">
        <f t="shared" si="4"/>
        <v>1421.3451904317026</v>
      </c>
      <c r="Q48" s="19">
        <f t="shared" si="5"/>
        <v>1407.1317385273858</v>
      </c>
      <c r="R48" s="19">
        <f t="shared" si="6"/>
        <v>1393.0604211421119</v>
      </c>
      <c r="S48" s="19">
        <f t="shared" si="7"/>
        <v>1379.1298169306906</v>
      </c>
      <c r="T48" s="19">
        <f t="shared" si="8"/>
        <v>1365.3385187613837</v>
      </c>
      <c r="U48" s="19">
        <f t="shared" si="9"/>
        <v>1351.6851335737699</v>
      </c>
      <c r="V48" s="19">
        <f t="shared" si="10"/>
        <v>1338.1682822380321</v>
      </c>
      <c r="W48" s="19">
        <f t="shared" si="11"/>
        <v>1324.7865994156518</v>
      </c>
      <c r="X48" s="19">
        <f t="shared" si="12"/>
        <v>1311.5387334214952</v>
      </c>
      <c r="Y48" s="20">
        <f t="shared" si="13"/>
        <v>95.775837846032587</v>
      </c>
      <c r="Z48" s="20">
        <f t="shared" si="14"/>
        <v>100.16514984491832</v>
      </c>
      <c r="AA48" s="20">
        <f t="shared" si="15"/>
        <v>99.163498346469126</v>
      </c>
      <c r="AB48" s="20">
        <f t="shared" si="16"/>
        <v>98.171863363004462</v>
      </c>
      <c r="AC48" s="20">
        <f t="shared" si="17"/>
        <v>97.19014472937441</v>
      </c>
      <c r="AD48" s="20">
        <f t="shared" si="18"/>
        <v>96.21824328208065</v>
      </c>
      <c r="AE48" s="20">
        <f t="shared" si="19"/>
        <v>95.256060849259853</v>
      </c>
      <c r="AF48" s="20">
        <f t="shared" si="20"/>
        <v>94.303500240767249</v>
      </c>
      <c r="AG48" s="20">
        <f t="shared" si="21"/>
        <v>93.360465238359566</v>
      </c>
      <c r="AH48" s="20">
        <f t="shared" si="22"/>
        <v>92.426860585975987</v>
      </c>
      <c r="AI48" s="20">
        <f t="shared" si="23"/>
        <v>91.502591980116208</v>
      </c>
      <c r="AJ48" s="21">
        <f>+VLOOKUP($A48,'[1]2. 사업대상 산출'!$A$3:$L$185,10,0)</f>
        <v>69767.3577214205</v>
      </c>
      <c r="AK48" s="21">
        <f>+VLOOKUP($A48,'[1]2. 사업대상 산출'!$A$3:$L$185,11,0)</f>
        <v>76155.483870967742</v>
      </c>
      <c r="AL48" s="22">
        <f t="shared" si="36"/>
        <v>1.0915632519014822</v>
      </c>
      <c r="AM48" s="18">
        <v>0.45669999999999999</v>
      </c>
      <c r="AN48" s="18">
        <v>3.5999999999999999E-3</v>
      </c>
      <c r="AO48" s="18">
        <v>8.5000000000000006E-3</v>
      </c>
      <c r="AP48" s="23">
        <f t="shared" si="37"/>
        <v>34.985999999999997</v>
      </c>
      <c r="AQ48" s="24">
        <f t="shared" si="24"/>
        <v>60.789399999999986</v>
      </c>
      <c r="AR48" s="24">
        <f t="shared" si="25"/>
        <v>65.179000000000002</v>
      </c>
      <c r="AS48" s="24">
        <f t="shared" si="26"/>
        <v>64.177000000000007</v>
      </c>
      <c r="AT48" s="24">
        <f t="shared" si="27"/>
        <v>63.185000000000002</v>
      </c>
      <c r="AU48" s="24">
        <f t="shared" si="28"/>
        <v>62.204000000000001</v>
      </c>
      <c r="AV48" s="24">
        <f t="shared" si="29"/>
        <v>61.231999999999999</v>
      </c>
      <c r="AW48" s="24">
        <f t="shared" si="30"/>
        <v>60.27</v>
      </c>
      <c r="AX48" s="24">
        <f t="shared" si="31"/>
        <v>59.317</v>
      </c>
      <c r="AY48" s="24">
        <f t="shared" si="32"/>
        <v>58.374000000000002</v>
      </c>
      <c r="AZ48" s="24">
        <f t="shared" si="33"/>
        <v>57.44</v>
      </c>
      <c r="BA48" s="24">
        <f t="shared" si="34"/>
        <v>56.515999999999998</v>
      </c>
    </row>
    <row r="49" spans="1:53" x14ac:dyDescent="0.4">
      <c r="A49" s="12" t="s">
        <v>109</v>
      </c>
      <c r="B49" s="12" t="s">
        <v>101</v>
      </c>
      <c r="C49" s="12">
        <v>47</v>
      </c>
      <c r="D49" s="12" t="s">
        <v>39</v>
      </c>
      <c r="E49" s="13">
        <v>2023</v>
      </c>
      <c r="F49" s="12" t="s">
        <v>106</v>
      </c>
      <c r="G49" s="12" t="s">
        <v>87</v>
      </c>
      <c r="H49" s="15">
        <f>+VLOOKUP(A49,'[1]1. 베이스라인 산출'!$A$3:$K$289,11,0)</f>
        <v>85249.251453488367</v>
      </c>
      <c r="I49" s="15">
        <f>+VLOOKUP(A49,'[1]1. 베이스라인 산출'!$A$3:$L$289,12,0)</f>
        <v>45295.054854651164</v>
      </c>
      <c r="J49" s="16">
        <f t="shared" si="0"/>
        <v>0.53132495690433079</v>
      </c>
      <c r="K49" s="17">
        <f t="shared" si="1"/>
        <v>35.200000000000003</v>
      </c>
      <c r="L49" s="17">
        <f t="shared" si="2"/>
        <v>73.2</v>
      </c>
      <c r="M49" s="18">
        <v>0.99</v>
      </c>
      <c r="N49" s="18">
        <f t="shared" si="35"/>
        <v>2</v>
      </c>
      <c r="O49" s="19">
        <f t="shared" si="3"/>
        <v>1341.7893775325113</v>
      </c>
      <c r="P49" s="19">
        <f t="shared" si="4"/>
        <v>1328.3714837571861</v>
      </c>
      <c r="Q49" s="19">
        <f t="shared" si="5"/>
        <v>1315.0877689196143</v>
      </c>
      <c r="R49" s="19">
        <f t="shared" si="6"/>
        <v>1301.9368912304183</v>
      </c>
      <c r="S49" s="19">
        <f t="shared" si="7"/>
        <v>1288.9175223181139</v>
      </c>
      <c r="T49" s="19">
        <f t="shared" si="8"/>
        <v>1276.0283470949328</v>
      </c>
      <c r="U49" s="19">
        <f t="shared" si="9"/>
        <v>1263.2680636239834</v>
      </c>
      <c r="V49" s="19">
        <f t="shared" si="10"/>
        <v>1250.6353829877435</v>
      </c>
      <c r="W49" s="19">
        <f t="shared" si="11"/>
        <v>1238.1290291578662</v>
      </c>
      <c r="X49" s="19">
        <f t="shared" si="12"/>
        <v>1225.7477388662874</v>
      </c>
      <c r="Y49" s="20">
        <f t="shared" si="13"/>
        <v>85.919960562892385</v>
      </c>
      <c r="Z49" s="20">
        <f t="shared" si="14"/>
        <v>89.857587445872596</v>
      </c>
      <c r="AA49" s="20">
        <f t="shared" si="15"/>
        <v>88.959011571413868</v>
      </c>
      <c r="AB49" s="20">
        <f t="shared" si="16"/>
        <v>88.069421455699739</v>
      </c>
      <c r="AC49" s="20">
        <f t="shared" si="17"/>
        <v>87.188727241142743</v>
      </c>
      <c r="AD49" s="20">
        <f t="shared" si="18"/>
        <v>86.316839968731315</v>
      </c>
      <c r="AE49" s="20">
        <f t="shared" si="19"/>
        <v>85.453671569043991</v>
      </c>
      <c r="AF49" s="20">
        <f t="shared" si="20"/>
        <v>84.599134853353561</v>
      </c>
      <c r="AG49" s="20">
        <f t="shared" si="21"/>
        <v>83.753143504820017</v>
      </c>
      <c r="AH49" s="20">
        <f t="shared" si="22"/>
        <v>82.915612069771825</v>
      </c>
      <c r="AI49" s="20">
        <f t="shared" si="23"/>
        <v>82.086455949074079</v>
      </c>
      <c r="AJ49" s="21">
        <f>+VLOOKUP($A49,'[1]2. 사업대상 산출'!$A$3:$L$185,10,0)</f>
        <v>66968.474300427508</v>
      </c>
      <c r="AK49" s="21">
        <f>+VLOOKUP($A49,'[1]2. 사업대상 산출'!$A$3:$L$185,11,0)</f>
        <v>76893.137096774197</v>
      </c>
      <c r="AL49" s="22">
        <f t="shared" si="36"/>
        <v>1.1481990279758147</v>
      </c>
      <c r="AM49" s="18">
        <v>0.45669999999999999</v>
      </c>
      <c r="AN49" s="18">
        <v>3.5999999999999999E-3</v>
      </c>
      <c r="AO49" s="18">
        <v>8.5000000000000006E-3</v>
      </c>
      <c r="AP49" s="23">
        <f t="shared" si="37"/>
        <v>35.325000000000003</v>
      </c>
      <c r="AQ49" s="24">
        <f t="shared" si="24"/>
        <v>50.594499999999996</v>
      </c>
      <c r="AR49" s="24">
        <f t="shared" si="25"/>
        <v>54.531999999999996</v>
      </c>
      <c r="AS49" s="24">
        <f t="shared" si="26"/>
        <v>53.634</v>
      </c>
      <c r="AT49" s="24">
        <f t="shared" si="27"/>
        <v>52.744</v>
      </c>
      <c r="AU49" s="24">
        <f t="shared" si="28"/>
        <v>51.863</v>
      </c>
      <c r="AV49" s="24">
        <f t="shared" si="29"/>
        <v>50.991</v>
      </c>
      <c r="AW49" s="24">
        <f t="shared" si="30"/>
        <v>50.128</v>
      </c>
      <c r="AX49" s="24">
        <f t="shared" si="31"/>
        <v>49.274000000000001</v>
      </c>
      <c r="AY49" s="24">
        <f t="shared" si="32"/>
        <v>48.427999999999997</v>
      </c>
      <c r="AZ49" s="24">
        <f t="shared" si="33"/>
        <v>47.59</v>
      </c>
      <c r="BA49" s="24">
        <f t="shared" si="34"/>
        <v>46.761000000000003</v>
      </c>
    </row>
    <row r="50" spans="1:53" x14ac:dyDescent="0.4">
      <c r="A50" s="12" t="s">
        <v>110</v>
      </c>
      <c r="B50" s="12" t="s">
        <v>101</v>
      </c>
      <c r="C50" s="12">
        <v>48</v>
      </c>
      <c r="D50" s="12" t="s">
        <v>39</v>
      </c>
      <c r="E50" s="13">
        <v>2023</v>
      </c>
      <c r="F50" s="12" t="s">
        <v>102</v>
      </c>
      <c r="G50" s="12" t="s">
        <v>87</v>
      </c>
      <c r="H50" s="15">
        <f>+VLOOKUP(A50,'[1]1. 베이스라인 산출'!$A$3:$K$289,11,0)</f>
        <v>84009.044117647063</v>
      </c>
      <c r="I50" s="15">
        <f>+VLOOKUP(A50,'[1]1. 베이스라인 산출'!$A$3:$L$289,12,0)</f>
        <v>45494.830980392158</v>
      </c>
      <c r="J50" s="16">
        <f t="shared" si="0"/>
        <v>0.54154682341916383</v>
      </c>
      <c r="K50" s="17">
        <f t="shared" si="1"/>
        <v>35.200000000000003</v>
      </c>
      <c r="L50" s="17">
        <f t="shared" si="2"/>
        <v>73.2</v>
      </c>
      <c r="M50" s="18">
        <v>0.99</v>
      </c>
      <c r="N50" s="18">
        <f t="shared" si="35"/>
        <v>2</v>
      </c>
      <c r="O50" s="19">
        <f t="shared" si="3"/>
        <v>1367.6033200735687</v>
      </c>
      <c r="P50" s="19">
        <f t="shared" si="4"/>
        <v>1353.9272868728331</v>
      </c>
      <c r="Q50" s="19">
        <f t="shared" si="5"/>
        <v>1340.3880140041047</v>
      </c>
      <c r="R50" s="19">
        <f t="shared" si="6"/>
        <v>1326.9841338640638</v>
      </c>
      <c r="S50" s="19">
        <f t="shared" si="7"/>
        <v>1313.7142925254229</v>
      </c>
      <c r="T50" s="19">
        <f t="shared" si="8"/>
        <v>1300.5771496001689</v>
      </c>
      <c r="U50" s="19">
        <f t="shared" si="9"/>
        <v>1287.571378104167</v>
      </c>
      <c r="V50" s="19">
        <f t="shared" si="10"/>
        <v>1274.6956643231254</v>
      </c>
      <c r="W50" s="19">
        <f t="shared" si="11"/>
        <v>1261.9487076798941</v>
      </c>
      <c r="X50" s="19">
        <f t="shared" si="12"/>
        <v>1249.3292206030951</v>
      </c>
      <c r="Y50" s="20">
        <f t="shared" si="13"/>
        <v>77.289866989503054</v>
      </c>
      <c r="Z50" s="20">
        <f t="shared" si="14"/>
        <v>80.83198521262608</v>
      </c>
      <c r="AA50" s="20">
        <f t="shared" si="15"/>
        <v>80.023665360499805</v>
      </c>
      <c r="AB50" s="20">
        <f t="shared" si="16"/>
        <v>79.223428706894808</v>
      </c>
      <c r="AC50" s="20">
        <f t="shared" si="17"/>
        <v>78.431194419825871</v>
      </c>
      <c r="AD50" s="20">
        <f t="shared" si="18"/>
        <v>77.646882475627592</v>
      </c>
      <c r="AE50" s="20">
        <f t="shared" si="19"/>
        <v>76.870413650871328</v>
      </c>
      <c r="AF50" s="20">
        <f t="shared" si="20"/>
        <v>76.101709514362611</v>
      </c>
      <c r="AG50" s="20">
        <f t="shared" si="21"/>
        <v>75.340692419218982</v>
      </c>
      <c r="AH50" s="20">
        <f t="shared" si="22"/>
        <v>74.587285495026791</v>
      </c>
      <c r="AI50" s="20">
        <f t="shared" si="23"/>
        <v>73.841412640076527</v>
      </c>
      <c r="AJ50" s="21">
        <f>+VLOOKUP($A50,'[1]2. 사업대상 산출'!$A$3:$L$185,10,0)</f>
        <v>59104.847163048573</v>
      </c>
      <c r="AK50" s="21">
        <f>+VLOOKUP($A50,'[1]2. 사업대상 산출'!$A$3:$L$185,11,0)</f>
        <v>64957.519354838703</v>
      </c>
      <c r="AL50" s="22">
        <f t="shared" si="36"/>
        <v>1.099021864918198</v>
      </c>
      <c r="AM50" s="18">
        <v>0.45669999999999999</v>
      </c>
      <c r="AN50" s="18">
        <v>3.5999999999999999E-3</v>
      </c>
      <c r="AO50" s="18">
        <v>8.5000000000000006E-3</v>
      </c>
      <c r="AP50" s="23">
        <f t="shared" si="37"/>
        <v>29.841999999999999</v>
      </c>
      <c r="AQ50" s="24">
        <f t="shared" si="24"/>
        <v>47.447299999999998</v>
      </c>
      <c r="AR50" s="24">
        <f t="shared" si="25"/>
        <v>50.988999999999997</v>
      </c>
      <c r="AS50" s="24">
        <f t="shared" si="26"/>
        <v>50.180999999999997</v>
      </c>
      <c r="AT50" s="24">
        <f t="shared" si="27"/>
        <v>49.381</v>
      </c>
      <c r="AU50" s="24">
        <f t="shared" si="28"/>
        <v>48.588999999999999</v>
      </c>
      <c r="AV50" s="24">
        <f t="shared" si="29"/>
        <v>47.804000000000002</v>
      </c>
      <c r="AW50" s="24">
        <f t="shared" si="30"/>
        <v>47.027999999999999</v>
      </c>
      <c r="AX50" s="24">
        <f t="shared" si="31"/>
        <v>46.259</v>
      </c>
      <c r="AY50" s="24">
        <f t="shared" si="32"/>
        <v>45.497999999999998</v>
      </c>
      <c r="AZ50" s="24">
        <f t="shared" si="33"/>
        <v>44.744999999999997</v>
      </c>
      <c r="BA50" s="24">
        <f t="shared" si="34"/>
        <v>43.999000000000002</v>
      </c>
    </row>
    <row r="51" spans="1:53" x14ac:dyDescent="0.4">
      <c r="A51" s="12" t="s">
        <v>111</v>
      </c>
      <c r="B51" s="12" t="s">
        <v>101</v>
      </c>
      <c r="C51" s="12">
        <v>49</v>
      </c>
      <c r="D51" s="12" t="s">
        <v>39</v>
      </c>
      <c r="E51" s="13">
        <v>2023</v>
      </c>
      <c r="F51" s="12" t="s">
        <v>102</v>
      </c>
      <c r="G51" s="12" t="s">
        <v>87</v>
      </c>
      <c r="H51" s="15">
        <f>+VLOOKUP(A51,'[1]1. 베이스라인 산출'!$A$3:$K$289,11,0)</f>
        <v>82300.594594594586</v>
      </c>
      <c r="I51" s="15">
        <f>+VLOOKUP(A51,'[1]1. 베이스라인 산출'!$A$3:$L$289,12,0)</f>
        <v>45404.027027027027</v>
      </c>
      <c r="J51" s="16">
        <f t="shared" si="0"/>
        <v>0.55168528551565432</v>
      </c>
      <c r="K51" s="17">
        <f t="shared" si="1"/>
        <v>35.200000000000003</v>
      </c>
      <c r="L51" s="17">
        <f t="shared" si="2"/>
        <v>73.2</v>
      </c>
      <c r="M51" s="18">
        <v>0.99</v>
      </c>
      <c r="N51" s="18">
        <f t="shared" si="35"/>
        <v>2</v>
      </c>
      <c r="O51" s="19">
        <f t="shared" si="3"/>
        <v>1393.2066360270417</v>
      </c>
      <c r="P51" s="19">
        <f t="shared" si="4"/>
        <v>1379.2745696667712</v>
      </c>
      <c r="Q51" s="19">
        <f t="shared" si="5"/>
        <v>1365.4818239701035</v>
      </c>
      <c r="R51" s="19">
        <f t="shared" si="6"/>
        <v>1351.8270057304023</v>
      </c>
      <c r="S51" s="19">
        <f t="shared" si="7"/>
        <v>1338.3087356730985</v>
      </c>
      <c r="T51" s="19">
        <f t="shared" si="8"/>
        <v>1324.9256483163674</v>
      </c>
      <c r="U51" s="19">
        <f t="shared" si="9"/>
        <v>1311.6763918332038</v>
      </c>
      <c r="V51" s="19">
        <f t="shared" si="10"/>
        <v>1298.5596279148715</v>
      </c>
      <c r="W51" s="19">
        <f t="shared" si="11"/>
        <v>1285.5740316357228</v>
      </c>
      <c r="X51" s="19">
        <f t="shared" si="12"/>
        <v>1272.7182913193656</v>
      </c>
      <c r="Y51" s="20">
        <f t="shared" si="13"/>
        <v>90.199459994829027</v>
      </c>
      <c r="Z51" s="20">
        <f t="shared" si="14"/>
        <v>94.333212107598641</v>
      </c>
      <c r="AA51" s="20">
        <f t="shared" si="15"/>
        <v>93.389879986522658</v>
      </c>
      <c r="AB51" s="20">
        <f t="shared" si="16"/>
        <v>92.455981186657439</v>
      </c>
      <c r="AC51" s="20">
        <f t="shared" si="17"/>
        <v>91.531421374790838</v>
      </c>
      <c r="AD51" s="20">
        <f t="shared" si="18"/>
        <v>90.616107161042947</v>
      </c>
      <c r="AE51" s="20">
        <f t="shared" si="19"/>
        <v>89.70994608943252</v>
      </c>
      <c r="AF51" s="20">
        <f t="shared" si="20"/>
        <v>88.812846628538182</v>
      </c>
      <c r="AG51" s="20">
        <f t="shared" si="21"/>
        <v>87.924718162252802</v>
      </c>
      <c r="AH51" s="20">
        <f t="shared" si="22"/>
        <v>87.04547098063027</v>
      </c>
      <c r="AI51" s="20">
        <f t="shared" si="23"/>
        <v>86.17501627082396</v>
      </c>
      <c r="AJ51" s="21">
        <f>+VLOOKUP($A51,'[1]2. 사업대상 산출'!$A$3:$L$185,10,0)</f>
        <v>67709.419168864537</v>
      </c>
      <c r="AK51" s="21">
        <f>+VLOOKUP($A51,'[1]2. 사업대상 산출'!$A$3:$L$185,11,0)</f>
        <v>80508.638709677427</v>
      </c>
      <c r="AL51" s="22">
        <f t="shared" si="36"/>
        <v>1.18903159557302</v>
      </c>
      <c r="AM51" s="18">
        <v>0.45669999999999999</v>
      </c>
      <c r="AN51" s="18">
        <v>3.5999999999999999E-3</v>
      </c>
      <c r="AO51" s="18">
        <v>8.5000000000000006E-3</v>
      </c>
      <c r="AP51" s="23">
        <f t="shared" si="37"/>
        <v>36.985999999999997</v>
      </c>
      <c r="AQ51" s="24">
        <f t="shared" si="24"/>
        <v>53.212900000000005</v>
      </c>
      <c r="AR51" s="24">
        <f t="shared" si="25"/>
        <v>57.347000000000001</v>
      </c>
      <c r="AS51" s="24">
        <f t="shared" si="26"/>
        <v>56.402999999999999</v>
      </c>
      <c r="AT51" s="24">
        <f t="shared" si="27"/>
        <v>55.469000000000001</v>
      </c>
      <c r="AU51" s="24">
        <f t="shared" si="28"/>
        <v>54.545000000000002</v>
      </c>
      <c r="AV51" s="24">
        <f t="shared" si="29"/>
        <v>53.63</v>
      </c>
      <c r="AW51" s="24">
        <f t="shared" si="30"/>
        <v>52.722999999999999</v>
      </c>
      <c r="AX51" s="24">
        <f t="shared" si="31"/>
        <v>51.826000000000001</v>
      </c>
      <c r="AY51" s="24">
        <f t="shared" si="32"/>
        <v>50.938000000000002</v>
      </c>
      <c r="AZ51" s="24">
        <f t="shared" si="33"/>
        <v>50.058999999999997</v>
      </c>
      <c r="BA51" s="24">
        <f t="shared" si="34"/>
        <v>49.189</v>
      </c>
    </row>
    <row r="52" spans="1:53" x14ac:dyDescent="0.4">
      <c r="A52" s="12" t="s">
        <v>112</v>
      </c>
      <c r="B52" s="12" t="s">
        <v>101</v>
      </c>
      <c r="C52" s="12">
        <v>50</v>
      </c>
      <c r="D52" s="12" t="s">
        <v>39</v>
      </c>
      <c r="E52" s="13">
        <v>2023</v>
      </c>
      <c r="F52" s="12" t="s">
        <v>104</v>
      </c>
      <c r="G52" s="12" t="s">
        <v>87</v>
      </c>
      <c r="H52" s="15">
        <f>+VLOOKUP(A52,'[1]1. 베이스라인 산출'!$A$3:$K$289,11,0)</f>
        <v>78127.339667458422</v>
      </c>
      <c r="I52" s="15">
        <f>+VLOOKUP(A52,'[1]1. 베이스라인 산출'!$A$3:$L$289,12,0)</f>
        <v>45298.873800475063</v>
      </c>
      <c r="J52" s="16">
        <f t="shared" si="0"/>
        <v>0.57980822069822679</v>
      </c>
      <c r="K52" s="17">
        <f t="shared" si="1"/>
        <v>35.200000000000003</v>
      </c>
      <c r="L52" s="17">
        <f t="shared" si="2"/>
        <v>73.2</v>
      </c>
      <c r="M52" s="18">
        <v>0.99</v>
      </c>
      <c r="N52" s="18">
        <f t="shared" si="35"/>
        <v>2</v>
      </c>
      <c r="O52" s="19">
        <f t="shared" si="3"/>
        <v>1464.2273084096594</v>
      </c>
      <c r="P52" s="19">
        <f t="shared" si="4"/>
        <v>1449.5850353255628</v>
      </c>
      <c r="Q52" s="19">
        <f t="shared" si="5"/>
        <v>1435.0891849723071</v>
      </c>
      <c r="R52" s="19">
        <f t="shared" si="6"/>
        <v>1420.7382931225841</v>
      </c>
      <c r="S52" s="19">
        <f t="shared" si="7"/>
        <v>1406.5309101913581</v>
      </c>
      <c r="T52" s="19">
        <f t="shared" si="8"/>
        <v>1392.4656010894446</v>
      </c>
      <c r="U52" s="19">
        <f t="shared" si="9"/>
        <v>1378.5409450785501</v>
      </c>
      <c r="V52" s="19">
        <f t="shared" si="10"/>
        <v>1364.7555356277646</v>
      </c>
      <c r="W52" s="19">
        <f t="shared" si="11"/>
        <v>1351.1079802714869</v>
      </c>
      <c r="X52" s="19">
        <f t="shared" si="12"/>
        <v>1337.596900468772</v>
      </c>
      <c r="Y52" s="20">
        <f t="shared" si="13"/>
        <v>97.945947119076394</v>
      </c>
      <c r="Z52" s="20">
        <f t="shared" si="14"/>
        <v>102.43471308135504</v>
      </c>
      <c r="AA52" s="20">
        <f t="shared" si="15"/>
        <v>101.41036595054149</v>
      </c>
      <c r="AB52" s="20">
        <f t="shared" si="16"/>
        <v>100.39626229103607</v>
      </c>
      <c r="AC52" s="20">
        <f t="shared" si="17"/>
        <v>99.392299668125716</v>
      </c>
      <c r="AD52" s="20">
        <f t="shared" si="18"/>
        <v>98.398376671444453</v>
      </c>
      <c r="AE52" s="20">
        <f t="shared" si="19"/>
        <v>97.414392904730022</v>
      </c>
      <c r="AF52" s="20">
        <f t="shared" si="20"/>
        <v>96.440248975682707</v>
      </c>
      <c r="AG52" s="20">
        <f t="shared" si="21"/>
        <v>95.475846485925885</v>
      </c>
      <c r="AH52" s="20">
        <f t="shared" si="22"/>
        <v>94.521088021066618</v>
      </c>
      <c r="AI52" s="20">
        <f t="shared" si="23"/>
        <v>93.575877140855951</v>
      </c>
      <c r="AJ52" s="21">
        <f>+VLOOKUP($A52,'[1]2. 사업대상 산출'!$A$3:$L$185,10,0)</f>
        <v>69958.204230333897</v>
      </c>
      <c r="AK52" s="21">
        <f>+VLOOKUP($A52,'[1]2. 사업대상 산출'!$A$3:$L$185,11,0)</f>
        <v>82550.680991793983</v>
      </c>
      <c r="AL52" s="22">
        <f t="shared" si="36"/>
        <v>1.1799999999999997</v>
      </c>
      <c r="AM52" s="18">
        <v>0.45669999999999999</v>
      </c>
      <c r="AN52" s="18">
        <v>3.5999999999999999E-3</v>
      </c>
      <c r="AO52" s="18">
        <v>8.5000000000000006E-3</v>
      </c>
      <c r="AP52" s="23">
        <f t="shared" si="37"/>
        <v>37.923999999999999</v>
      </c>
      <c r="AQ52" s="24">
        <f t="shared" si="24"/>
        <v>60.021500000000003</v>
      </c>
      <c r="AR52" s="24">
        <f t="shared" si="25"/>
        <v>64.510000000000005</v>
      </c>
      <c r="AS52" s="24">
        <f t="shared" si="26"/>
        <v>63.485999999999997</v>
      </c>
      <c r="AT52" s="24">
        <f t="shared" si="27"/>
        <v>62.472000000000001</v>
      </c>
      <c r="AU52" s="24">
        <f t="shared" si="28"/>
        <v>61.468000000000004</v>
      </c>
      <c r="AV52" s="24">
        <f t="shared" si="29"/>
        <v>60.473999999999997</v>
      </c>
      <c r="AW52" s="24">
        <f t="shared" si="30"/>
        <v>59.49</v>
      </c>
      <c r="AX52" s="24">
        <f t="shared" si="31"/>
        <v>58.515999999999998</v>
      </c>
      <c r="AY52" s="24">
        <f t="shared" si="32"/>
        <v>57.551000000000002</v>
      </c>
      <c r="AZ52" s="24">
        <f t="shared" si="33"/>
        <v>56.597000000000001</v>
      </c>
      <c r="BA52" s="24">
        <f t="shared" si="34"/>
        <v>55.651000000000003</v>
      </c>
    </row>
    <row r="53" spans="1:53" x14ac:dyDescent="0.4">
      <c r="A53" s="12" t="s">
        <v>113</v>
      </c>
      <c r="B53" s="12" t="s">
        <v>101</v>
      </c>
      <c r="C53" s="12">
        <v>51</v>
      </c>
      <c r="D53" s="12" t="s">
        <v>39</v>
      </c>
      <c r="E53" s="13">
        <v>2023</v>
      </c>
      <c r="F53" s="12" t="s">
        <v>106</v>
      </c>
      <c r="G53" s="12" t="s">
        <v>87</v>
      </c>
      <c r="H53" s="15">
        <f>+VLOOKUP(A53,'[1]1. 베이스라인 산출'!$A$3:$K$289,11,0)</f>
        <v>85624.560810810814</v>
      </c>
      <c r="I53" s="15">
        <f>+VLOOKUP(A53,'[1]1. 베이스라인 산출'!$A$3:$L$289,12,0)</f>
        <v>47614.619932432433</v>
      </c>
      <c r="J53" s="16">
        <f t="shared" si="0"/>
        <v>0.5560860047812437</v>
      </c>
      <c r="K53" s="17">
        <f t="shared" si="1"/>
        <v>35.200000000000003</v>
      </c>
      <c r="L53" s="17">
        <f t="shared" si="2"/>
        <v>73.2</v>
      </c>
      <c r="M53" s="18">
        <v>0.99</v>
      </c>
      <c r="N53" s="18">
        <f t="shared" si="35"/>
        <v>2</v>
      </c>
      <c r="O53" s="19">
        <f t="shared" si="3"/>
        <v>1404.3200578366889</v>
      </c>
      <c r="P53" s="19">
        <f t="shared" si="4"/>
        <v>1390.276857258322</v>
      </c>
      <c r="Q53" s="19">
        <f t="shared" si="5"/>
        <v>1376.3740886857388</v>
      </c>
      <c r="R53" s="19">
        <f t="shared" si="6"/>
        <v>1362.6103477988813</v>
      </c>
      <c r="S53" s="19">
        <f t="shared" si="7"/>
        <v>1348.9842443208925</v>
      </c>
      <c r="T53" s="19">
        <f t="shared" si="8"/>
        <v>1335.4944018776837</v>
      </c>
      <c r="U53" s="19">
        <f t="shared" si="9"/>
        <v>1322.1394578589068</v>
      </c>
      <c r="V53" s="19">
        <f t="shared" si="10"/>
        <v>1308.9180632803177</v>
      </c>
      <c r="W53" s="19">
        <f t="shared" si="11"/>
        <v>1295.8288826475143</v>
      </c>
      <c r="X53" s="19">
        <f t="shared" si="12"/>
        <v>1282.8705938210394</v>
      </c>
      <c r="Y53" s="20">
        <f t="shared" si="13"/>
        <v>91.314574903529916</v>
      </c>
      <c r="Z53" s="20">
        <f t="shared" si="14"/>
        <v>95.499431630563166</v>
      </c>
      <c r="AA53" s="20">
        <f t="shared" si="15"/>
        <v>94.54443731425755</v>
      </c>
      <c r="AB53" s="20">
        <f t="shared" si="16"/>
        <v>93.598992941114957</v>
      </c>
      <c r="AC53" s="20">
        <f t="shared" si="17"/>
        <v>92.663003011703793</v>
      </c>
      <c r="AD53" s="20">
        <f t="shared" si="18"/>
        <v>91.736372981586769</v>
      </c>
      <c r="AE53" s="20">
        <f t="shared" si="19"/>
        <v>90.819009251770908</v>
      </c>
      <c r="AF53" s="20">
        <f t="shared" si="20"/>
        <v>89.910819159253194</v>
      </c>
      <c r="AG53" s="20">
        <f t="shared" si="21"/>
        <v>89.011710967660662</v>
      </c>
      <c r="AH53" s="20">
        <f t="shared" si="22"/>
        <v>88.121593857984038</v>
      </c>
      <c r="AI53" s="20">
        <f t="shared" si="23"/>
        <v>87.240377919404224</v>
      </c>
      <c r="AJ53" s="21">
        <f>+VLOOKUP($A53,'[1]2. 사업대상 산출'!$A$3:$L$185,10,0)</f>
        <v>68004.035901671203</v>
      </c>
      <c r="AK53" s="21">
        <f>+VLOOKUP($A53,'[1]2. 사업대상 산출'!$A$3:$L$185,11,0)</f>
        <v>73278.106451612897</v>
      </c>
      <c r="AL53" s="22">
        <f t="shared" si="36"/>
        <v>1.0775552580080336</v>
      </c>
      <c r="AM53" s="18">
        <v>0.45669999999999999</v>
      </c>
      <c r="AN53" s="18">
        <v>3.5999999999999999E-3</v>
      </c>
      <c r="AO53" s="18">
        <v>8.5000000000000006E-3</v>
      </c>
      <c r="AP53" s="23">
        <f t="shared" si="37"/>
        <v>33.664000000000001</v>
      </c>
      <c r="AQ53" s="24">
        <f t="shared" si="24"/>
        <v>57.650099999999995</v>
      </c>
      <c r="AR53" s="24">
        <f t="shared" si="25"/>
        <v>61.835000000000001</v>
      </c>
      <c r="AS53" s="24">
        <f t="shared" si="26"/>
        <v>60.88</v>
      </c>
      <c r="AT53" s="24">
        <f t="shared" si="27"/>
        <v>59.933999999999997</v>
      </c>
      <c r="AU53" s="24">
        <f t="shared" si="28"/>
        <v>58.999000000000002</v>
      </c>
      <c r="AV53" s="24">
        <f t="shared" si="29"/>
        <v>58.072000000000003</v>
      </c>
      <c r="AW53" s="24">
        <f t="shared" si="30"/>
        <v>57.155000000000001</v>
      </c>
      <c r="AX53" s="24">
        <f t="shared" si="31"/>
        <v>56.246000000000002</v>
      </c>
      <c r="AY53" s="24">
        <f t="shared" si="32"/>
        <v>55.347000000000001</v>
      </c>
      <c r="AZ53" s="24">
        <f t="shared" si="33"/>
        <v>54.457000000000001</v>
      </c>
      <c r="BA53" s="24">
        <f t="shared" si="34"/>
        <v>53.576000000000001</v>
      </c>
    </row>
    <row r="55" spans="1:53" x14ac:dyDescent="0.4">
      <c r="A55" s="1" t="s">
        <v>114</v>
      </c>
      <c r="B55" s="2"/>
      <c r="C55" s="2"/>
      <c r="D55" s="2"/>
      <c r="E55" s="2"/>
      <c r="F55" s="3"/>
      <c r="G55" s="1" t="s">
        <v>1</v>
      </c>
      <c r="H55" s="2"/>
      <c r="I55" s="2"/>
      <c r="J55" s="2"/>
      <c r="K55" s="2"/>
      <c r="L55" s="2"/>
      <c r="M55" s="2"/>
      <c r="N55" s="3"/>
      <c r="O55" s="4" t="s">
        <v>2</v>
      </c>
      <c r="P55" s="5"/>
      <c r="Q55" s="5"/>
      <c r="R55" s="5"/>
      <c r="S55" s="5"/>
      <c r="T55" s="5"/>
      <c r="U55" s="5"/>
      <c r="V55" s="5"/>
      <c r="W55" s="5"/>
      <c r="X55" s="6"/>
      <c r="Y55" s="4" t="s">
        <v>3</v>
      </c>
      <c r="Z55" s="5"/>
      <c r="AA55" s="5"/>
      <c r="AB55" s="5"/>
      <c r="AC55" s="5"/>
      <c r="AD55" s="5"/>
      <c r="AE55" s="5"/>
      <c r="AF55" s="5"/>
      <c r="AG55" s="5"/>
      <c r="AH55" s="6"/>
      <c r="AI55" s="28"/>
      <c r="AJ55" s="29" t="s">
        <v>4</v>
      </c>
      <c r="AK55" s="29"/>
      <c r="AL55" s="29"/>
      <c r="AM55" s="29"/>
      <c r="AN55" s="29"/>
      <c r="AO55" s="29"/>
      <c r="AP55" s="29"/>
      <c r="AQ55" s="29" t="s">
        <v>5</v>
      </c>
      <c r="AR55" s="29"/>
      <c r="AS55" s="29"/>
      <c r="AT55" s="29"/>
      <c r="AU55" s="29"/>
      <c r="AV55" s="29"/>
      <c r="AW55" s="29"/>
      <c r="AX55" s="29"/>
      <c r="AY55" s="29"/>
      <c r="AZ55" s="29"/>
      <c r="BA55" s="29"/>
    </row>
    <row r="56" spans="1:53" x14ac:dyDescent="0.4">
      <c r="A56" s="10" t="s">
        <v>6</v>
      </c>
      <c r="B56" s="10" t="s">
        <v>7</v>
      </c>
      <c r="C56" s="10" t="s">
        <v>8</v>
      </c>
      <c r="D56" s="10" t="s">
        <v>9</v>
      </c>
      <c r="E56" s="10" t="s">
        <v>10</v>
      </c>
      <c r="F56" s="10" t="s">
        <v>11</v>
      </c>
      <c r="G56" s="11" t="s">
        <v>115</v>
      </c>
      <c r="H56" s="11" t="s">
        <v>116</v>
      </c>
      <c r="I56" s="11" t="s">
        <v>13</v>
      </c>
      <c r="J56" s="11" t="s">
        <v>15</v>
      </c>
      <c r="K56" s="11" t="s">
        <v>16</v>
      </c>
      <c r="L56" s="11" t="s">
        <v>17</v>
      </c>
      <c r="M56" s="11" t="s">
        <v>18</v>
      </c>
      <c r="N56" s="11" t="s">
        <v>19</v>
      </c>
      <c r="O56" s="11" t="s">
        <v>20</v>
      </c>
      <c r="P56" s="11" t="s">
        <v>21</v>
      </c>
      <c r="Q56" s="11" t="s">
        <v>22</v>
      </c>
      <c r="R56" s="11" t="s">
        <v>23</v>
      </c>
      <c r="S56" s="11" t="s">
        <v>24</v>
      </c>
      <c r="T56" s="11" t="s">
        <v>25</v>
      </c>
      <c r="U56" s="11" t="s">
        <v>26</v>
      </c>
      <c r="V56" s="11" t="s">
        <v>27</v>
      </c>
      <c r="W56" s="11" t="s">
        <v>28</v>
      </c>
      <c r="X56" s="11" t="s">
        <v>29</v>
      </c>
      <c r="Y56" s="11" t="s">
        <v>30</v>
      </c>
      <c r="Z56" s="11" t="s">
        <v>20</v>
      </c>
      <c r="AA56" s="11" t="s">
        <v>21</v>
      </c>
      <c r="AB56" s="11" t="s">
        <v>22</v>
      </c>
      <c r="AC56" s="11" t="s">
        <v>23</v>
      </c>
      <c r="AD56" s="11" t="s">
        <v>24</v>
      </c>
      <c r="AE56" s="11" t="s">
        <v>25</v>
      </c>
      <c r="AF56" s="11" t="s">
        <v>26</v>
      </c>
      <c r="AG56" s="11" t="s">
        <v>27</v>
      </c>
      <c r="AH56" s="11" t="s">
        <v>28</v>
      </c>
      <c r="AI56" s="11" t="s">
        <v>29</v>
      </c>
      <c r="AJ56" s="11" t="s">
        <v>13</v>
      </c>
      <c r="AK56" s="11" t="s">
        <v>31</v>
      </c>
      <c r="AL56" s="11" t="s">
        <v>32</v>
      </c>
      <c r="AM56" s="11" t="s">
        <v>33</v>
      </c>
      <c r="AN56" s="11" t="s">
        <v>34</v>
      </c>
      <c r="AO56" s="11" t="s">
        <v>35</v>
      </c>
      <c r="AP56" s="11" t="s">
        <v>36</v>
      </c>
      <c r="AQ56" s="11" t="s">
        <v>30</v>
      </c>
      <c r="AR56" s="11" t="s">
        <v>20</v>
      </c>
      <c r="AS56" s="11" t="s">
        <v>21</v>
      </c>
      <c r="AT56" s="11" t="s">
        <v>22</v>
      </c>
      <c r="AU56" s="11" t="s">
        <v>23</v>
      </c>
      <c r="AV56" s="11" t="s">
        <v>24</v>
      </c>
      <c r="AW56" s="11" t="s">
        <v>25</v>
      </c>
      <c r="AX56" s="11" t="s">
        <v>26</v>
      </c>
      <c r="AY56" s="11" t="s">
        <v>27</v>
      </c>
      <c r="AZ56" s="11" t="s">
        <v>28</v>
      </c>
      <c r="BA56" s="11" t="s">
        <v>29</v>
      </c>
    </row>
    <row r="57" spans="1:53" x14ac:dyDescent="0.4">
      <c r="A57" s="12" t="s">
        <v>117</v>
      </c>
      <c r="B57" s="12" t="s">
        <v>118</v>
      </c>
      <c r="C57" s="12">
        <v>52</v>
      </c>
      <c r="D57" s="12" t="s">
        <v>119</v>
      </c>
      <c r="E57" s="12">
        <v>2021</v>
      </c>
      <c r="F57" s="14" t="s">
        <v>120</v>
      </c>
      <c r="G57" s="13" t="s">
        <v>87</v>
      </c>
      <c r="H57" s="30" t="s">
        <v>121</v>
      </c>
      <c r="I57" s="15">
        <f t="shared" ref="I57:I120" si="38">AJ57</f>
        <v>90704.271844660194</v>
      </c>
      <c r="J57" s="31">
        <v>0.47362230274187445</v>
      </c>
      <c r="K57" s="17">
        <f t="shared" ref="K57:K120" si="39">IF(G57="CNG",38.9,35.2)</f>
        <v>35.200000000000003</v>
      </c>
      <c r="L57" s="17">
        <f t="shared" ref="L57:L120" si="40">IF(G57="CNG",56.1,73.2)</f>
        <v>73.2</v>
      </c>
      <c r="M57" s="18">
        <v>0.99</v>
      </c>
      <c r="N57" s="18">
        <f t="shared" ref="N57:N120" si="41">2025-YEAR(F57)</f>
        <v>4</v>
      </c>
      <c r="O57" s="19">
        <f t="shared" ref="O57:O120" si="42">J57*K57*L57*M57^N57</f>
        <v>1172.2673466202939</v>
      </c>
      <c r="P57" s="19">
        <f t="shared" ref="P57:P120" si="43">J57*K57*L57*M57^(N57+1)</f>
        <v>1160.5446731540908</v>
      </c>
      <c r="Q57" s="19">
        <f t="shared" ref="Q57:Q120" si="44">J57*K57*L57*M57^(N57+2)</f>
        <v>1148.9392264225498</v>
      </c>
      <c r="R57" s="19">
        <f t="shared" ref="R57:R120" si="45">J57*K57*L57*M57^(N57+3)</f>
        <v>1137.4498341583244</v>
      </c>
      <c r="S57" s="19">
        <f t="shared" ref="S57:S120" si="46">J57*K57*L57*M57^(N57+4)</f>
        <v>1126.075335816741</v>
      </c>
      <c r="T57" s="19">
        <f t="shared" ref="T57:T120" si="47">J57*K57*L57*M57^(N57+5)</f>
        <v>1114.8145824585736</v>
      </c>
      <c r="U57" s="19">
        <f t="shared" ref="U57:U120" si="48">J57*K57*L57*M57^(N57+6)</f>
        <v>1103.6664366339878</v>
      </c>
      <c r="V57" s="19">
        <f t="shared" ref="V57:V120" si="49">J57*K57*L57*M57^(N57+7)</f>
        <v>1092.6297722676479</v>
      </c>
      <c r="W57" s="19">
        <f t="shared" ref="W57:W120" si="50">J57*K57*L57*M57^(N57+8)</f>
        <v>1081.7034745449716</v>
      </c>
      <c r="X57" s="19">
        <f t="shared" ref="X57:X120" si="51">J57*K57*L57*M57^(N57+9)</f>
        <v>1070.8864397995217</v>
      </c>
      <c r="Y57" s="20">
        <f t="shared" ref="Y57:Y120" si="52">AVERAGE(Z57:AI57)</f>
        <v>101.67021079632812</v>
      </c>
      <c r="Z57" s="20">
        <f t="shared" ref="Z57:Z120" si="53">MIN(I57,AJ57)*O57*10^-6</f>
        <v>106.32965608246563</v>
      </c>
      <c r="AA57" s="20">
        <f t="shared" ref="AA57:AA120" si="54">MIN(I57,AJ57)*P57*10^-6</f>
        <v>105.26635952164096</v>
      </c>
      <c r="AB57" s="20">
        <f t="shared" ref="AB57:AB120" si="55">MIN(I57,AJ57)*Q57*10^-6</f>
        <v>104.21369592642455</v>
      </c>
      <c r="AC57" s="20">
        <f t="shared" ref="AC57:AC120" si="56">MIN(I57,AJ57)*R57*10^-6</f>
        <v>103.17155896716031</v>
      </c>
      <c r="AD57" s="20">
        <f t="shared" ref="AD57:AD120" si="57">MIN(I57,AJ57)*S57*10^-6</f>
        <v>102.13984337748869</v>
      </c>
      <c r="AE57" s="20">
        <f t="shared" ref="AE57:AE120" si="58">MIN(I57,AJ57)*T57*10^-6</f>
        <v>101.1184449437138</v>
      </c>
      <c r="AF57" s="20">
        <f t="shared" ref="AF57:AF120" si="59">MIN(I57,AJ57)*U57*10^-6</f>
        <v>100.10726049427666</v>
      </c>
      <c r="AG57" s="20">
        <f t="shared" ref="AG57:AG120" si="60">MIN(I57,AJ57)*V57*10^-6</f>
        <v>99.106187889333896</v>
      </c>
      <c r="AH57" s="20">
        <f t="shared" ref="AH57:AH120" si="61">MIN(I57,AJ57)*W57*10^-6</f>
        <v>98.115126010440562</v>
      </c>
      <c r="AI57" s="20">
        <f t="shared" ref="AI57:AI120" si="62">MIN(I57,AJ57)*X57*10^-6</f>
        <v>97.133974750336137</v>
      </c>
      <c r="AJ57" s="21">
        <f>+VLOOKUP($A57,'[1]2. 사업대상 산출'!$A$3:$L$185,10,0)</f>
        <v>90704.271844660194</v>
      </c>
      <c r="AK57" s="21">
        <f>+VLOOKUP($A57,'[1]2. 사업대상 산출'!$A$3:$L$185,11,0)</f>
        <v>102331.29875173369</v>
      </c>
      <c r="AL57" s="22">
        <f>+AK57/AJ57</f>
        <v>1.1281861005067755</v>
      </c>
      <c r="AM57" s="18">
        <v>0.45669999999999999</v>
      </c>
      <c r="AN57" s="18">
        <v>3.5999999999999999E-3</v>
      </c>
      <c r="AO57" s="18">
        <v>8.5000000000000006E-3</v>
      </c>
      <c r="AP57" s="23">
        <f t="shared" ref="AP57:AP120" si="63">ROUNDDOWN(MIN(AJ57,I57)*AL57*AM57/10^3+MIN(AJ57,I57)*AL57*AN57*21/10^6+MIN(AJ57,I57)*AL57*AO57*310/10^6,3)</f>
        <v>47.012</v>
      </c>
      <c r="AQ57" s="24">
        <f t="shared" ref="AQ57:AQ120" si="64">AVERAGE(AR57:BA57)</f>
        <v>54.657699999999998</v>
      </c>
      <c r="AR57" s="24">
        <f t="shared" ref="AR57:AR120" si="65">ROUNDDOWN(Z57-AP57,3)</f>
        <v>59.317</v>
      </c>
      <c r="AS57" s="24">
        <f t="shared" ref="AS57:AS120" si="66">ROUNDDOWN(AA57-AP57,3)</f>
        <v>58.253999999999998</v>
      </c>
      <c r="AT57" s="24">
        <f t="shared" ref="AT57:AT120" si="67">ROUNDDOWN(AB57-AP57,3)</f>
        <v>57.201000000000001</v>
      </c>
      <c r="AU57" s="24">
        <f t="shared" ref="AU57:AU120" si="68">ROUNDDOWN(AC57-AP57,3)</f>
        <v>56.158999999999999</v>
      </c>
      <c r="AV57" s="24">
        <f t="shared" ref="AV57:AV120" si="69">ROUNDDOWN(AD57-AP57,3)</f>
        <v>55.127000000000002</v>
      </c>
      <c r="AW57" s="24">
        <f t="shared" ref="AW57:AW120" si="70">ROUNDDOWN(AE57-AP57,3)</f>
        <v>54.106000000000002</v>
      </c>
      <c r="AX57" s="24">
        <f t="shared" ref="AX57:AX120" si="71">ROUNDDOWN(AF57-AP57,3)</f>
        <v>53.094999999999999</v>
      </c>
      <c r="AY57" s="24">
        <f t="shared" ref="AY57:AY120" si="72">ROUNDDOWN(AG57-AP57,3)</f>
        <v>52.094000000000001</v>
      </c>
      <c r="AZ57" s="24">
        <f t="shared" ref="AZ57:AZ120" si="73">ROUNDDOWN(AH57-AP57,3)</f>
        <v>51.103000000000002</v>
      </c>
      <c r="BA57" s="24">
        <f t="shared" ref="BA57:BA120" si="74">ROUNDDOWN(AI57-AP57,3)</f>
        <v>50.121000000000002</v>
      </c>
    </row>
    <row r="58" spans="1:53" x14ac:dyDescent="0.4">
      <c r="A58" s="12" t="s">
        <v>122</v>
      </c>
      <c r="B58" s="12" t="s">
        <v>118</v>
      </c>
      <c r="C58" s="12">
        <v>53</v>
      </c>
      <c r="D58" s="12" t="s">
        <v>119</v>
      </c>
      <c r="E58" s="12">
        <v>2021</v>
      </c>
      <c r="F58" s="14" t="s">
        <v>120</v>
      </c>
      <c r="G58" s="13" t="s">
        <v>87</v>
      </c>
      <c r="H58" s="30" t="s">
        <v>121</v>
      </c>
      <c r="I58" s="15">
        <f t="shared" si="38"/>
        <v>94374.399999999994</v>
      </c>
      <c r="J58" s="31">
        <v>0.47362230274187445</v>
      </c>
      <c r="K58" s="17">
        <f t="shared" si="39"/>
        <v>35.200000000000003</v>
      </c>
      <c r="L58" s="17">
        <f t="shared" si="40"/>
        <v>73.2</v>
      </c>
      <c r="M58" s="18">
        <v>0.99</v>
      </c>
      <c r="N58" s="18">
        <f t="shared" si="41"/>
        <v>4</v>
      </c>
      <c r="O58" s="19">
        <f t="shared" si="42"/>
        <v>1172.2673466202939</v>
      </c>
      <c r="P58" s="19">
        <f t="shared" si="43"/>
        <v>1160.5446731540908</v>
      </c>
      <c r="Q58" s="19">
        <f t="shared" si="44"/>
        <v>1148.9392264225498</v>
      </c>
      <c r="R58" s="19">
        <f t="shared" si="45"/>
        <v>1137.4498341583244</v>
      </c>
      <c r="S58" s="19">
        <f t="shared" si="46"/>
        <v>1126.075335816741</v>
      </c>
      <c r="T58" s="19">
        <f t="shared" si="47"/>
        <v>1114.8145824585736</v>
      </c>
      <c r="U58" s="19">
        <f t="shared" si="48"/>
        <v>1103.6664366339878</v>
      </c>
      <c r="V58" s="19">
        <f t="shared" si="49"/>
        <v>1092.6297722676479</v>
      </c>
      <c r="W58" s="19">
        <f t="shared" si="50"/>
        <v>1081.7034745449716</v>
      </c>
      <c r="X58" s="19">
        <f t="shared" si="51"/>
        <v>1070.8864397995217</v>
      </c>
      <c r="Y58" s="20">
        <f t="shared" si="52"/>
        <v>105.78404904908405</v>
      </c>
      <c r="Z58" s="20">
        <f t="shared" si="53"/>
        <v>110.63202747688226</v>
      </c>
      <c r="AA58" s="20">
        <f t="shared" si="54"/>
        <v>109.52570720211341</v>
      </c>
      <c r="AB58" s="20">
        <f t="shared" si="55"/>
        <v>108.43045013009227</v>
      </c>
      <c r="AC58" s="20">
        <f t="shared" si="56"/>
        <v>107.34614562879136</v>
      </c>
      <c r="AD58" s="20">
        <f t="shared" si="57"/>
        <v>106.27268417250343</v>
      </c>
      <c r="AE58" s="20">
        <f t="shared" si="58"/>
        <v>105.20995733077839</v>
      </c>
      <c r="AF58" s="20">
        <f t="shared" si="59"/>
        <v>104.15785775747061</v>
      </c>
      <c r="AG58" s="20">
        <f t="shared" si="60"/>
        <v>103.1162791798959</v>
      </c>
      <c r="AH58" s="20">
        <f t="shared" si="61"/>
        <v>102.08511638809695</v>
      </c>
      <c r="AI58" s="20">
        <f t="shared" si="62"/>
        <v>101.06426522421596</v>
      </c>
      <c r="AJ58" s="21">
        <f>+VLOOKUP($A58,'[1]2. 사업대상 산출'!$A$3:$L$185,10,0)</f>
        <v>94374.399999999994</v>
      </c>
      <c r="AK58" s="21">
        <f>+VLOOKUP($A58,'[1]2. 사업대상 산출'!$A$3:$L$185,11,0)</f>
        <v>109866.80066666671</v>
      </c>
      <c r="AL58" s="22">
        <f t="shared" ref="AL58:AL121" si="75">+AK58/AJ58</f>
        <v>1.1641589315181522</v>
      </c>
      <c r="AM58" s="18">
        <v>0.45669999999999999</v>
      </c>
      <c r="AN58" s="18">
        <v>3.5999999999999999E-3</v>
      </c>
      <c r="AO58" s="18">
        <v>8.5000000000000006E-3</v>
      </c>
      <c r="AP58" s="23">
        <f t="shared" si="63"/>
        <v>50.472999999999999</v>
      </c>
      <c r="AQ58" s="24">
        <f t="shared" si="64"/>
        <v>55.310600000000001</v>
      </c>
      <c r="AR58" s="24">
        <f t="shared" si="65"/>
        <v>60.158999999999999</v>
      </c>
      <c r="AS58" s="24">
        <f t="shared" si="66"/>
        <v>59.052</v>
      </c>
      <c r="AT58" s="24">
        <f t="shared" si="67"/>
        <v>57.957000000000001</v>
      </c>
      <c r="AU58" s="24">
        <f t="shared" si="68"/>
        <v>56.872999999999998</v>
      </c>
      <c r="AV58" s="24">
        <f t="shared" si="69"/>
        <v>55.798999999999999</v>
      </c>
      <c r="AW58" s="24">
        <f t="shared" si="70"/>
        <v>54.735999999999997</v>
      </c>
      <c r="AX58" s="24">
        <f t="shared" si="71"/>
        <v>53.683999999999997</v>
      </c>
      <c r="AY58" s="24">
        <f t="shared" si="72"/>
        <v>52.643000000000001</v>
      </c>
      <c r="AZ58" s="24">
        <f t="shared" si="73"/>
        <v>51.612000000000002</v>
      </c>
      <c r="BA58" s="24">
        <f t="shared" si="74"/>
        <v>50.591000000000001</v>
      </c>
    </row>
    <row r="59" spans="1:53" x14ac:dyDescent="0.4">
      <c r="A59" s="12" t="s">
        <v>123</v>
      </c>
      <c r="B59" s="12" t="s">
        <v>118</v>
      </c>
      <c r="C59" s="12">
        <v>54</v>
      </c>
      <c r="D59" s="12" t="s">
        <v>119</v>
      </c>
      <c r="E59" s="12">
        <v>2021</v>
      </c>
      <c r="F59" s="14" t="s">
        <v>120</v>
      </c>
      <c r="G59" s="13" t="s">
        <v>87</v>
      </c>
      <c r="H59" s="30" t="s">
        <v>121</v>
      </c>
      <c r="I59" s="15">
        <f t="shared" si="38"/>
        <v>94818.678756476671</v>
      </c>
      <c r="J59" s="31">
        <v>0.47362230274187445</v>
      </c>
      <c r="K59" s="17">
        <f t="shared" si="39"/>
        <v>35.200000000000003</v>
      </c>
      <c r="L59" s="17">
        <f t="shared" si="40"/>
        <v>73.2</v>
      </c>
      <c r="M59" s="18">
        <v>0.99</v>
      </c>
      <c r="N59" s="18">
        <f t="shared" si="41"/>
        <v>4</v>
      </c>
      <c r="O59" s="19">
        <f t="shared" si="42"/>
        <v>1172.2673466202939</v>
      </c>
      <c r="P59" s="19">
        <f t="shared" si="43"/>
        <v>1160.5446731540908</v>
      </c>
      <c r="Q59" s="19">
        <f t="shared" si="44"/>
        <v>1148.9392264225498</v>
      </c>
      <c r="R59" s="19">
        <f t="shared" si="45"/>
        <v>1137.4498341583244</v>
      </c>
      <c r="S59" s="19">
        <f t="shared" si="46"/>
        <v>1126.075335816741</v>
      </c>
      <c r="T59" s="19">
        <f t="shared" si="47"/>
        <v>1114.8145824585736</v>
      </c>
      <c r="U59" s="19">
        <f t="shared" si="48"/>
        <v>1103.6664366339878</v>
      </c>
      <c r="V59" s="19">
        <f t="shared" si="49"/>
        <v>1092.6297722676479</v>
      </c>
      <c r="W59" s="19">
        <f t="shared" si="50"/>
        <v>1081.7034745449716</v>
      </c>
      <c r="X59" s="19">
        <f t="shared" si="51"/>
        <v>1070.8864397995217</v>
      </c>
      <c r="Y59" s="20">
        <f t="shared" si="52"/>
        <v>106.28204009079236</v>
      </c>
      <c r="Z59" s="20">
        <f t="shared" si="53"/>
        <v>111.15284095589692</v>
      </c>
      <c r="AA59" s="20">
        <f t="shared" si="54"/>
        <v>110.04131254633795</v>
      </c>
      <c r="AB59" s="20">
        <f t="shared" si="55"/>
        <v>108.94089942087456</v>
      </c>
      <c r="AC59" s="20">
        <f t="shared" si="56"/>
        <v>107.85149042666582</v>
      </c>
      <c r="AD59" s="20">
        <f t="shared" si="57"/>
        <v>106.77297552239915</v>
      </c>
      <c r="AE59" s="20">
        <f t="shared" si="58"/>
        <v>105.70524576717514</v>
      </c>
      <c r="AF59" s="20">
        <f t="shared" si="59"/>
        <v>104.6481933095034</v>
      </c>
      <c r="AG59" s="20">
        <f t="shared" si="60"/>
        <v>103.60171137640836</v>
      </c>
      <c r="AH59" s="20">
        <f t="shared" si="61"/>
        <v>102.5656942626443</v>
      </c>
      <c r="AI59" s="20">
        <f t="shared" si="62"/>
        <v>101.54003732001784</v>
      </c>
      <c r="AJ59" s="21">
        <f>+VLOOKUP($A59,'[1]2. 사업대상 산출'!$A$3:$L$185,10,0)</f>
        <v>94818.678756476671</v>
      </c>
      <c r="AK59" s="21">
        <f>+VLOOKUP($A59,'[1]2. 사업대상 산출'!$A$3:$L$185,11,0)</f>
        <v>107333.51561806069</v>
      </c>
      <c r="AL59" s="22">
        <f t="shared" si="75"/>
        <v>1.1319870412213393</v>
      </c>
      <c r="AM59" s="18">
        <v>0.45669999999999999</v>
      </c>
      <c r="AN59" s="18">
        <v>3.5999999999999999E-3</v>
      </c>
      <c r="AO59" s="18">
        <v>8.5000000000000006E-3</v>
      </c>
      <c r="AP59" s="23">
        <f t="shared" si="63"/>
        <v>49.31</v>
      </c>
      <c r="AQ59" s="24">
        <f t="shared" si="64"/>
        <v>56.971500000000006</v>
      </c>
      <c r="AR59" s="24">
        <f t="shared" si="65"/>
        <v>61.841999999999999</v>
      </c>
      <c r="AS59" s="24">
        <f t="shared" si="66"/>
        <v>60.731000000000002</v>
      </c>
      <c r="AT59" s="24">
        <f t="shared" si="67"/>
        <v>59.63</v>
      </c>
      <c r="AU59" s="24">
        <f t="shared" si="68"/>
        <v>58.540999999999997</v>
      </c>
      <c r="AV59" s="24">
        <f t="shared" si="69"/>
        <v>57.462000000000003</v>
      </c>
      <c r="AW59" s="24">
        <f t="shared" si="70"/>
        <v>56.395000000000003</v>
      </c>
      <c r="AX59" s="24">
        <f t="shared" si="71"/>
        <v>55.338000000000001</v>
      </c>
      <c r="AY59" s="24">
        <f t="shared" si="72"/>
        <v>54.290999999999997</v>
      </c>
      <c r="AZ59" s="24">
        <f t="shared" si="73"/>
        <v>53.255000000000003</v>
      </c>
      <c r="BA59" s="24">
        <f t="shared" si="74"/>
        <v>52.23</v>
      </c>
    </row>
    <row r="60" spans="1:53" x14ac:dyDescent="0.4">
      <c r="A60" s="12" t="s">
        <v>124</v>
      </c>
      <c r="B60" s="12" t="s">
        <v>118</v>
      </c>
      <c r="C60" s="12">
        <v>55</v>
      </c>
      <c r="D60" s="12" t="s">
        <v>119</v>
      </c>
      <c r="E60" s="12">
        <v>2021</v>
      </c>
      <c r="F60" s="14" t="s">
        <v>120</v>
      </c>
      <c r="G60" s="13" t="s">
        <v>87</v>
      </c>
      <c r="H60" s="30" t="s">
        <v>121</v>
      </c>
      <c r="I60" s="15">
        <f t="shared" si="38"/>
        <v>93757.903225806454</v>
      </c>
      <c r="J60" s="31">
        <v>0.47362230274187445</v>
      </c>
      <c r="K60" s="17">
        <f t="shared" si="39"/>
        <v>35.200000000000003</v>
      </c>
      <c r="L60" s="17">
        <f t="shared" si="40"/>
        <v>73.2</v>
      </c>
      <c r="M60" s="18">
        <v>0.99</v>
      </c>
      <c r="N60" s="18">
        <f t="shared" si="41"/>
        <v>4</v>
      </c>
      <c r="O60" s="19">
        <f t="shared" si="42"/>
        <v>1172.2673466202939</v>
      </c>
      <c r="P60" s="19">
        <f t="shared" si="43"/>
        <v>1160.5446731540908</v>
      </c>
      <c r="Q60" s="19">
        <f t="shared" si="44"/>
        <v>1148.9392264225498</v>
      </c>
      <c r="R60" s="19">
        <f t="shared" si="45"/>
        <v>1137.4498341583244</v>
      </c>
      <c r="S60" s="19">
        <f t="shared" si="46"/>
        <v>1126.075335816741</v>
      </c>
      <c r="T60" s="19">
        <f t="shared" si="47"/>
        <v>1114.8145824585736</v>
      </c>
      <c r="U60" s="19">
        <f t="shared" si="48"/>
        <v>1103.6664366339878</v>
      </c>
      <c r="V60" s="19">
        <f t="shared" si="49"/>
        <v>1092.6297722676479</v>
      </c>
      <c r="W60" s="19">
        <f t="shared" si="50"/>
        <v>1081.7034745449716</v>
      </c>
      <c r="X60" s="19">
        <f t="shared" si="51"/>
        <v>1070.8864397995217</v>
      </c>
      <c r="Y60" s="20">
        <f t="shared" si="52"/>
        <v>105.09301922531945</v>
      </c>
      <c r="Z60" s="20">
        <f t="shared" si="53"/>
        <v>109.90932843919842</v>
      </c>
      <c r="AA60" s="20">
        <f t="shared" si="54"/>
        <v>108.81023515480642</v>
      </c>
      <c r="AB60" s="20">
        <f t="shared" si="55"/>
        <v>107.72213280325836</v>
      </c>
      <c r="AC60" s="20">
        <f t="shared" si="56"/>
        <v>106.64491147522577</v>
      </c>
      <c r="AD60" s="20">
        <f t="shared" si="57"/>
        <v>105.57846236047351</v>
      </c>
      <c r="AE60" s="20">
        <f t="shared" si="58"/>
        <v>104.52267773686876</v>
      </c>
      <c r="AF60" s="20">
        <f t="shared" si="59"/>
        <v>103.47745095950008</v>
      </c>
      <c r="AG60" s="20">
        <f t="shared" si="60"/>
        <v>102.44267644990508</v>
      </c>
      <c r="AH60" s="20">
        <f t="shared" si="61"/>
        <v>101.41824968540604</v>
      </c>
      <c r="AI60" s="20">
        <f t="shared" si="62"/>
        <v>100.40406718855196</v>
      </c>
      <c r="AJ60" s="21">
        <f>+VLOOKUP($A60,'[1]2. 사업대상 산출'!$A$3:$L$185,10,0)</f>
        <v>93757.903225806454</v>
      </c>
      <c r="AK60" s="21">
        <f>+VLOOKUP($A60,'[1]2. 사업대상 산출'!$A$3:$L$185,11,0)</f>
        <v>110527.64740783408</v>
      </c>
      <c r="AL60" s="22">
        <f t="shared" si="75"/>
        <v>1.1788621929997665</v>
      </c>
      <c r="AM60" s="18">
        <v>0.45669999999999999</v>
      </c>
      <c r="AN60" s="18">
        <v>3.5999999999999999E-3</v>
      </c>
      <c r="AO60" s="18">
        <v>8.5000000000000006E-3</v>
      </c>
      <c r="AP60" s="23">
        <f t="shared" si="63"/>
        <v>50.777000000000001</v>
      </c>
      <c r="AQ60" s="24">
        <f t="shared" si="64"/>
        <v>54.315599999999996</v>
      </c>
      <c r="AR60" s="24">
        <f t="shared" si="65"/>
        <v>59.131999999999998</v>
      </c>
      <c r="AS60" s="24">
        <f t="shared" si="66"/>
        <v>58.033000000000001</v>
      </c>
      <c r="AT60" s="24">
        <f t="shared" si="67"/>
        <v>56.945</v>
      </c>
      <c r="AU60" s="24">
        <f t="shared" si="68"/>
        <v>55.866999999999997</v>
      </c>
      <c r="AV60" s="24">
        <f t="shared" si="69"/>
        <v>54.801000000000002</v>
      </c>
      <c r="AW60" s="24">
        <f t="shared" si="70"/>
        <v>53.744999999999997</v>
      </c>
      <c r="AX60" s="24">
        <f t="shared" si="71"/>
        <v>52.7</v>
      </c>
      <c r="AY60" s="24">
        <f t="shared" si="72"/>
        <v>51.664999999999999</v>
      </c>
      <c r="AZ60" s="24">
        <f t="shared" si="73"/>
        <v>50.640999999999998</v>
      </c>
      <c r="BA60" s="24">
        <f t="shared" si="74"/>
        <v>49.627000000000002</v>
      </c>
    </row>
    <row r="61" spans="1:53" x14ac:dyDescent="0.4">
      <c r="A61" s="12" t="s">
        <v>125</v>
      </c>
      <c r="B61" s="12" t="s">
        <v>118</v>
      </c>
      <c r="C61" s="12">
        <v>56</v>
      </c>
      <c r="D61" s="12" t="s">
        <v>119</v>
      </c>
      <c r="E61" s="12">
        <v>2021</v>
      </c>
      <c r="F61" s="14" t="s">
        <v>120</v>
      </c>
      <c r="G61" s="13" t="s">
        <v>87</v>
      </c>
      <c r="H61" s="30" t="s">
        <v>121</v>
      </c>
      <c r="I61" s="15">
        <f t="shared" si="38"/>
        <v>94750.681818181809</v>
      </c>
      <c r="J61" s="31">
        <v>0.47362230274187445</v>
      </c>
      <c r="K61" s="17">
        <f t="shared" si="39"/>
        <v>35.200000000000003</v>
      </c>
      <c r="L61" s="17">
        <f t="shared" si="40"/>
        <v>73.2</v>
      </c>
      <c r="M61" s="18">
        <v>0.99</v>
      </c>
      <c r="N61" s="18">
        <f t="shared" si="41"/>
        <v>4</v>
      </c>
      <c r="O61" s="19">
        <f t="shared" si="42"/>
        <v>1172.2673466202939</v>
      </c>
      <c r="P61" s="19">
        <f t="shared" si="43"/>
        <v>1160.5446731540908</v>
      </c>
      <c r="Q61" s="19">
        <f t="shared" si="44"/>
        <v>1148.9392264225498</v>
      </c>
      <c r="R61" s="19">
        <f t="shared" si="45"/>
        <v>1137.4498341583244</v>
      </c>
      <c r="S61" s="19">
        <f t="shared" si="46"/>
        <v>1126.075335816741</v>
      </c>
      <c r="T61" s="19">
        <f t="shared" si="47"/>
        <v>1114.8145824585736</v>
      </c>
      <c r="U61" s="19">
        <f t="shared" si="48"/>
        <v>1103.6664366339878</v>
      </c>
      <c r="V61" s="19">
        <f t="shared" si="49"/>
        <v>1092.6297722676479</v>
      </c>
      <c r="W61" s="19">
        <f t="shared" si="50"/>
        <v>1081.7034745449716</v>
      </c>
      <c r="X61" s="19">
        <f t="shared" si="51"/>
        <v>1070.8864397995217</v>
      </c>
      <c r="Y61" s="20">
        <f t="shared" si="52"/>
        <v>106.20582247822188</v>
      </c>
      <c r="Z61" s="20">
        <f t="shared" si="53"/>
        <v>111.07313036546371</v>
      </c>
      <c r="AA61" s="20">
        <f t="shared" si="54"/>
        <v>109.96239906180905</v>
      </c>
      <c r="AB61" s="20">
        <f t="shared" si="55"/>
        <v>108.86277507119097</v>
      </c>
      <c r="AC61" s="20">
        <f t="shared" si="56"/>
        <v>107.77414732047906</v>
      </c>
      <c r="AD61" s="20">
        <f t="shared" si="57"/>
        <v>106.69640584727425</v>
      </c>
      <c r="AE61" s="20">
        <f t="shared" si="58"/>
        <v>105.6294417888015</v>
      </c>
      <c r="AF61" s="20">
        <f t="shared" si="59"/>
        <v>104.57314737091349</v>
      </c>
      <c r="AG61" s="20">
        <f t="shared" si="60"/>
        <v>103.52741589720435</v>
      </c>
      <c r="AH61" s="20">
        <f t="shared" si="61"/>
        <v>102.49214173823232</v>
      </c>
      <c r="AI61" s="20">
        <f t="shared" si="62"/>
        <v>101.46722032084998</v>
      </c>
      <c r="AJ61" s="21">
        <f>+VLOOKUP($A61,'[1]2. 사업대상 산출'!$A$3:$L$185,10,0)</f>
        <v>94750.681818181809</v>
      </c>
      <c r="AK61" s="21">
        <f>+VLOOKUP($A61,'[1]2. 사업대상 산출'!$A$3:$L$185,11,0)</f>
        <v>108612.37407407408</v>
      </c>
      <c r="AL61" s="22">
        <f t="shared" si="75"/>
        <v>1.1462964908526108</v>
      </c>
      <c r="AM61" s="18">
        <v>0.45669999999999999</v>
      </c>
      <c r="AN61" s="18">
        <v>3.5999999999999999E-3</v>
      </c>
      <c r="AO61" s="18">
        <v>8.5000000000000006E-3</v>
      </c>
      <c r="AP61" s="23">
        <f t="shared" si="63"/>
        <v>49.896999999999998</v>
      </c>
      <c r="AQ61" s="24">
        <f t="shared" si="64"/>
        <v>56.308500000000002</v>
      </c>
      <c r="AR61" s="24">
        <f t="shared" si="65"/>
        <v>61.176000000000002</v>
      </c>
      <c r="AS61" s="24">
        <f t="shared" si="66"/>
        <v>60.064999999999998</v>
      </c>
      <c r="AT61" s="24">
        <f t="shared" si="67"/>
        <v>58.965000000000003</v>
      </c>
      <c r="AU61" s="24">
        <f t="shared" si="68"/>
        <v>57.877000000000002</v>
      </c>
      <c r="AV61" s="24">
        <f t="shared" si="69"/>
        <v>56.798999999999999</v>
      </c>
      <c r="AW61" s="24">
        <f t="shared" si="70"/>
        <v>55.731999999999999</v>
      </c>
      <c r="AX61" s="24">
        <f t="shared" si="71"/>
        <v>54.676000000000002</v>
      </c>
      <c r="AY61" s="24">
        <f t="shared" si="72"/>
        <v>53.63</v>
      </c>
      <c r="AZ61" s="24">
        <f t="shared" si="73"/>
        <v>52.594999999999999</v>
      </c>
      <c r="BA61" s="24">
        <f t="shared" si="74"/>
        <v>51.57</v>
      </c>
    </row>
    <row r="62" spans="1:53" x14ac:dyDescent="0.4">
      <c r="A62" s="12" t="s">
        <v>126</v>
      </c>
      <c r="B62" s="12" t="s">
        <v>118</v>
      </c>
      <c r="C62" s="12">
        <v>57</v>
      </c>
      <c r="D62" s="12" t="s">
        <v>119</v>
      </c>
      <c r="E62" s="12">
        <v>2021</v>
      </c>
      <c r="F62" s="14" t="s">
        <v>127</v>
      </c>
      <c r="G62" s="13" t="s">
        <v>87</v>
      </c>
      <c r="H62" s="30" t="s">
        <v>121</v>
      </c>
      <c r="I62" s="15">
        <f t="shared" si="38"/>
        <v>92309.215686274518</v>
      </c>
      <c r="J62" s="31">
        <v>0.47362230274187445</v>
      </c>
      <c r="K62" s="17">
        <f t="shared" si="39"/>
        <v>35.200000000000003</v>
      </c>
      <c r="L62" s="17">
        <f t="shared" si="40"/>
        <v>73.2</v>
      </c>
      <c r="M62" s="18">
        <v>0.99</v>
      </c>
      <c r="N62" s="18">
        <f t="shared" si="41"/>
        <v>4</v>
      </c>
      <c r="O62" s="19">
        <f t="shared" si="42"/>
        <v>1172.2673466202939</v>
      </c>
      <c r="P62" s="19">
        <f t="shared" si="43"/>
        <v>1160.5446731540908</v>
      </c>
      <c r="Q62" s="19">
        <f t="shared" si="44"/>
        <v>1148.9392264225498</v>
      </c>
      <c r="R62" s="19">
        <f t="shared" si="45"/>
        <v>1137.4498341583244</v>
      </c>
      <c r="S62" s="19">
        <f t="shared" si="46"/>
        <v>1126.075335816741</v>
      </c>
      <c r="T62" s="19">
        <f t="shared" si="47"/>
        <v>1114.8145824585736</v>
      </c>
      <c r="U62" s="19">
        <f t="shared" si="48"/>
        <v>1103.6664366339878</v>
      </c>
      <c r="V62" s="19">
        <f t="shared" si="49"/>
        <v>1092.6297722676479</v>
      </c>
      <c r="W62" s="19">
        <f t="shared" si="50"/>
        <v>1081.7034745449716</v>
      </c>
      <c r="X62" s="19">
        <f t="shared" si="51"/>
        <v>1070.8864397995217</v>
      </c>
      <c r="Y62" s="20">
        <f t="shared" si="52"/>
        <v>103.4691886765833</v>
      </c>
      <c r="Z62" s="20">
        <f t="shared" si="53"/>
        <v>108.21107934114943</v>
      </c>
      <c r="AA62" s="20">
        <f t="shared" si="54"/>
        <v>107.12896854773793</v>
      </c>
      <c r="AB62" s="20">
        <f t="shared" si="55"/>
        <v>106.05767886226054</v>
      </c>
      <c r="AC62" s="20">
        <f t="shared" si="56"/>
        <v>104.99710207363795</v>
      </c>
      <c r="AD62" s="20">
        <f t="shared" si="57"/>
        <v>103.94713105290154</v>
      </c>
      <c r="AE62" s="20">
        <f t="shared" si="58"/>
        <v>102.90765974237254</v>
      </c>
      <c r="AF62" s="20">
        <f t="shared" si="59"/>
        <v>101.87858314494881</v>
      </c>
      <c r="AG62" s="20">
        <f t="shared" si="60"/>
        <v>100.85979731349931</v>
      </c>
      <c r="AH62" s="20">
        <f t="shared" si="61"/>
        <v>99.851199340364346</v>
      </c>
      <c r="AI62" s="20">
        <f t="shared" si="62"/>
        <v>98.852687346960678</v>
      </c>
      <c r="AJ62" s="21">
        <f>+VLOOKUP($A62,'[1]2. 사업대상 산출'!$A$3:$L$185,10,0)</f>
        <v>92309.215686274518</v>
      </c>
      <c r="AK62" s="21">
        <f>+VLOOKUP($A62,'[1]2. 사업대상 산출'!$A$3:$L$185,11,0)</f>
        <v>107669.36993464052</v>
      </c>
      <c r="AL62" s="22">
        <f t="shared" si="75"/>
        <v>1.1663989248979167</v>
      </c>
      <c r="AM62" s="18">
        <v>0.45669999999999999</v>
      </c>
      <c r="AN62" s="18">
        <v>3.5999999999999999E-3</v>
      </c>
      <c r="AO62" s="18">
        <v>8.5000000000000006E-3</v>
      </c>
      <c r="AP62" s="23">
        <f t="shared" si="63"/>
        <v>49.463999999999999</v>
      </c>
      <c r="AQ62" s="24">
        <f t="shared" si="64"/>
        <v>54.0047</v>
      </c>
      <c r="AR62" s="24">
        <f t="shared" si="65"/>
        <v>58.747</v>
      </c>
      <c r="AS62" s="24">
        <f t="shared" si="66"/>
        <v>57.664000000000001</v>
      </c>
      <c r="AT62" s="24">
        <f t="shared" si="67"/>
        <v>56.593000000000004</v>
      </c>
      <c r="AU62" s="24">
        <f t="shared" si="68"/>
        <v>55.533000000000001</v>
      </c>
      <c r="AV62" s="24">
        <f t="shared" si="69"/>
        <v>54.482999999999997</v>
      </c>
      <c r="AW62" s="24">
        <f t="shared" si="70"/>
        <v>53.442999999999998</v>
      </c>
      <c r="AX62" s="24">
        <f t="shared" si="71"/>
        <v>52.414000000000001</v>
      </c>
      <c r="AY62" s="24">
        <f t="shared" si="72"/>
        <v>51.395000000000003</v>
      </c>
      <c r="AZ62" s="24">
        <f t="shared" si="73"/>
        <v>50.387</v>
      </c>
      <c r="BA62" s="24">
        <f t="shared" si="74"/>
        <v>49.387999999999998</v>
      </c>
    </row>
    <row r="63" spans="1:53" x14ac:dyDescent="0.4">
      <c r="A63" s="12" t="s">
        <v>128</v>
      </c>
      <c r="B63" s="12" t="s">
        <v>118</v>
      </c>
      <c r="C63" s="12">
        <v>58</v>
      </c>
      <c r="D63" s="12" t="s">
        <v>119</v>
      </c>
      <c r="E63" s="12">
        <v>2022</v>
      </c>
      <c r="F63" s="14" t="s">
        <v>129</v>
      </c>
      <c r="G63" s="13" t="s">
        <v>87</v>
      </c>
      <c r="H63" s="30" t="s">
        <v>121</v>
      </c>
      <c r="I63" s="15">
        <f t="shared" si="38"/>
        <v>81326.5625</v>
      </c>
      <c r="J63" s="31">
        <v>0.47362230274187445</v>
      </c>
      <c r="K63" s="17">
        <f t="shared" si="39"/>
        <v>35.200000000000003</v>
      </c>
      <c r="L63" s="17">
        <f t="shared" si="40"/>
        <v>73.2</v>
      </c>
      <c r="M63" s="18">
        <v>0.99</v>
      </c>
      <c r="N63" s="18">
        <f t="shared" si="41"/>
        <v>4</v>
      </c>
      <c r="O63" s="19">
        <f t="shared" si="42"/>
        <v>1172.2673466202939</v>
      </c>
      <c r="P63" s="19">
        <f t="shared" si="43"/>
        <v>1160.5446731540908</v>
      </c>
      <c r="Q63" s="19">
        <f t="shared" si="44"/>
        <v>1148.9392264225498</v>
      </c>
      <c r="R63" s="19">
        <f t="shared" si="45"/>
        <v>1137.4498341583244</v>
      </c>
      <c r="S63" s="19">
        <f t="shared" si="46"/>
        <v>1126.075335816741</v>
      </c>
      <c r="T63" s="19">
        <f t="shared" si="47"/>
        <v>1114.8145824585736</v>
      </c>
      <c r="U63" s="19">
        <f t="shared" si="48"/>
        <v>1103.6664366339878</v>
      </c>
      <c r="V63" s="19">
        <f t="shared" si="49"/>
        <v>1092.6297722676479</v>
      </c>
      <c r="W63" s="19">
        <f t="shared" si="50"/>
        <v>1081.7034745449716</v>
      </c>
      <c r="X63" s="19">
        <f t="shared" si="51"/>
        <v>1070.8864397995217</v>
      </c>
      <c r="Y63" s="20">
        <f t="shared" si="52"/>
        <v>91.158757846337565</v>
      </c>
      <c r="Z63" s="20">
        <f t="shared" si="53"/>
        <v>95.336473631624486</v>
      </c>
      <c r="AA63" s="20">
        <f t="shared" si="54"/>
        <v>94.38310889530824</v>
      </c>
      <c r="AB63" s="20">
        <f t="shared" si="55"/>
        <v>93.43927780635515</v>
      </c>
      <c r="AC63" s="20">
        <f t="shared" si="56"/>
        <v>92.504885028291596</v>
      </c>
      <c r="AD63" s="20">
        <f t="shared" si="57"/>
        <v>91.579836178008676</v>
      </c>
      <c r="AE63" s="20">
        <f t="shared" si="58"/>
        <v>90.664037816228586</v>
      </c>
      <c r="AF63" s="20">
        <f t="shared" si="59"/>
        <v>89.757397438066306</v>
      </c>
      <c r="AG63" s="20">
        <f t="shared" si="60"/>
        <v>88.859823463685629</v>
      </c>
      <c r="AH63" s="20">
        <f t="shared" si="61"/>
        <v>87.971225229048784</v>
      </c>
      <c r="AI63" s="20">
        <f t="shared" si="62"/>
        <v>87.091512976758281</v>
      </c>
      <c r="AJ63" s="21">
        <f>+VLOOKUP($A63,'[1]2. 사업대상 산출'!$A$3:$L$185,10,0)</f>
        <v>81326.5625</v>
      </c>
      <c r="AK63" s="21">
        <f>+VLOOKUP($A63,'[1]2. 사업대상 산출'!$A$3:$L$185,11,0)</f>
        <v>95849.829903017278</v>
      </c>
      <c r="AL63" s="22">
        <f t="shared" si="75"/>
        <v>1.1785796295400692</v>
      </c>
      <c r="AM63" s="18">
        <v>0.45669999999999999</v>
      </c>
      <c r="AN63" s="18">
        <v>3.5999999999999999E-3</v>
      </c>
      <c r="AO63" s="18">
        <v>8.5000000000000006E-3</v>
      </c>
      <c r="AP63" s="23">
        <f t="shared" si="63"/>
        <v>44.033999999999999</v>
      </c>
      <c r="AQ63" s="24">
        <f t="shared" si="64"/>
        <v>47.124299999999998</v>
      </c>
      <c r="AR63" s="24">
        <f t="shared" si="65"/>
        <v>51.302</v>
      </c>
      <c r="AS63" s="24">
        <f t="shared" si="66"/>
        <v>50.348999999999997</v>
      </c>
      <c r="AT63" s="24">
        <f t="shared" si="67"/>
        <v>49.405000000000001</v>
      </c>
      <c r="AU63" s="24">
        <f t="shared" si="68"/>
        <v>48.47</v>
      </c>
      <c r="AV63" s="24">
        <f t="shared" si="69"/>
        <v>47.545000000000002</v>
      </c>
      <c r="AW63" s="24">
        <f t="shared" si="70"/>
        <v>46.63</v>
      </c>
      <c r="AX63" s="24">
        <f t="shared" si="71"/>
        <v>45.722999999999999</v>
      </c>
      <c r="AY63" s="24">
        <f t="shared" si="72"/>
        <v>44.825000000000003</v>
      </c>
      <c r="AZ63" s="24">
        <f t="shared" si="73"/>
        <v>43.936999999999998</v>
      </c>
      <c r="BA63" s="24">
        <f t="shared" si="74"/>
        <v>43.057000000000002</v>
      </c>
    </row>
    <row r="64" spans="1:53" x14ac:dyDescent="0.4">
      <c r="A64" s="12" t="s">
        <v>130</v>
      </c>
      <c r="B64" s="12" t="s">
        <v>118</v>
      </c>
      <c r="C64" s="12">
        <v>59</v>
      </c>
      <c r="D64" s="12" t="s">
        <v>119</v>
      </c>
      <c r="E64" s="12">
        <v>2022</v>
      </c>
      <c r="F64" s="14" t="s">
        <v>129</v>
      </c>
      <c r="G64" s="13" t="s">
        <v>87</v>
      </c>
      <c r="H64" s="30" t="s">
        <v>121</v>
      </c>
      <c r="I64" s="15">
        <f t="shared" si="38"/>
        <v>80194.728132387711</v>
      </c>
      <c r="J64" s="31">
        <v>0.47362230274187445</v>
      </c>
      <c r="K64" s="17">
        <f t="shared" si="39"/>
        <v>35.200000000000003</v>
      </c>
      <c r="L64" s="17">
        <f t="shared" si="40"/>
        <v>73.2</v>
      </c>
      <c r="M64" s="18">
        <v>0.99</v>
      </c>
      <c r="N64" s="18">
        <f t="shared" si="41"/>
        <v>4</v>
      </c>
      <c r="O64" s="19">
        <f t="shared" si="42"/>
        <v>1172.2673466202939</v>
      </c>
      <c r="P64" s="19">
        <f t="shared" si="43"/>
        <v>1160.5446731540908</v>
      </c>
      <c r="Q64" s="19">
        <f t="shared" si="44"/>
        <v>1148.9392264225498</v>
      </c>
      <c r="R64" s="19">
        <f t="shared" si="45"/>
        <v>1137.4498341583244</v>
      </c>
      <c r="S64" s="19">
        <f t="shared" si="46"/>
        <v>1126.075335816741</v>
      </c>
      <c r="T64" s="19">
        <f t="shared" si="47"/>
        <v>1114.8145824585736</v>
      </c>
      <c r="U64" s="19">
        <f t="shared" si="48"/>
        <v>1103.6664366339878</v>
      </c>
      <c r="V64" s="19">
        <f t="shared" si="49"/>
        <v>1092.6297722676479</v>
      </c>
      <c r="W64" s="19">
        <f t="shared" si="50"/>
        <v>1081.7034745449716</v>
      </c>
      <c r="X64" s="19">
        <f t="shared" si="51"/>
        <v>1070.8864397995217</v>
      </c>
      <c r="Y64" s="20">
        <f t="shared" si="52"/>
        <v>89.890087293105566</v>
      </c>
      <c r="Z64" s="20">
        <f t="shared" si="53"/>
        <v>94.009661160689973</v>
      </c>
      <c r="AA64" s="20">
        <f t="shared" si="54"/>
        <v>93.069564549083069</v>
      </c>
      <c r="AB64" s="20">
        <f t="shared" si="55"/>
        <v>92.138868903592225</v>
      </c>
      <c r="AC64" s="20">
        <f t="shared" si="56"/>
        <v>91.217480214556304</v>
      </c>
      <c r="AD64" s="20">
        <f t="shared" si="57"/>
        <v>90.305305412410732</v>
      </c>
      <c r="AE64" s="20">
        <f t="shared" si="58"/>
        <v>89.402252358286631</v>
      </c>
      <c r="AF64" s="20">
        <f t="shared" si="59"/>
        <v>88.508229834703755</v>
      </c>
      <c r="AG64" s="20">
        <f t="shared" si="60"/>
        <v>87.623147536356711</v>
      </c>
      <c r="AH64" s="20">
        <f t="shared" si="61"/>
        <v>86.746916060993158</v>
      </c>
      <c r="AI64" s="20">
        <f t="shared" si="62"/>
        <v>85.879446900383215</v>
      </c>
      <c r="AJ64" s="21">
        <f>+VLOOKUP($A64,'[1]2. 사업대상 산출'!$A$3:$L$185,10,0)</f>
        <v>80194.728132387711</v>
      </c>
      <c r="AK64" s="21">
        <f>+VLOOKUP($A64,'[1]2. 사업대상 산출'!$A$3:$L$185,11,0)</f>
        <v>92521.040135396514</v>
      </c>
      <c r="AL64" s="22">
        <f t="shared" si="75"/>
        <v>1.1537047670098735</v>
      </c>
      <c r="AM64" s="18">
        <v>0.45669999999999999</v>
      </c>
      <c r="AN64" s="18">
        <v>3.5999999999999999E-3</v>
      </c>
      <c r="AO64" s="18">
        <v>8.5000000000000006E-3</v>
      </c>
      <c r="AP64" s="23">
        <f t="shared" si="63"/>
        <v>42.505000000000003</v>
      </c>
      <c r="AQ64" s="24">
        <f t="shared" si="64"/>
        <v>47.384599999999999</v>
      </c>
      <c r="AR64" s="24">
        <f t="shared" si="65"/>
        <v>51.503999999999998</v>
      </c>
      <c r="AS64" s="24">
        <f t="shared" si="66"/>
        <v>50.564</v>
      </c>
      <c r="AT64" s="24">
        <f t="shared" si="67"/>
        <v>49.633000000000003</v>
      </c>
      <c r="AU64" s="24">
        <f t="shared" si="68"/>
        <v>48.712000000000003</v>
      </c>
      <c r="AV64" s="24">
        <f t="shared" si="69"/>
        <v>47.8</v>
      </c>
      <c r="AW64" s="24">
        <f t="shared" si="70"/>
        <v>46.896999999999998</v>
      </c>
      <c r="AX64" s="24">
        <f t="shared" si="71"/>
        <v>46.003</v>
      </c>
      <c r="AY64" s="24">
        <f t="shared" si="72"/>
        <v>45.118000000000002</v>
      </c>
      <c r="AZ64" s="24">
        <f t="shared" si="73"/>
        <v>44.241</v>
      </c>
      <c r="BA64" s="24">
        <f t="shared" si="74"/>
        <v>43.374000000000002</v>
      </c>
    </row>
    <row r="65" spans="1:53" x14ac:dyDescent="0.4">
      <c r="A65" s="12" t="s">
        <v>131</v>
      </c>
      <c r="B65" s="12" t="s">
        <v>118</v>
      </c>
      <c r="C65" s="12">
        <v>60</v>
      </c>
      <c r="D65" s="12" t="s">
        <v>119</v>
      </c>
      <c r="E65" s="12">
        <v>2022</v>
      </c>
      <c r="F65" s="14" t="s">
        <v>132</v>
      </c>
      <c r="G65" s="13" t="s">
        <v>87</v>
      </c>
      <c r="H65" s="30" t="s">
        <v>121</v>
      </c>
      <c r="I65" s="15">
        <f t="shared" si="38"/>
        <v>82450.692307692312</v>
      </c>
      <c r="J65" s="31">
        <v>0.47362230274187445</v>
      </c>
      <c r="K65" s="17">
        <f t="shared" si="39"/>
        <v>35.200000000000003</v>
      </c>
      <c r="L65" s="17">
        <f t="shared" si="40"/>
        <v>73.2</v>
      </c>
      <c r="M65" s="18">
        <v>0.99</v>
      </c>
      <c r="N65" s="18">
        <f t="shared" si="41"/>
        <v>4</v>
      </c>
      <c r="O65" s="19">
        <f t="shared" si="42"/>
        <v>1172.2673466202939</v>
      </c>
      <c r="P65" s="19">
        <f t="shared" si="43"/>
        <v>1160.5446731540908</v>
      </c>
      <c r="Q65" s="19">
        <f t="shared" si="44"/>
        <v>1148.9392264225498</v>
      </c>
      <c r="R65" s="19">
        <f t="shared" si="45"/>
        <v>1137.4498341583244</v>
      </c>
      <c r="S65" s="19">
        <f t="shared" si="46"/>
        <v>1126.075335816741</v>
      </c>
      <c r="T65" s="19">
        <f t="shared" si="47"/>
        <v>1114.8145824585736</v>
      </c>
      <c r="U65" s="19">
        <f t="shared" si="48"/>
        <v>1103.6664366339878</v>
      </c>
      <c r="V65" s="19">
        <f t="shared" si="49"/>
        <v>1092.6297722676479</v>
      </c>
      <c r="W65" s="19">
        <f t="shared" si="50"/>
        <v>1081.7034745449716</v>
      </c>
      <c r="X65" s="19">
        <f t="shared" si="51"/>
        <v>1070.8864397995217</v>
      </c>
      <c r="Y65" s="20">
        <f t="shared" si="52"/>
        <v>92.418792375981852</v>
      </c>
      <c r="Z65" s="20">
        <f t="shared" si="53"/>
        <v>96.654254298544743</v>
      </c>
      <c r="AA65" s="20">
        <f t="shared" si="54"/>
        <v>95.687711755559278</v>
      </c>
      <c r="AB65" s="20">
        <f t="shared" si="55"/>
        <v>94.730834638003685</v>
      </c>
      <c r="AC65" s="20">
        <f t="shared" si="56"/>
        <v>93.783526291623645</v>
      </c>
      <c r="AD65" s="20">
        <f t="shared" si="57"/>
        <v>92.845691028707392</v>
      </c>
      <c r="AE65" s="20">
        <f t="shared" si="58"/>
        <v>91.917234118420325</v>
      </c>
      <c r="AF65" s="20">
        <f t="shared" si="59"/>
        <v>90.998061777236117</v>
      </c>
      <c r="AG65" s="20">
        <f t="shared" si="60"/>
        <v>90.088081159463755</v>
      </c>
      <c r="AH65" s="20">
        <f t="shared" si="61"/>
        <v>89.187200347869137</v>
      </c>
      <c r="AI65" s="20">
        <f t="shared" si="62"/>
        <v>88.295328344390413</v>
      </c>
      <c r="AJ65" s="21">
        <f>+VLOOKUP($A65,'[1]2. 사업대상 산출'!$A$3:$L$185,10,0)</f>
        <v>82450.692307692312</v>
      </c>
      <c r="AK65" s="21">
        <f>+VLOOKUP($A65,'[1]2. 사업대상 산출'!$A$3:$L$185,11,0)</f>
        <v>92505.581664050216</v>
      </c>
      <c r="AL65" s="22">
        <f t="shared" si="75"/>
        <v>1.1219503326768285</v>
      </c>
      <c r="AM65" s="18">
        <v>0.45669999999999999</v>
      </c>
      <c r="AN65" s="18">
        <v>3.5999999999999999E-3</v>
      </c>
      <c r="AO65" s="18">
        <v>8.5000000000000006E-3</v>
      </c>
      <c r="AP65" s="23">
        <f t="shared" si="63"/>
        <v>42.497999999999998</v>
      </c>
      <c r="AQ65" s="24">
        <f t="shared" si="64"/>
        <v>49.920399999999994</v>
      </c>
      <c r="AR65" s="24">
        <f t="shared" si="65"/>
        <v>54.155999999999999</v>
      </c>
      <c r="AS65" s="24">
        <f t="shared" si="66"/>
        <v>53.189</v>
      </c>
      <c r="AT65" s="24">
        <f t="shared" si="67"/>
        <v>52.231999999999999</v>
      </c>
      <c r="AU65" s="24">
        <f t="shared" si="68"/>
        <v>51.284999999999997</v>
      </c>
      <c r="AV65" s="24">
        <f t="shared" si="69"/>
        <v>50.347000000000001</v>
      </c>
      <c r="AW65" s="24">
        <f t="shared" si="70"/>
        <v>49.418999999999997</v>
      </c>
      <c r="AX65" s="24">
        <f t="shared" si="71"/>
        <v>48.5</v>
      </c>
      <c r="AY65" s="24">
        <f t="shared" si="72"/>
        <v>47.59</v>
      </c>
      <c r="AZ65" s="24">
        <f t="shared" si="73"/>
        <v>46.689</v>
      </c>
      <c r="BA65" s="24">
        <f t="shared" si="74"/>
        <v>45.796999999999997</v>
      </c>
    </row>
    <row r="66" spans="1:53" x14ac:dyDescent="0.4">
      <c r="A66" s="12" t="s">
        <v>133</v>
      </c>
      <c r="B66" s="12" t="s">
        <v>118</v>
      </c>
      <c r="C66" s="12">
        <v>61</v>
      </c>
      <c r="D66" s="12" t="s">
        <v>119</v>
      </c>
      <c r="E66" s="12">
        <v>2022</v>
      </c>
      <c r="F66" s="14" t="s">
        <v>132</v>
      </c>
      <c r="G66" s="13" t="s">
        <v>87</v>
      </c>
      <c r="H66" s="30" t="s">
        <v>121</v>
      </c>
      <c r="I66" s="15">
        <f t="shared" si="38"/>
        <v>80340.711538461532</v>
      </c>
      <c r="J66" s="31">
        <v>0.47362230274187445</v>
      </c>
      <c r="K66" s="17">
        <f t="shared" si="39"/>
        <v>35.200000000000003</v>
      </c>
      <c r="L66" s="17">
        <f t="shared" si="40"/>
        <v>73.2</v>
      </c>
      <c r="M66" s="18">
        <v>0.99</v>
      </c>
      <c r="N66" s="18">
        <f t="shared" si="41"/>
        <v>4</v>
      </c>
      <c r="O66" s="19">
        <f t="shared" si="42"/>
        <v>1172.2673466202939</v>
      </c>
      <c r="P66" s="19">
        <f t="shared" si="43"/>
        <v>1160.5446731540908</v>
      </c>
      <c r="Q66" s="19">
        <f t="shared" si="44"/>
        <v>1148.9392264225498</v>
      </c>
      <c r="R66" s="19">
        <f t="shared" si="45"/>
        <v>1137.4498341583244</v>
      </c>
      <c r="S66" s="19">
        <f t="shared" si="46"/>
        <v>1126.075335816741</v>
      </c>
      <c r="T66" s="19">
        <f t="shared" si="47"/>
        <v>1114.8145824585736</v>
      </c>
      <c r="U66" s="19">
        <f t="shared" si="48"/>
        <v>1103.6664366339878</v>
      </c>
      <c r="V66" s="19">
        <f t="shared" si="49"/>
        <v>1092.6297722676479</v>
      </c>
      <c r="W66" s="19">
        <f t="shared" si="50"/>
        <v>1081.7034745449716</v>
      </c>
      <c r="X66" s="19">
        <f t="shared" si="51"/>
        <v>1070.8864397995217</v>
      </c>
      <c r="Y66" s="20">
        <f t="shared" si="52"/>
        <v>90.053719758991093</v>
      </c>
      <c r="Z66" s="20">
        <f t="shared" si="53"/>
        <v>94.180792740778728</v>
      </c>
      <c r="AA66" s="20">
        <f t="shared" si="54"/>
        <v>93.238984813370919</v>
      </c>
      <c r="AB66" s="20">
        <f t="shared" si="55"/>
        <v>92.30659496523721</v>
      </c>
      <c r="AC66" s="20">
        <f t="shared" si="56"/>
        <v>91.383529015584841</v>
      </c>
      <c r="AD66" s="20">
        <f t="shared" si="57"/>
        <v>90.469693725428982</v>
      </c>
      <c r="AE66" s="20">
        <f t="shared" si="58"/>
        <v>89.564996788174682</v>
      </c>
      <c r="AF66" s="20">
        <f t="shared" si="59"/>
        <v>88.669346820292944</v>
      </c>
      <c r="AG66" s="20">
        <f t="shared" si="60"/>
        <v>87.782653352090009</v>
      </c>
      <c r="AH66" s="20">
        <f t="shared" si="61"/>
        <v>86.904826818569134</v>
      </c>
      <c r="AI66" s="20">
        <f t="shared" si="62"/>
        <v>86.035778550383412</v>
      </c>
      <c r="AJ66" s="21">
        <f>+VLOOKUP($A66,'[1]2. 사업대상 산출'!$A$3:$L$185,10,0)</f>
        <v>80340.711538461532</v>
      </c>
      <c r="AK66" s="21">
        <f>+VLOOKUP($A66,'[1]2. 사업대상 산출'!$A$3:$L$185,11,0)</f>
        <v>89506.805624999994</v>
      </c>
      <c r="AL66" s="22">
        <f t="shared" si="75"/>
        <v>1.114090277656433</v>
      </c>
      <c r="AM66" s="18">
        <v>0.45669999999999999</v>
      </c>
      <c r="AN66" s="18">
        <v>3.5999999999999999E-3</v>
      </c>
      <c r="AO66" s="18">
        <v>8.5000000000000006E-3</v>
      </c>
      <c r="AP66" s="23">
        <f t="shared" si="63"/>
        <v>41.12</v>
      </c>
      <c r="AQ66" s="24">
        <f t="shared" si="64"/>
        <v>48.933</v>
      </c>
      <c r="AR66" s="24">
        <f t="shared" si="65"/>
        <v>53.06</v>
      </c>
      <c r="AS66" s="24">
        <f t="shared" si="66"/>
        <v>52.118000000000002</v>
      </c>
      <c r="AT66" s="24">
        <f t="shared" si="67"/>
        <v>51.186</v>
      </c>
      <c r="AU66" s="24">
        <f t="shared" si="68"/>
        <v>50.262999999999998</v>
      </c>
      <c r="AV66" s="24">
        <f t="shared" si="69"/>
        <v>49.348999999999997</v>
      </c>
      <c r="AW66" s="24">
        <f t="shared" si="70"/>
        <v>48.444000000000003</v>
      </c>
      <c r="AX66" s="24">
        <f t="shared" si="71"/>
        <v>47.548999999999999</v>
      </c>
      <c r="AY66" s="24">
        <f t="shared" si="72"/>
        <v>46.661999999999999</v>
      </c>
      <c r="AZ66" s="24">
        <f t="shared" si="73"/>
        <v>45.783999999999999</v>
      </c>
      <c r="BA66" s="24">
        <f t="shared" si="74"/>
        <v>44.914999999999999</v>
      </c>
    </row>
    <row r="67" spans="1:53" x14ac:dyDescent="0.4">
      <c r="A67" s="12" t="s">
        <v>134</v>
      </c>
      <c r="B67" s="12" t="s">
        <v>118</v>
      </c>
      <c r="C67" s="12">
        <v>62</v>
      </c>
      <c r="D67" s="12" t="s">
        <v>119</v>
      </c>
      <c r="E67" s="12">
        <v>2022</v>
      </c>
      <c r="F67" s="14" t="s">
        <v>135</v>
      </c>
      <c r="G67" s="13" t="s">
        <v>87</v>
      </c>
      <c r="H67" s="30" t="s">
        <v>121</v>
      </c>
      <c r="I67" s="15">
        <f t="shared" si="38"/>
        <v>80834.812834224591</v>
      </c>
      <c r="J67" s="31">
        <v>0.47362230274187445</v>
      </c>
      <c r="K67" s="17">
        <f t="shared" si="39"/>
        <v>35.200000000000003</v>
      </c>
      <c r="L67" s="17">
        <f t="shared" si="40"/>
        <v>73.2</v>
      </c>
      <c r="M67" s="18">
        <v>0.99</v>
      </c>
      <c r="N67" s="18">
        <f t="shared" si="41"/>
        <v>3</v>
      </c>
      <c r="O67" s="19">
        <f t="shared" si="42"/>
        <v>1184.1084309295895</v>
      </c>
      <c r="P67" s="19">
        <f t="shared" si="43"/>
        <v>1172.2673466202939</v>
      </c>
      <c r="Q67" s="19">
        <f t="shared" si="44"/>
        <v>1160.5446731540908</v>
      </c>
      <c r="R67" s="19">
        <f t="shared" si="45"/>
        <v>1148.9392264225498</v>
      </c>
      <c r="S67" s="19">
        <f t="shared" si="46"/>
        <v>1137.4498341583244</v>
      </c>
      <c r="T67" s="19">
        <f t="shared" si="47"/>
        <v>1126.075335816741</v>
      </c>
      <c r="U67" s="19">
        <f t="shared" si="48"/>
        <v>1114.8145824585736</v>
      </c>
      <c r="V67" s="19">
        <f t="shared" si="49"/>
        <v>1103.6664366339878</v>
      </c>
      <c r="W67" s="19">
        <f t="shared" si="50"/>
        <v>1092.6297722676479</v>
      </c>
      <c r="X67" s="19">
        <f t="shared" si="51"/>
        <v>1081.7034745449716</v>
      </c>
      <c r="Y67" s="20">
        <f t="shared" si="52"/>
        <v>91.522784617172604</v>
      </c>
      <c r="Z67" s="20">
        <f t="shared" si="53"/>
        <v>95.717183389620715</v>
      </c>
      <c r="AA67" s="20">
        <f t="shared" si="54"/>
        <v>94.760011555724546</v>
      </c>
      <c r="AB67" s="20">
        <f t="shared" si="55"/>
        <v>93.812411440167267</v>
      </c>
      <c r="AC67" s="20">
        <f t="shared" si="56"/>
        <v>92.874287325765607</v>
      </c>
      <c r="AD67" s="20">
        <f t="shared" si="57"/>
        <v>91.94554445250796</v>
      </c>
      <c r="AE67" s="20">
        <f t="shared" si="58"/>
        <v>91.026089007982861</v>
      </c>
      <c r="AF67" s="20">
        <f t="shared" si="59"/>
        <v>90.115828117903021</v>
      </c>
      <c r="AG67" s="20">
        <f t="shared" si="60"/>
        <v>89.214669836723999</v>
      </c>
      <c r="AH67" s="20">
        <f t="shared" si="61"/>
        <v>88.322523138356757</v>
      </c>
      <c r="AI67" s="20">
        <f t="shared" si="62"/>
        <v>87.439297906973209</v>
      </c>
      <c r="AJ67" s="21">
        <f>+VLOOKUP($A67,'[1]2. 사업대상 산출'!$A$3:$L$185,10,0)</f>
        <v>80834.812834224591</v>
      </c>
      <c r="AK67" s="21">
        <f>+VLOOKUP($A67,'[1]2. 사업대상 산출'!$A$3:$L$185,11,0)</f>
        <v>100475.80197192509</v>
      </c>
      <c r="AL67" s="22">
        <f t="shared" si="75"/>
        <v>1.2429768616892833</v>
      </c>
      <c r="AM67" s="18">
        <v>0.45669999999999999</v>
      </c>
      <c r="AN67" s="18">
        <v>3.5999999999999999E-3</v>
      </c>
      <c r="AO67" s="18">
        <v>8.5000000000000006E-3</v>
      </c>
      <c r="AP67" s="23">
        <f t="shared" si="63"/>
        <v>46.158999999999999</v>
      </c>
      <c r="AQ67" s="24">
        <f t="shared" si="64"/>
        <v>45.363399999999999</v>
      </c>
      <c r="AR67" s="24">
        <f t="shared" si="65"/>
        <v>49.558</v>
      </c>
      <c r="AS67" s="24">
        <f t="shared" si="66"/>
        <v>48.600999999999999</v>
      </c>
      <c r="AT67" s="24">
        <f t="shared" si="67"/>
        <v>47.652999999999999</v>
      </c>
      <c r="AU67" s="24">
        <f t="shared" si="68"/>
        <v>46.715000000000003</v>
      </c>
      <c r="AV67" s="24">
        <f t="shared" si="69"/>
        <v>45.786000000000001</v>
      </c>
      <c r="AW67" s="24">
        <f t="shared" si="70"/>
        <v>44.866999999999997</v>
      </c>
      <c r="AX67" s="24">
        <f t="shared" si="71"/>
        <v>43.956000000000003</v>
      </c>
      <c r="AY67" s="24">
        <f t="shared" si="72"/>
        <v>43.055</v>
      </c>
      <c r="AZ67" s="24">
        <f t="shared" si="73"/>
        <v>42.162999999999997</v>
      </c>
      <c r="BA67" s="24">
        <f t="shared" si="74"/>
        <v>41.28</v>
      </c>
    </row>
    <row r="68" spans="1:53" x14ac:dyDescent="0.4">
      <c r="A68" s="12" t="s">
        <v>136</v>
      </c>
      <c r="B68" s="12" t="s">
        <v>118</v>
      </c>
      <c r="C68" s="12">
        <v>63</v>
      </c>
      <c r="D68" s="12" t="s">
        <v>119</v>
      </c>
      <c r="E68" s="12">
        <v>2021</v>
      </c>
      <c r="F68" s="14" t="s">
        <v>127</v>
      </c>
      <c r="G68" s="13" t="s">
        <v>87</v>
      </c>
      <c r="H68" s="30" t="s">
        <v>121</v>
      </c>
      <c r="I68" s="15">
        <f t="shared" si="38"/>
        <v>94935.84821428571</v>
      </c>
      <c r="J68" s="31">
        <v>0.47362230274187445</v>
      </c>
      <c r="K68" s="17">
        <f t="shared" si="39"/>
        <v>35.200000000000003</v>
      </c>
      <c r="L68" s="17">
        <f t="shared" si="40"/>
        <v>73.2</v>
      </c>
      <c r="M68" s="18">
        <v>0.99</v>
      </c>
      <c r="N68" s="18">
        <f t="shared" si="41"/>
        <v>4</v>
      </c>
      <c r="O68" s="19">
        <f t="shared" si="42"/>
        <v>1172.2673466202939</v>
      </c>
      <c r="P68" s="19">
        <f t="shared" si="43"/>
        <v>1160.5446731540908</v>
      </c>
      <c r="Q68" s="19">
        <f t="shared" si="44"/>
        <v>1148.9392264225498</v>
      </c>
      <c r="R68" s="19">
        <f t="shared" si="45"/>
        <v>1137.4498341583244</v>
      </c>
      <c r="S68" s="19">
        <f t="shared" si="46"/>
        <v>1126.075335816741</v>
      </c>
      <c r="T68" s="19">
        <f t="shared" si="47"/>
        <v>1114.8145824585736</v>
      </c>
      <c r="U68" s="19">
        <f t="shared" si="48"/>
        <v>1103.6664366339878</v>
      </c>
      <c r="V68" s="19">
        <f t="shared" si="49"/>
        <v>1092.6297722676479</v>
      </c>
      <c r="W68" s="19">
        <f t="shared" si="50"/>
        <v>1081.7034745449716</v>
      </c>
      <c r="X68" s="19">
        <f t="shared" si="51"/>
        <v>1070.8864397995217</v>
      </c>
      <c r="Y68" s="20">
        <f t="shared" si="52"/>
        <v>106.41337506798875</v>
      </c>
      <c r="Z68" s="20">
        <f t="shared" si="53"/>
        <v>111.29019488530767</v>
      </c>
      <c r="AA68" s="20">
        <f t="shared" si="54"/>
        <v>110.17729293645458</v>
      </c>
      <c r="AB68" s="20">
        <f t="shared" si="55"/>
        <v>109.07552000709002</v>
      </c>
      <c r="AC68" s="20">
        <f t="shared" si="56"/>
        <v>107.98476480701913</v>
      </c>
      <c r="AD68" s="20">
        <f t="shared" si="57"/>
        <v>106.90491715894892</v>
      </c>
      <c r="AE68" s="20">
        <f t="shared" si="58"/>
        <v>105.83586798735944</v>
      </c>
      <c r="AF68" s="20">
        <f t="shared" si="59"/>
        <v>104.77750930748584</v>
      </c>
      <c r="AG68" s="20">
        <f t="shared" si="60"/>
        <v>103.72973421441098</v>
      </c>
      <c r="AH68" s="20">
        <f t="shared" si="61"/>
        <v>102.69243687226688</v>
      </c>
      <c r="AI68" s="20">
        <f t="shared" si="62"/>
        <v>101.66551250354419</v>
      </c>
      <c r="AJ68" s="21">
        <f>+VLOOKUP($A68,'[1]2. 사업대상 산출'!$A$3:$L$185,10,0)</f>
        <v>94935.84821428571</v>
      </c>
      <c r="AK68" s="21">
        <f>+VLOOKUP($A68,'[1]2. 사업대상 산출'!$A$3:$L$185,11,0)</f>
        <v>106305.67968750001</v>
      </c>
      <c r="AL68" s="22">
        <f t="shared" si="75"/>
        <v>1.119763310562631</v>
      </c>
      <c r="AM68" s="18">
        <v>0.45669999999999999</v>
      </c>
      <c r="AN68" s="18">
        <v>3.5999999999999999E-3</v>
      </c>
      <c r="AO68" s="18">
        <v>8.5000000000000006E-3</v>
      </c>
      <c r="AP68" s="23">
        <f t="shared" si="63"/>
        <v>48.837000000000003</v>
      </c>
      <c r="AQ68" s="24">
        <f t="shared" si="64"/>
        <v>57.575799999999994</v>
      </c>
      <c r="AR68" s="24">
        <f t="shared" si="65"/>
        <v>62.453000000000003</v>
      </c>
      <c r="AS68" s="24">
        <f t="shared" si="66"/>
        <v>61.34</v>
      </c>
      <c r="AT68" s="24">
        <f t="shared" si="67"/>
        <v>60.238</v>
      </c>
      <c r="AU68" s="24">
        <f t="shared" si="68"/>
        <v>59.146999999999998</v>
      </c>
      <c r="AV68" s="24">
        <f t="shared" si="69"/>
        <v>58.067</v>
      </c>
      <c r="AW68" s="24">
        <f t="shared" si="70"/>
        <v>56.997999999999998</v>
      </c>
      <c r="AX68" s="24">
        <f t="shared" si="71"/>
        <v>55.94</v>
      </c>
      <c r="AY68" s="24">
        <f t="shared" si="72"/>
        <v>54.892000000000003</v>
      </c>
      <c r="AZ68" s="24">
        <f t="shared" si="73"/>
        <v>53.854999999999997</v>
      </c>
      <c r="BA68" s="24">
        <f t="shared" si="74"/>
        <v>52.828000000000003</v>
      </c>
    </row>
    <row r="69" spans="1:53" x14ac:dyDescent="0.4">
      <c r="A69" s="12" t="s">
        <v>137</v>
      </c>
      <c r="B69" s="12" t="s">
        <v>118</v>
      </c>
      <c r="C69" s="12">
        <v>64</v>
      </c>
      <c r="D69" s="12" t="s">
        <v>119</v>
      </c>
      <c r="E69" s="12">
        <v>2022</v>
      </c>
      <c r="F69" s="14" t="s">
        <v>138</v>
      </c>
      <c r="G69" s="13" t="s">
        <v>87</v>
      </c>
      <c r="H69" s="30" t="s">
        <v>121</v>
      </c>
      <c r="I69" s="15">
        <f t="shared" si="38"/>
        <v>78932.909090909088</v>
      </c>
      <c r="J69" s="31">
        <v>0.47362230274187445</v>
      </c>
      <c r="K69" s="17">
        <f t="shared" si="39"/>
        <v>35.200000000000003</v>
      </c>
      <c r="L69" s="17">
        <f t="shared" si="40"/>
        <v>73.2</v>
      </c>
      <c r="M69" s="18">
        <v>0.99</v>
      </c>
      <c r="N69" s="18">
        <f t="shared" si="41"/>
        <v>3</v>
      </c>
      <c r="O69" s="19">
        <f t="shared" si="42"/>
        <v>1184.1084309295895</v>
      </c>
      <c r="P69" s="19">
        <f t="shared" si="43"/>
        <v>1172.2673466202939</v>
      </c>
      <c r="Q69" s="19">
        <f t="shared" si="44"/>
        <v>1160.5446731540908</v>
      </c>
      <c r="R69" s="19">
        <f t="shared" si="45"/>
        <v>1148.9392264225498</v>
      </c>
      <c r="S69" s="19">
        <f t="shared" si="46"/>
        <v>1137.4498341583244</v>
      </c>
      <c r="T69" s="19">
        <f t="shared" si="47"/>
        <v>1126.075335816741</v>
      </c>
      <c r="U69" s="19">
        <f t="shared" si="48"/>
        <v>1114.8145824585736</v>
      </c>
      <c r="V69" s="19">
        <f t="shared" si="49"/>
        <v>1103.6664366339878</v>
      </c>
      <c r="W69" s="19">
        <f t="shared" si="50"/>
        <v>1092.6297722676479</v>
      </c>
      <c r="X69" s="19">
        <f t="shared" si="51"/>
        <v>1081.7034745449716</v>
      </c>
      <c r="Y69" s="20">
        <f t="shared" si="52"/>
        <v>89.369411329613484</v>
      </c>
      <c r="Z69" s="20">
        <f t="shared" si="53"/>
        <v>93.465123132344289</v>
      </c>
      <c r="AA69" s="20">
        <f t="shared" si="54"/>
        <v>92.53047190102086</v>
      </c>
      <c r="AB69" s="20">
        <f t="shared" si="55"/>
        <v>91.605167182010646</v>
      </c>
      <c r="AC69" s="20">
        <f t="shared" si="56"/>
        <v>90.689115510190547</v>
      </c>
      <c r="AD69" s="20">
        <f t="shared" si="57"/>
        <v>89.78222435508863</v>
      </c>
      <c r="AE69" s="20">
        <f t="shared" si="58"/>
        <v>88.884402111537739</v>
      </c>
      <c r="AF69" s="20">
        <f t="shared" si="59"/>
        <v>87.995558090422364</v>
      </c>
      <c r="AG69" s="20">
        <f t="shared" si="60"/>
        <v>87.115602509518126</v>
      </c>
      <c r="AH69" s="20">
        <f t="shared" si="61"/>
        <v>86.244446484422951</v>
      </c>
      <c r="AI69" s="20">
        <f t="shared" si="62"/>
        <v>85.382002019578735</v>
      </c>
      <c r="AJ69" s="21">
        <f>+VLOOKUP($A69,'[1]2. 사업대상 산출'!$A$3:$L$185,10,0)</f>
        <v>78932.909090909088</v>
      </c>
      <c r="AK69" s="21">
        <f>+VLOOKUP($A69,'[1]2. 사업대상 산출'!$A$3:$L$185,11,0)</f>
        <v>90177.386666666658</v>
      </c>
      <c r="AL69" s="22">
        <f t="shared" si="75"/>
        <v>1.1424561403508771</v>
      </c>
      <c r="AM69" s="18">
        <v>0.45669999999999999</v>
      </c>
      <c r="AN69" s="18">
        <v>3.5999999999999999E-3</v>
      </c>
      <c r="AO69" s="18">
        <v>8.5000000000000006E-3</v>
      </c>
      <c r="AP69" s="23">
        <f t="shared" si="63"/>
        <v>41.427999999999997</v>
      </c>
      <c r="AQ69" s="24">
        <f t="shared" si="64"/>
        <v>47.941099999999999</v>
      </c>
      <c r="AR69" s="24">
        <f t="shared" si="65"/>
        <v>52.036999999999999</v>
      </c>
      <c r="AS69" s="24">
        <f t="shared" si="66"/>
        <v>51.101999999999997</v>
      </c>
      <c r="AT69" s="24">
        <f t="shared" si="67"/>
        <v>50.177</v>
      </c>
      <c r="AU69" s="24">
        <f t="shared" si="68"/>
        <v>49.261000000000003</v>
      </c>
      <c r="AV69" s="24">
        <f t="shared" si="69"/>
        <v>48.353999999999999</v>
      </c>
      <c r="AW69" s="24">
        <f t="shared" si="70"/>
        <v>47.456000000000003</v>
      </c>
      <c r="AX69" s="24">
        <f t="shared" si="71"/>
        <v>46.567</v>
      </c>
      <c r="AY69" s="24">
        <f t="shared" si="72"/>
        <v>45.686999999999998</v>
      </c>
      <c r="AZ69" s="24">
        <f t="shared" si="73"/>
        <v>44.816000000000003</v>
      </c>
      <c r="BA69" s="24">
        <f t="shared" si="74"/>
        <v>43.954000000000001</v>
      </c>
    </row>
    <row r="70" spans="1:53" x14ac:dyDescent="0.4">
      <c r="A70" s="12" t="s">
        <v>139</v>
      </c>
      <c r="B70" s="12" t="s">
        <v>118</v>
      </c>
      <c r="C70" s="12">
        <v>65</v>
      </c>
      <c r="D70" s="12" t="s">
        <v>119</v>
      </c>
      <c r="E70" s="12">
        <v>2022</v>
      </c>
      <c r="F70" s="14" t="s">
        <v>129</v>
      </c>
      <c r="G70" s="13" t="s">
        <v>87</v>
      </c>
      <c r="H70" s="30" t="s">
        <v>121</v>
      </c>
      <c r="I70" s="15">
        <f t="shared" si="38"/>
        <v>82710.569892473111</v>
      </c>
      <c r="J70" s="31">
        <v>0.47362230274187445</v>
      </c>
      <c r="K70" s="17">
        <f t="shared" si="39"/>
        <v>35.200000000000003</v>
      </c>
      <c r="L70" s="17">
        <f t="shared" si="40"/>
        <v>73.2</v>
      </c>
      <c r="M70" s="18">
        <v>0.99</v>
      </c>
      <c r="N70" s="18">
        <f t="shared" si="41"/>
        <v>4</v>
      </c>
      <c r="O70" s="19">
        <f t="shared" si="42"/>
        <v>1172.2673466202939</v>
      </c>
      <c r="P70" s="19">
        <f t="shared" si="43"/>
        <v>1160.5446731540908</v>
      </c>
      <c r="Q70" s="19">
        <f t="shared" si="44"/>
        <v>1148.9392264225498</v>
      </c>
      <c r="R70" s="19">
        <f t="shared" si="45"/>
        <v>1137.4498341583244</v>
      </c>
      <c r="S70" s="19">
        <f t="shared" si="46"/>
        <v>1126.075335816741</v>
      </c>
      <c r="T70" s="19">
        <f t="shared" si="47"/>
        <v>1114.8145824585736</v>
      </c>
      <c r="U70" s="19">
        <f t="shared" si="48"/>
        <v>1103.6664366339878</v>
      </c>
      <c r="V70" s="19">
        <f t="shared" si="49"/>
        <v>1092.6297722676479</v>
      </c>
      <c r="W70" s="19">
        <f t="shared" si="50"/>
        <v>1081.7034745449716</v>
      </c>
      <c r="X70" s="19">
        <f t="shared" si="51"/>
        <v>1070.8864397995217</v>
      </c>
      <c r="Y70" s="20">
        <f t="shared" si="52"/>
        <v>92.71008856621151</v>
      </c>
      <c r="Z70" s="20">
        <f t="shared" si="53"/>
        <v>96.95890030530181</v>
      </c>
      <c r="AA70" s="20">
        <f t="shared" si="54"/>
        <v>95.98931130224878</v>
      </c>
      <c r="AB70" s="20">
        <f t="shared" si="55"/>
        <v>95.029418189226291</v>
      </c>
      <c r="AC70" s="20">
        <f t="shared" si="56"/>
        <v>94.07912400733403</v>
      </c>
      <c r="AD70" s="20">
        <f t="shared" si="57"/>
        <v>93.138332767260678</v>
      </c>
      <c r="AE70" s="20">
        <f t="shared" si="58"/>
        <v>92.206949439588087</v>
      </c>
      <c r="AF70" s="20">
        <f t="shared" si="59"/>
        <v>91.284879945192202</v>
      </c>
      <c r="AG70" s="20">
        <f t="shared" si="60"/>
        <v>90.372031145740266</v>
      </c>
      <c r="AH70" s="20">
        <f t="shared" si="61"/>
        <v>89.468310834282889</v>
      </c>
      <c r="AI70" s="20">
        <f t="shared" si="62"/>
        <v>88.573627725940028</v>
      </c>
      <c r="AJ70" s="21">
        <f>+VLOOKUP($A70,'[1]2. 사업대상 산출'!$A$3:$L$185,10,0)</f>
        <v>82710.569892473111</v>
      </c>
      <c r="AK70" s="21">
        <f>+VLOOKUP($A70,'[1]2. 사업대상 산출'!$A$3:$L$185,11,0)</f>
        <v>99941.113118279536</v>
      </c>
      <c r="AL70" s="22">
        <f t="shared" si="75"/>
        <v>1.2083233527251327</v>
      </c>
      <c r="AM70" s="18">
        <v>0.45669999999999999</v>
      </c>
      <c r="AN70" s="18">
        <v>3.5999999999999999E-3</v>
      </c>
      <c r="AO70" s="18">
        <v>8.5000000000000006E-3</v>
      </c>
      <c r="AP70" s="23">
        <f t="shared" si="63"/>
        <v>45.914000000000001</v>
      </c>
      <c r="AQ70" s="24">
        <f t="shared" si="64"/>
        <v>46.795599999999993</v>
      </c>
      <c r="AR70" s="24">
        <f t="shared" si="65"/>
        <v>51.043999999999997</v>
      </c>
      <c r="AS70" s="24">
        <f t="shared" si="66"/>
        <v>50.075000000000003</v>
      </c>
      <c r="AT70" s="24">
        <f t="shared" si="67"/>
        <v>49.115000000000002</v>
      </c>
      <c r="AU70" s="24">
        <f t="shared" si="68"/>
        <v>48.164999999999999</v>
      </c>
      <c r="AV70" s="24">
        <f t="shared" si="69"/>
        <v>47.223999999999997</v>
      </c>
      <c r="AW70" s="24">
        <f t="shared" si="70"/>
        <v>46.292000000000002</v>
      </c>
      <c r="AX70" s="24">
        <f t="shared" si="71"/>
        <v>45.37</v>
      </c>
      <c r="AY70" s="24">
        <f t="shared" si="72"/>
        <v>44.457999999999998</v>
      </c>
      <c r="AZ70" s="24">
        <f t="shared" si="73"/>
        <v>43.554000000000002</v>
      </c>
      <c r="BA70" s="24">
        <f t="shared" si="74"/>
        <v>42.658999999999999</v>
      </c>
    </row>
    <row r="71" spans="1:53" x14ac:dyDescent="0.4">
      <c r="A71" s="12" t="s">
        <v>140</v>
      </c>
      <c r="B71" s="12" t="s">
        <v>118</v>
      </c>
      <c r="C71" s="12">
        <v>66</v>
      </c>
      <c r="D71" s="12" t="s">
        <v>119</v>
      </c>
      <c r="E71" s="12">
        <v>2022</v>
      </c>
      <c r="F71" s="14" t="s">
        <v>141</v>
      </c>
      <c r="G71" s="13" t="s">
        <v>87</v>
      </c>
      <c r="H71" s="30" t="s">
        <v>121</v>
      </c>
      <c r="I71" s="15">
        <f t="shared" si="38"/>
        <v>78185.670731707316</v>
      </c>
      <c r="J71" s="31">
        <v>0.47362230274187445</v>
      </c>
      <c r="K71" s="17">
        <f t="shared" si="39"/>
        <v>35.200000000000003</v>
      </c>
      <c r="L71" s="17">
        <f t="shared" si="40"/>
        <v>73.2</v>
      </c>
      <c r="M71" s="18">
        <v>0.99</v>
      </c>
      <c r="N71" s="18">
        <f t="shared" si="41"/>
        <v>3</v>
      </c>
      <c r="O71" s="19">
        <f t="shared" si="42"/>
        <v>1184.1084309295895</v>
      </c>
      <c r="P71" s="19">
        <f t="shared" si="43"/>
        <v>1172.2673466202939</v>
      </c>
      <c r="Q71" s="19">
        <f t="shared" si="44"/>
        <v>1160.5446731540908</v>
      </c>
      <c r="R71" s="19">
        <f t="shared" si="45"/>
        <v>1148.9392264225498</v>
      </c>
      <c r="S71" s="19">
        <f t="shared" si="46"/>
        <v>1137.4498341583244</v>
      </c>
      <c r="T71" s="19">
        <f t="shared" si="47"/>
        <v>1126.075335816741</v>
      </c>
      <c r="U71" s="19">
        <f t="shared" si="48"/>
        <v>1114.8145824585736</v>
      </c>
      <c r="V71" s="19">
        <f t="shared" si="49"/>
        <v>1103.6664366339878</v>
      </c>
      <c r="W71" s="19">
        <f t="shared" si="50"/>
        <v>1092.6297722676479</v>
      </c>
      <c r="X71" s="19">
        <f t="shared" si="51"/>
        <v>1081.7034745449716</v>
      </c>
      <c r="Y71" s="20">
        <f t="shared" si="52"/>
        <v>88.523373180837581</v>
      </c>
      <c r="Z71" s="20">
        <f t="shared" si="53"/>
        <v>92.580311891299488</v>
      </c>
      <c r="AA71" s="20">
        <f t="shared" si="54"/>
        <v>91.654508772386507</v>
      </c>
      <c r="AB71" s="20">
        <f t="shared" si="55"/>
        <v>90.737963684662617</v>
      </c>
      <c r="AC71" s="20">
        <f t="shared" si="56"/>
        <v>89.830584047815989</v>
      </c>
      <c r="AD71" s="20">
        <f t="shared" si="57"/>
        <v>88.932278207337831</v>
      </c>
      <c r="AE71" s="20">
        <f t="shared" si="58"/>
        <v>88.042955425264438</v>
      </c>
      <c r="AF71" s="20">
        <f t="shared" si="59"/>
        <v>87.162525871011809</v>
      </c>
      <c r="AG71" s="20">
        <f t="shared" si="60"/>
        <v>86.290900612301684</v>
      </c>
      <c r="AH71" s="20">
        <f t="shared" si="61"/>
        <v>85.427991606178665</v>
      </c>
      <c r="AI71" s="20">
        <f t="shared" si="62"/>
        <v>84.573711690116895</v>
      </c>
      <c r="AJ71" s="21">
        <f>+VLOOKUP($A71,'[1]2. 사업대상 산출'!$A$3:$L$185,10,0)</f>
        <v>78185.670731707316</v>
      </c>
      <c r="AK71" s="21">
        <f>+VLOOKUP($A71,'[1]2. 사업대상 산출'!$A$3:$L$185,11,0)</f>
        <v>93768.767073170719</v>
      </c>
      <c r="AL71" s="22">
        <f t="shared" si="75"/>
        <v>1.1993088528323368</v>
      </c>
      <c r="AM71" s="18">
        <v>0.45669999999999999</v>
      </c>
      <c r="AN71" s="18">
        <v>3.5999999999999999E-3</v>
      </c>
      <c r="AO71" s="18">
        <v>8.5000000000000006E-3</v>
      </c>
      <c r="AP71" s="23">
        <f t="shared" si="63"/>
        <v>43.078000000000003</v>
      </c>
      <c r="AQ71" s="24">
        <f t="shared" si="64"/>
        <v>45.444699999999997</v>
      </c>
      <c r="AR71" s="24">
        <f t="shared" si="65"/>
        <v>49.502000000000002</v>
      </c>
      <c r="AS71" s="24">
        <f t="shared" si="66"/>
        <v>48.576000000000001</v>
      </c>
      <c r="AT71" s="24">
        <f t="shared" si="67"/>
        <v>47.658999999999999</v>
      </c>
      <c r="AU71" s="24">
        <f t="shared" si="68"/>
        <v>46.752000000000002</v>
      </c>
      <c r="AV71" s="24">
        <f t="shared" si="69"/>
        <v>45.853999999999999</v>
      </c>
      <c r="AW71" s="24">
        <f t="shared" si="70"/>
        <v>44.963999999999999</v>
      </c>
      <c r="AX71" s="24">
        <f t="shared" si="71"/>
        <v>44.084000000000003</v>
      </c>
      <c r="AY71" s="24">
        <f t="shared" si="72"/>
        <v>43.212000000000003</v>
      </c>
      <c r="AZ71" s="24">
        <f t="shared" si="73"/>
        <v>42.348999999999997</v>
      </c>
      <c r="BA71" s="24">
        <f t="shared" si="74"/>
        <v>41.494999999999997</v>
      </c>
    </row>
    <row r="72" spans="1:53" x14ac:dyDescent="0.4">
      <c r="A72" s="12" t="s">
        <v>142</v>
      </c>
      <c r="B72" s="12" t="s">
        <v>118</v>
      </c>
      <c r="C72" s="12">
        <v>67</v>
      </c>
      <c r="D72" s="12" t="s">
        <v>119</v>
      </c>
      <c r="E72" s="12">
        <v>2021</v>
      </c>
      <c r="F72" s="14" t="s">
        <v>143</v>
      </c>
      <c r="G72" s="13" t="s">
        <v>87</v>
      </c>
      <c r="H72" s="30" t="s">
        <v>121</v>
      </c>
      <c r="I72" s="15">
        <f t="shared" si="38"/>
        <v>93752.191489361707</v>
      </c>
      <c r="J72" s="31">
        <v>0.47362230274187445</v>
      </c>
      <c r="K72" s="17">
        <f t="shared" si="39"/>
        <v>35.200000000000003</v>
      </c>
      <c r="L72" s="17">
        <f t="shared" si="40"/>
        <v>73.2</v>
      </c>
      <c r="M72" s="18">
        <v>0.99</v>
      </c>
      <c r="N72" s="18">
        <f t="shared" si="41"/>
        <v>4</v>
      </c>
      <c r="O72" s="19">
        <f t="shared" si="42"/>
        <v>1172.2673466202939</v>
      </c>
      <c r="P72" s="19">
        <f t="shared" si="43"/>
        <v>1160.5446731540908</v>
      </c>
      <c r="Q72" s="19">
        <f t="shared" si="44"/>
        <v>1148.9392264225498</v>
      </c>
      <c r="R72" s="19">
        <f t="shared" si="45"/>
        <v>1137.4498341583244</v>
      </c>
      <c r="S72" s="19">
        <f t="shared" si="46"/>
        <v>1126.075335816741</v>
      </c>
      <c r="T72" s="19">
        <f t="shared" si="47"/>
        <v>1114.8145824585736</v>
      </c>
      <c r="U72" s="19">
        <f t="shared" si="48"/>
        <v>1103.6664366339878</v>
      </c>
      <c r="V72" s="19">
        <f t="shared" si="49"/>
        <v>1092.6297722676479</v>
      </c>
      <c r="W72" s="19">
        <f t="shared" si="50"/>
        <v>1081.7034745449716</v>
      </c>
      <c r="X72" s="19">
        <f t="shared" si="51"/>
        <v>1070.8864397995217</v>
      </c>
      <c r="Y72" s="20">
        <f t="shared" si="52"/>
        <v>105.08661695300592</v>
      </c>
      <c r="Z72" s="20">
        <f t="shared" si="53"/>
        <v>109.90263275707174</v>
      </c>
      <c r="AA72" s="20">
        <f t="shared" si="54"/>
        <v>108.803606429501</v>
      </c>
      <c r="AB72" s="20">
        <f t="shared" si="55"/>
        <v>107.71557036520599</v>
      </c>
      <c r="AC72" s="20">
        <f t="shared" si="56"/>
        <v>106.63841466155394</v>
      </c>
      <c r="AD72" s="20">
        <f t="shared" si="57"/>
        <v>105.57203051493839</v>
      </c>
      <c r="AE72" s="20">
        <f t="shared" si="58"/>
        <v>104.516310209789</v>
      </c>
      <c r="AF72" s="20">
        <f t="shared" si="59"/>
        <v>103.47114710769111</v>
      </c>
      <c r="AG72" s="20">
        <f t="shared" si="60"/>
        <v>102.43643563661419</v>
      </c>
      <c r="AH72" s="20">
        <f t="shared" si="61"/>
        <v>101.41207128024807</v>
      </c>
      <c r="AI72" s="20">
        <f t="shared" si="62"/>
        <v>100.39795056744558</v>
      </c>
      <c r="AJ72" s="21">
        <f>+VLOOKUP($A72,'[1]2. 사업대상 산출'!$A$3:$L$185,10,0)</f>
        <v>93752.191489361707</v>
      </c>
      <c r="AK72" s="21">
        <f>+VLOOKUP($A72,'[1]2. 사업대상 산출'!$A$3:$L$185,11,0)</f>
        <v>115627.13851063831</v>
      </c>
      <c r="AL72" s="22">
        <f t="shared" si="75"/>
        <v>1.2333273139941354</v>
      </c>
      <c r="AM72" s="18">
        <v>0.45669999999999999</v>
      </c>
      <c r="AN72" s="18">
        <v>3.5999999999999999E-3</v>
      </c>
      <c r="AO72" s="18">
        <v>8.5000000000000006E-3</v>
      </c>
      <c r="AP72" s="23">
        <f t="shared" si="63"/>
        <v>53.12</v>
      </c>
      <c r="AQ72" s="24">
        <f t="shared" si="64"/>
        <v>51.966200000000001</v>
      </c>
      <c r="AR72" s="24">
        <f t="shared" si="65"/>
        <v>56.781999999999996</v>
      </c>
      <c r="AS72" s="24">
        <f t="shared" si="66"/>
        <v>55.683</v>
      </c>
      <c r="AT72" s="24">
        <f t="shared" si="67"/>
        <v>54.594999999999999</v>
      </c>
      <c r="AU72" s="24">
        <f t="shared" si="68"/>
        <v>53.518000000000001</v>
      </c>
      <c r="AV72" s="24">
        <f t="shared" si="69"/>
        <v>52.451999999999998</v>
      </c>
      <c r="AW72" s="24">
        <f t="shared" si="70"/>
        <v>51.396000000000001</v>
      </c>
      <c r="AX72" s="24">
        <f t="shared" si="71"/>
        <v>50.350999999999999</v>
      </c>
      <c r="AY72" s="24">
        <f t="shared" si="72"/>
        <v>49.316000000000003</v>
      </c>
      <c r="AZ72" s="24">
        <f t="shared" si="73"/>
        <v>48.292000000000002</v>
      </c>
      <c r="BA72" s="24">
        <f t="shared" si="74"/>
        <v>47.277000000000001</v>
      </c>
    </row>
    <row r="73" spans="1:53" x14ac:dyDescent="0.4">
      <c r="A73" s="12" t="s">
        <v>144</v>
      </c>
      <c r="B73" s="12" t="s">
        <v>118</v>
      </c>
      <c r="C73" s="12">
        <v>68</v>
      </c>
      <c r="D73" s="12" t="s">
        <v>119</v>
      </c>
      <c r="E73" s="12">
        <v>2022</v>
      </c>
      <c r="F73" s="14" t="s">
        <v>135</v>
      </c>
      <c r="G73" s="13" t="s">
        <v>87</v>
      </c>
      <c r="H73" s="30" t="s">
        <v>121</v>
      </c>
      <c r="I73" s="15">
        <f t="shared" si="38"/>
        <v>104983.125</v>
      </c>
      <c r="J73" s="31">
        <v>0.47362230274187445</v>
      </c>
      <c r="K73" s="17">
        <f t="shared" si="39"/>
        <v>35.200000000000003</v>
      </c>
      <c r="L73" s="17">
        <f t="shared" si="40"/>
        <v>73.2</v>
      </c>
      <c r="M73" s="18">
        <v>0.99</v>
      </c>
      <c r="N73" s="18">
        <f t="shared" si="41"/>
        <v>3</v>
      </c>
      <c r="O73" s="19">
        <f t="shared" si="42"/>
        <v>1184.1084309295895</v>
      </c>
      <c r="P73" s="19">
        <f t="shared" si="43"/>
        <v>1172.2673466202939</v>
      </c>
      <c r="Q73" s="19">
        <f t="shared" si="44"/>
        <v>1160.5446731540908</v>
      </c>
      <c r="R73" s="19">
        <f t="shared" si="45"/>
        <v>1148.9392264225498</v>
      </c>
      <c r="S73" s="19">
        <f t="shared" si="46"/>
        <v>1137.4498341583244</v>
      </c>
      <c r="T73" s="19">
        <f t="shared" si="47"/>
        <v>1126.075335816741</v>
      </c>
      <c r="U73" s="19">
        <f t="shared" si="48"/>
        <v>1114.8145824585736</v>
      </c>
      <c r="V73" s="19">
        <f t="shared" si="49"/>
        <v>1103.6664366339878</v>
      </c>
      <c r="W73" s="19">
        <f t="shared" si="50"/>
        <v>1092.6297722676479</v>
      </c>
      <c r="X73" s="19">
        <f t="shared" si="51"/>
        <v>1081.7034745449716</v>
      </c>
      <c r="Y73" s="20">
        <f t="shared" si="52"/>
        <v>118.86398447556789</v>
      </c>
      <c r="Z73" s="20">
        <f t="shared" si="53"/>
        <v>124.31140341783497</v>
      </c>
      <c r="AA73" s="20">
        <f t="shared" si="54"/>
        <v>123.06828938365663</v>
      </c>
      <c r="AB73" s="20">
        <f t="shared" si="55"/>
        <v>121.83760648982006</v>
      </c>
      <c r="AC73" s="20">
        <f t="shared" si="56"/>
        <v>120.61923042492185</v>
      </c>
      <c r="AD73" s="20">
        <f t="shared" si="57"/>
        <v>119.41303812067264</v>
      </c>
      <c r="AE73" s="20">
        <f t="shared" si="58"/>
        <v>118.21890773946589</v>
      </c>
      <c r="AF73" s="20">
        <f t="shared" si="59"/>
        <v>117.03671866207124</v>
      </c>
      <c r="AG73" s="20">
        <f t="shared" si="60"/>
        <v>115.86635147545051</v>
      </c>
      <c r="AH73" s="20">
        <f t="shared" si="61"/>
        <v>114.70768796069601</v>
      </c>
      <c r="AI73" s="20">
        <f t="shared" si="62"/>
        <v>113.56061108108908</v>
      </c>
      <c r="AJ73" s="21">
        <f>+VLOOKUP($A73,'[1]2. 사업대상 산출'!$A$3:$L$185,10,0)</f>
        <v>104983.125</v>
      </c>
      <c r="AK73" s="21">
        <f>+VLOOKUP($A73,'[1]2. 사업대상 산출'!$A$3:$L$185,11,0)</f>
        <v>120713.14979166667</v>
      </c>
      <c r="AL73" s="22">
        <f t="shared" si="75"/>
        <v>1.1498338403592641</v>
      </c>
      <c r="AM73" s="18">
        <v>0.45669999999999999</v>
      </c>
      <c r="AN73" s="18">
        <v>3.5999999999999999E-3</v>
      </c>
      <c r="AO73" s="18">
        <v>8.5000000000000006E-3</v>
      </c>
      <c r="AP73" s="23">
        <f t="shared" si="63"/>
        <v>55.456000000000003</v>
      </c>
      <c r="AQ73" s="24">
        <f t="shared" si="64"/>
        <v>63.407499999999992</v>
      </c>
      <c r="AR73" s="24">
        <f t="shared" si="65"/>
        <v>68.855000000000004</v>
      </c>
      <c r="AS73" s="24">
        <f t="shared" si="66"/>
        <v>67.611999999999995</v>
      </c>
      <c r="AT73" s="24">
        <f t="shared" si="67"/>
        <v>66.381</v>
      </c>
      <c r="AU73" s="24">
        <f t="shared" si="68"/>
        <v>65.162999999999997</v>
      </c>
      <c r="AV73" s="24">
        <f t="shared" si="69"/>
        <v>63.957000000000001</v>
      </c>
      <c r="AW73" s="24">
        <f t="shared" si="70"/>
        <v>62.762</v>
      </c>
      <c r="AX73" s="24">
        <f t="shared" si="71"/>
        <v>61.58</v>
      </c>
      <c r="AY73" s="24">
        <f t="shared" si="72"/>
        <v>60.41</v>
      </c>
      <c r="AZ73" s="24">
        <f t="shared" si="73"/>
        <v>59.250999999999998</v>
      </c>
      <c r="BA73" s="24">
        <f t="shared" si="74"/>
        <v>58.103999999999999</v>
      </c>
    </row>
    <row r="74" spans="1:53" x14ac:dyDescent="0.4">
      <c r="A74" s="12" t="s">
        <v>145</v>
      </c>
      <c r="B74" s="12" t="s">
        <v>118</v>
      </c>
      <c r="C74" s="12">
        <v>69</v>
      </c>
      <c r="D74" s="12" t="s">
        <v>119</v>
      </c>
      <c r="E74" s="12">
        <v>2021</v>
      </c>
      <c r="F74" s="14" t="s">
        <v>143</v>
      </c>
      <c r="G74" s="13" t="s">
        <v>87</v>
      </c>
      <c r="H74" s="30" t="s">
        <v>121</v>
      </c>
      <c r="I74" s="15">
        <f t="shared" si="38"/>
        <v>93664.059405940599</v>
      </c>
      <c r="J74" s="31">
        <v>0.47362230274187445</v>
      </c>
      <c r="K74" s="17">
        <f t="shared" si="39"/>
        <v>35.200000000000003</v>
      </c>
      <c r="L74" s="17">
        <f t="shared" si="40"/>
        <v>73.2</v>
      </c>
      <c r="M74" s="18">
        <v>0.99</v>
      </c>
      <c r="N74" s="18">
        <f t="shared" si="41"/>
        <v>4</v>
      </c>
      <c r="O74" s="19">
        <f t="shared" si="42"/>
        <v>1172.2673466202939</v>
      </c>
      <c r="P74" s="19">
        <f t="shared" si="43"/>
        <v>1160.5446731540908</v>
      </c>
      <c r="Q74" s="19">
        <f t="shared" si="44"/>
        <v>1148.9392264225498</v>
      </c>
      <c r="R74" s="19">
        <f t="shared" si="45"/>
        <v>1137.4498341583244</v>
      </c>
      <c r="S74" s="19">
        <f t="shared" si="46"/>
        <v>1126.075335816741</v>
      </c>
      <c r="T74" s="19">
        <f t="shared" si="47"/>
        <v>1114.8145824585736</v>
      </c>
      <c r="U74" s="19">
        <f t="shared" si="48"/>
        <v>1103.6664366339878</v>
      </c>
      <c r="V74" s="19">
        <f t="shared" si="49"/>
        <v>1092.6297722676479</v>
      </c>
      <c r="W74" s="19">
        <f t="shared" si="50"/>
        <v>1081.7034745449716</v>
      </c>
      <c r="X74" s="19">
        <f t="shared" si="51"/>
        <v>1070.8864397995217</v>
      </c>
      <c r="Y74" s="20">
        <f t="shared" si="52"/>
        <v>104.98782990232887</v>
      </c>
      <c r="Z74" s="20">
        <f t="shared" si="53"/>
        <v>109.79931839348757</v>
      </c>
      <c r="AA74" s="20">
        <f t="shared" si="54"/>
        <v>108.70132520955266</v>
      </c>
      <c r="AB74" s="20">
        <f t="shared" si="55"/>
        <v>107.61431195745713</v>
      </c>
      <c r="AC74" s="20">
        <f t="shared" si="56"/>
        <v>106.53816883788258</v>
      </c>
      <c r="AD74" s="20">
        <f t="shared" si="57"/>
        <v>105.47278714950373</v>
      </c>
      <c r="AE74" s="20">
        <f t="shared" si="58"/>
        <v>104.4180592780087</v>
      </c>
      <c r="AF74" s="20">
        <f t="shared" si="59"/>
        <v>103.37387868522862</v>
      </c>
      <c r="AG74" s="20">
        <f t="shared" si="60"/>
        <v>102.34013989837632</v>
      </c>
      <c r="AH74" s="20">
        <f t="shared" si="61"/>
        <v>101.31673849939259</v>
      </c>
      <c r="AI74" s="20">
        <f t="shared" si="62"/>
        <v>100.30357111439862</v>
      </c>
      <c r="AJ74" s="21">
        <f>+VLOOKUP($A74,'[1]2. 사업대상 산출'!$A$3:$L$185,10,0)</f>
        <v>93664.059405940599</v>
      </c>
      <c r="AK74" s="21">
        <f>+VLOOKUP($A74,'[1]2. 사업대상 산출'!$A$3:$L$185,11,0)</f>
        <v>105984.77896039606</v>
      </c>
      <c r="AL74" s="22">
        <f t="shared" si="75"/>
        <v>1.1315415927154875</v>
      </c>
      <c r="AM74" s="18">
        <v>0.45669999999999999</v>
      </c>
      <c r="AN74" s="18">
        <v>3.5999999999999999E-3</v>
      </c>
      <c r="AO74" s="18">
        <v>8.5000000000000006E-3</v>
      </c>
      <c r="AP74" s="23">
        <f t="shared" si="63"/>
        <v>48.69</v>
      </c>
      <c r="AQ74" s="24">
        <f t="shared" si="64"/>
        <v>56.297399999999996</v>
      </c>
      <c r="AR74" s="24">
        <f t="shared" si="65"/>
        <v>61.109000000000002</v>
      </c>
      <c r="AS74" s="24">
        <f t="shared" si="66"/>
        <v>60.011000000000003</v>
      </c>
      <c r="AT74" s="24">
        <f t="shared" si="67"/>
        <v>58.923999999999999</v>
      </c>
      <c r="AU74" s="24">
        <f t="shared" si="68"/>
        <v>57.847999999999999</v>
      </c>
      <c r="AV74" s="24">
        <f t="shared" si="69"/>
        <v>56.781999999999996</v>
      </c>
      <c r="AW74" s="24">
        <f t="shared" si="70"/>
        <v>55.728000000000002</v>
      </c>
      <c r="AX74" s="24">
        <f t="shared" si="71"/>
        <v>54.683</v>
      </c>
      <c r="AY74" s="24">
        <f t="shared" si="72"/>
        <v>53.65</v>
      </c>
      <c r="AZ74" s="24">
        <f t="shared" si="73"/>
        <v>52.625999999999998</v>
      </c>
      <c r="BA74" s="24">
        <f t="shared" si="74"/>
        <v>51.613</v>
      </c>
    </row>
    <row r="75" spans="1:53" x14ac:dyDescent="0.4">
      <c r="A75" s="12" t="s">
        <v>146</v>
      </c>
      <c r="B75" s="12" t="s">
        <v>118</v>
      </c>
      <c r="C75" s="12">
        <v>70</v>
      </c>
      <c r="D75" s="12" t="s">
        <v>119</v>
      </c>
      <c r="E75" s="12">
        <v>2022</v>
      </c>
      <c r="F75" s="14" t="s">
        <v>141</v>
      </c>
      <c r="G75" s="13" t="s">
        <v>87</v>
      </c>
      <c r="H75" s="30" t="s">
        <v>121</v>
      </c>
      <c r="I75" s="15">
        <f t="shared" si="38"/>
        <v>101831.90677966102</v>
      </c>
      <c r="J75" s="31">
        <v>0.47362230274187445</v>
      </c>
      <c r="K75" s="17">
        <f t="shared" si="39"/>
        <v>35.200000000000003</v>
      </c>
      <c r="L75" s="17">
        <f t="shared" si="40"/>
        <v>73.2</v>
      </c>
      <c r="M75" s="18">
        <v>0.99</v>
      </c>
      <c r="N75" s="18">
        <f t="shared" si="41"/>
        <v>3</v>
      </c>
      <c r="O75" s="19">
        <f t="shared" si="42"/>
        <v>1184.1084309295895</v>
      </c>
      <c r="P75" s="19">
        <f t="shared" si="43"/>
        <v>1172.2673466202939</v>
      </c>
      <c r="Q75" s="19">
        <f t="shared" si="44"/>
        <v>1160.5446731540908</v>
      </c>
      <c r="R75" s="19">
        <f t="shared" si="45"/>
        <v>1148.9392264225498</v>
      </c>
      <c r="S75" s="19">
        <f t="shared" si="46"/>
        <v>1137.4498341583244</v>
      </c>
      <c r="T75" s="19">
        <f t="shared" si="47"/>
        <v>1126.075335816741</v>
      </c>
      <c r="U75" s="19">
        <f t="shared" si="48"/>
        <v>1114.8145824585736</v>
      </c>
      <c r="V75" s="19">
        <f t="shared" si="49"/>
        <v>1103.6664366339878</v>
      </c>
      <c r="W75" s="19">
        <f t="shared" si="50"/>
        <v>1092.6297722676479</v>
      </c>
      <c r="X75" s="19">
        <f t="shared" si="51"/>
        <v>1081.7034745449716</v>
      </c>
      <c r="Y75" s="20">
        <f t="shared" si="52"/>
        <v>115.29611246164662</v>
      </c>
      <c r="Z75" s="20">
        <f t="shared" si="53"/>
        <v>120.58001935543264</v>
      </c>
      <c r="AA75" s="20">
        <f t="shared" si="54"/>
        <v>119.37421916187833</v>
      </c>
      <c r="AB75" s="20">
        <f t="shared" si="55"/>
        <v>118.18047697025953</v>
      </c>
      <c r="AC75" s="20">
        <f t="shared" si="56"/>
        <v>116.99867220055692</v>
      </c>
      <c r="AD75" s="20">
        <f t="shared" si="57"/>
        <v>115.82868547855136</v>
      </c>
      <c r="AE75" s="20">
        <f t="shared" si="58"/>
        <v>114.67039862376583</v>
      </c>
      <c r="AF75" s="20">
        <f t="shared" si="59"/>
        <v>113.52369463752818</v>
      </c>
      <c r="AG75" s="20">
        <f t="shared" si="60"/>
        <v>112.38845769115289</v>
      </c>
      <c r="AH75" s="20">
        <f t="shared" si="61"/>
        <v>111.26457311424137</v>
      </c>
      <c r="AI75" s="20">
        <f t="shared" si="62"/>
        <v>110.15192738309896</v>
      </c>
      <c r="AJ75" s="21">
        <f>+VLOOKUP($A75,'[1]2. 사업대상 산출'!$A$3:$L$185,10,0)</f>
        <v>101831.90677966102</v>
      </c>
      <c r="AK75" s="21">
        <f>+VLOOKUP($A75,'[1]2. 사업대상 산출'!$A$3:$L$185,11,0)</f>
        <v>120347.69173728816</v>
      </c>
      <c r="AL75" s="22">
        <f t="shared" si="75"/>
        <v>1.1818269493636282</v>
      </c>
      <c r="AM75" s="18">
        <v>0.45669999999999999</v>
      </c>
      <c r="AN75" s="18">
        <v>3.5999999999999999E-3</v>
      </c>
      <c r="AO75" s="18">
        <v>8.5000000000000006E-3</v>
      </c>
      <c r="AP75" s="23">
        <f t="shared" si="63"/>
        <v>55.289000000000001</v>
      </c>
      <c r="AQ75" s="24">
        <f t="shared" si="64"/>
        <v>60.006599999999992</v>
      </c>
      <c r="AR75" s="24">
        <f t="shared" si="65"/>
        <v>65.290999999999997</v>
      </c>
      <c r="AS75" s="24">
        <f t="shared" si="66"/>
        <v>64.084999999999994</v>
      </c>
      <c r="AT75" s="24">
        <f t="shared" si="67"/>
        <v>62.890999999999998</v>
      </c>
      <c r="AU75" s="24">
        <f t="shared" si="68"/>
        <v>61.709000000000003</v>
      </c>
      <c r="AV75" s="24">
        <f t="shared" si="69"/>
        <v>60.539000000000001</v>
      </c>
      <c r="AW75" s="24">
        <f t="shared" si="70"/>
        <v>59.381</v>
      </c>
      <c r="AX75" s="24">
        <f t="shared" si="71"/>
        <v>58.234000000000002</v>
      </c>
      <c r="AY75" s="24">
        <f t="shared" si="72"/>
        <v>57.098999999999997</v>
      </c>
      <c r="AZ75" s="24">
        <f t="shared" si="73"/>
        <v>55.975000000000001</v>
      </c>
      <c r="BA75" s="24">
        <f t="shared" si="74"/>
        <v>54.862000000000002</v>
      </c>
    </row>
    <row r="76" spans="1:53" x14ac:dyDescent="0.4">
      <c r="A76" s="12" t="s">
        <v>147</v>
      </c>
      <c r="B76" s="12" t="s">
        <v>118</v>
      </c>
      <c r="C76" s="12">
        <v>71</v>
      </c>
      <c r="D76" s="12" t="s">
        <v>119</v>
      </c>
      <c r="E76" s="12">
        <v>2022</v>
      </c>
      <c r="F76" s="14" t="s">
        <v>132</v>
      </c>
      <c r="G76" s="13" t="s">
        <v>87</v>
      </c>
      <c r="H76" s="30" t="s">
        <v>121</v>
      </c>
      <c r="I76" s="15">
        <f t="shared" si="38"/>
        <v>81614.683840749407</v>
      </c>
      <c r="J76" s="31">
        <v>0.47362230274187445</v>
      </c>
      <c r="K76" s="17">
        <f t="shared" si="39"/>
        <v>35.200000000000003</v>
      </c>
      <c r="L76" s="17">
        <f t="shared" si="40"/>
        <v>73.2</v>
      </c>
      <c r="M76" s="18">
        <v>0.99</v>
      </c>
      <c r="N76" s="18">
        <f t="shared" si="41"/>
        <v>4</v>
      </c>
      <c r="O76" s="19">
        <f t="shared" si="42"/>
        <v>1172.2673466202939</v>
      </c>
      <c r="P76" s="19">
        <f t="shared" si="43"/>
        <v>1160.5446731540908</v>
      </c>
      <c r="Q76" s="19">
        <f t="shared" si="44"/>
        <v>1148.9392264225498</v>
      </c>
      <c r="R76" s="19">
        <f t="shared" si="45"/>
        <v>1137.4498341583244</v>
      </c>
      <c r="S76" s="19">
        <f t="shared" si="46"/>
        <v>1126.075335816741</v>
      </c>
      <c r="T76" s="19">
        <f t="shared" si="47"/>
        <v>1114.8145824585736</v>
      </c>
      <c r="U76" s="19">
        <f t="shared" si="48"/>
        <v>1103.6664366339878</v>
      </c>
      <c r="V76" s="19">
        <f t="shared" si="49"/>
        <v>1092.6297722676479</v>
      </c>
      <c r="W76" s="19">
        <f t="shared" si="50"/>
        <v>1081.7034745449716</v>
      </c>
      <c r="X76" s="19">
        <f t="shared" si="51"/>
        <v>1070.8864397995217</v>
      </c>
      <c r="Y76" s="20">
        <f t="shared" si="52"/>
        <v>91.481712398016029</v>
      </c>
      <c r="Z76" s="20">
        <f t="shared" si="53"/>
        <v>95.674228871249483</v>
      </c>
      <c r="AA76" s="20">
        <f t="shared" si="54"/>
        <v>94.717486582536978</v>
      </c>
      <c r="AB76" s="20">
        <f t="shared" si="55"/>
        <v>93.770311716711589</v>
      </c>
      <c r="AC76" s="20">
        <f t="shared" si="56"/>
        <v>92.832608599544486</v>
      </c>
      <c r="AD76" s="20">
        <f t="shared" si="57"/>
        <v>91.90428251354902</v>
      </c>
      <c r="AE76" s="20">
        <f t="shared" si="58"/>
        <v>90.985239688413543</v>
      </c>
      <c r="AF76" s="20">
        <f t="shared" si="59"/>
        <v>90.075387291529395</v>
      </c>
      <c r="AG76" s="20">
        <f t="shared" si="60"/>
        <v>89.174633418614107</v>
      </c>
      <c r="AH76" s="20">
        <f t="shared" si="61"/>
        <v>88.282887084427983</v>
      </c>
      <c r="AI76" s="20">
        <f t="shared" si="62"/>
        <v>87.400058213583677</v>
      </c>
      <c r="AJ76" s="21">
        <f>+VLOOKUP($A76,'[1]2. 사업대상 산출'!$A$3:$L$185,10,0)</f>
        <v>81614.683840749407</v>
      </c>
      <c r="AK76" s="21">
        <f>+VLOOKUP($A76,'[1]2. 사업대상 산출'!$A$3:$L$185,11,0)</f>
        <v>93687.745734359283</v>
      </c>
      <c r="AL76" s="22">
        <f t="shared" si="75"/>
        <v>1.147927570450036</v>
      </c>
      <c r="AM76" s="18">
        <v>0.45669999999999999</v>
      </c>
      <c r="AN76" s="18">
        <v>3.5999999999999999E-3</v>
      </c>
      <c r="AO76" s="18">
        <v>8.5000000000000006E-3</v>
      </c>
      <c r="AP76" s="23">
        <f t="shared" si="63"/>
        <v>43.040999999999997</v>
      </c>
      <c r="AQ76" s="24">
        <f t="shared" si="64"/>
        <v>48.440299999999993</v>
      </c>
      <c r="AR76" s="24">
        <f t="shared" si="65"/>
        <v>52.633000000000003</v>
      </c>
      <c r="AS76" s="24">
        <f t="shared" si="66"/>
        <v>51.676000000000002</v>
      </c>
      <c r="AT76" s="24">
        <f t="shared" si="67"/>
        <v>50.728999999999999</v>
      </c>
      <c r="AU76" s="24">
        <f t="shared" si="68"/>
        <v>49.790999999999997</v>
      </c>
      <c r="AV76" s="24">
        <f t="shared" si="69"/>
        <v>48.863</v>
      </c>
      <c r="AW76" s="24">
        <f t="shared" si="70"/>
        <v>47.944000000000003</v>
      </c>
      <c r="AX76" s="24">
        <f t="shared" si="71"/>
        <v>47.033999999999999</v>
      </c>
      <c r="AY76" s="24">
        <f t="shared" si="72"/>
        <v>46.133000000000003</v>
      </c>
      <c r="AZ76" s="24">
        <f t="shared" si="73"/>
        <v>45.241</v>
      </c>
      <c r="BA76" s="24">
        <f t="shared" si="74"/>
        <v>44.359000000000002</v>
      </c>
    </row>
    <row r="77" spans="1:53" x14ac:dyDescent="0.4">
      <c r="A77" s="12" t="s">
        <v>148</v>
      </c>
      <c r="B77" s="12" t="s">
        <v>118</v>
      </c>
      <c r="C77" s="12">
        <v>72</v>
      </c>
      <c r="D77" s="12" t="s">
        <v>119</v>
      </c>
      <c r="E77" s="12">
        <v>2022</v>
      </c>
      <c r="F77" s="14" t="s">
        <v>149</v>
      </c>
      <c r="G77" s="13" t="s">
        <v>87</v>
      </c>
      <c r="H77" s="30" t="s">
        <v>121</v>
      </c>
      <c r="I77" s="15">
        <f t="shared" si="38"/>
        <v>81632.713625866061</v>
      </c>
      <c r="J77" s="31">
        <v>0.47362230274187445</v>
      </c>
      <c r="K77" s="17">
        <f t="shared" si="39"/>
        <v>35.200000000000003</v>
      </c>
      <c r="L77" s="17">
        <f t="shared" si="40"/>
        <v>73.2</v>
      </c>
      <c r="M77" s="18">
        <v>0.99</v>
      </c>
      <c r="N77" s="18">
        <f t="shared" si="41"/>
        <v>4</v>
      </c>
      <c r="O77" s="19">
        <f t="shared" si="42"/>
        <v>1172.2673466202939</v>
      </c>
      <c r="P77" s="19">
        <f t="shared" si="43"/>
        <v>1160.5446731540908</v>
      </c>
      <c r="Q77" s="19">
        <f t="shared" si="44"/>
        <v>1148.9392264225498</v>
      </c>
      <c r="R77" s="19">
        <f t="shared" si="45"/>
        <v>1137.4498341583244</v>
      </c>
      <c r="S77" s="19">
        <f t="shared" si="46"/>
        <v>1126.075335816741</v>
      </c>
      <c r="T77" s="19">
        <f t="shared" si="47"/>
        <v>1114.8145824585736</v>
      </c>
      <c r="U77" s="19">
        <f t="shared" si="48"/>
        <v>1103.6664366339878</v>
      </c>
      <c r="V77" s="19">
        <f t="shared" si="49"/>
        <v>1092.6297722676479</v>
      </c>
      <c r="W77" s="19">
        <f t="shared" si="50"/>
        <v>1081.7034745449716</v>
      </c>
      <c r="X77" s="19">
        <f t="shared" si="51"/>
        <v>1070.8864397995217</v>
      </c>
      <c r="Y77" s="20">
        <f t="shared" si="52"/>
        <v>91.501921942904517</v>
      </c>
      <c r="Z77" s="20">
        <f t="shared" si="53"/>
        <v>95.695364599608311</v>
      </c>
      <c r="AA77" s="20">
        <f t="shared" si="54"/>
        <v>94.738410953612217</v>
      </c>
      <c r="AB77" s="20">
        <f t="shared" si="55"/>
        <v>93.791026844076086</v>
      </c>
      <c r="AC77" s="20">
        <f t="shared" si="56"/>
        <v>92.85311657563534</v>
      </c>
      <c r="AD77" s="20">
        <f t="shared" si="57"/>
        <v>91.924585409878972</v>
      </c>
      <c r="AE77" s="20">
        <f t="shared" si="58"/>
        <v>91.005339555780182</v>
      </c>
      <c r="AF77" s="20">
        <f t="shared" si="59"/>
        <v>90.095286160222372</v>
      </c>
      <c r="AG77" s="20">
        <f t="shared" si="60"/>
        <v>89.194333298620151</v>
      </c>
      <c r="AH77" s="20">
        <f t="shared" si="61"/>
        <v>88.302389965633964</v>
      </c>
      <c r="AI77" s="20">
        <f t="shared" si="62"/>
        <v>87.419366065977599</v>
      </c>
      <c r="AJ77" s="21">
        <f>+VLOOKUP($A77,'[1]2. 사업대상 산출'!$A$3:$L$185,10,0)</f>
        <v>81632.713625866061</v>
      </c>
      <c r="AK77" s="21">
        <f>+VLOOKUP($A77,'[1]2. 사업대상 산출'!$A$3:$L$185,11,0)</f>
        <v>92471.627814665117</v>
      </c>
      <c r="AL77" s="22">
        <f t="shared" si="75"/>
        <v>1.1327766003035902</v>
      </c>
      <c r="AM77" s="18">
        <v>0.45669999999999999</v>
      </c>
      <c r="AN77" s="18">
        <v>3.5999999999999999E-3</v>
      </c>
      <c r="AO77" s="18">
        <v>8.5000000000000006E-3</v>
      </c>
      <c r="AP77" s="23">
        <f t="shared" si="63"/>
        <v>42.481999999999999</v>
      </c>
      <c r="AQ77" s="24">
        <f t="shared" si="64"/>
        <v>49.019600000000004</v>
      </c>
      <c r="AR77" s="24">
        <f t="shared" si="65"/>
        <v>53.213000000000001</v>
      </c>
      <c r="AS77" s="24">
        <f t="shared" si="66"/>
        <v>52.256</v>
      </c>
      <c r="AT77" s="24">
        <f t="shared" si="67"/>
        <v>51.308999999999997</v>
      </c>
      <c r="AU77" s="24">
        <f t="shared" si="68"/>
        <v>50.371000000000002</v>
      </c>
      <c r="AV77" s="24">
        <f t="shared" si="69"/>
        <v>49.442</v>
      </c>
      <c r="AW77" s="24">
        <f t="shared" si="70"/>
        <v>48.523000000000003</v>
      </c>
      <c r="AX77" s="24">
        <f t="shared" si="71"/>
        <v>47.613</v>
      </c>
      <c r="AY77" s="24">
        <f t="shared" si="72"/>
        <v>46.712000000000003</v>
      </c>
      <c r="AZ77" s="24">
        <f t="shared" si="73"/>
        <v>45.82</v>
      </c>
      <c r="BA77" s="24">
        <f t="shared" si="74"/>
        <v>44.936999999999998</v>
      </c>
    </row>
    <row r="78" spans="1:53" x14ac:dyDescent="0.4">
      <c r="A78" s="12" t="s">
        <v>150</v>
      </c>
      <c r="B78" s="12" t="s">
        <v>118</v>
      </c>
      <c r="C78" s="12">
        <v>73</v>
      </c>
      <c r="D78" s="12" t="s">
        <v>119</v>
      </c>
      <c r="E78" s="12">
        <v>2022</v>
      </c>
      <c r="F78" s="14" t="s">
        <v>149</v>
      </c>
      <c r="G78" s="13" t="s">
        <v>87</v>
      </c>
      <c r="H78" s="30" t="s">
        <v>121</v>
      </c>
      <c r="I78" s="15">
        <f t="shared" si="38"/>
        <v>81972.841191066997</v>
      </c>
      <c r="J78" s="31">
        <v>0.47362230274187445</v>
      </c>
      <c r="K78" s="17">
        <f t="shared" si="39"/>
        <v>35.200000000000003</v>
      </c>
      <c r="L78" s="17">
        <f t="shared" si="40"/>
        <v>73.2</v>
      </c>
      <c r="M78" s="18">
        <v>0.99</v>
      </c>
      <c r="N78" s="18">
        <f t="shared" si="41"/>
        <v>4</v>
      </c>
      <c r="O78" s="19">
        <f t="shared" si="42"/>
        <v>1172.2673466202939</v>
      </c>
      <c r="P78" s="19">
        <f t="shared" si="43"/>
        <v>1160.5446731540908</v>
      </c>
      <c r="Q78" s="19">
        <f t="shared" si="44"/>
        <v>1148.9392264225498</v>
      </c>
      <c r="R78" s="19">
        <f t="shared" si="45"/>
        <v>1137.4498341583244</v>
      </c>
      <c r="S78" s="19">
        <f t="shared" si="46"/>
        <v>1126.075335816741</v>
      </c>
      <c r="T78" s="19">
        <f t="shared" si="47"/>
        <v>1114.8145824585736</v>
      </c>
      <c r="U78" s="19">
        <f t="shared" si="48"/>
        <v>1103.6664366339878</v>
      </c>
      <c r="V78" s="19">
        <f t="shared" si="49"/>
        <v>1092.6297722676479</v>
      </c>
      <c r="W78" s="19">
        <f t="shared" si="50"/>
        <v>1081.7034745449716</v>
      </c>
      <c r="X78" s="19">
        <f t="shared" si="51"/>
        <v>1070.8864397995217</v>
      </c>
      <c r="Y78" s="20">
        <f t="shared" si="52"/>
        <v>91.883170152590225</v>
      </c>
      <c r="Z78" s="20">
        <f t="shared" si="53"/>
        <v>96.094085037978843</v>
      </c>
      <c r="AA78" s="20">
        <f t="shared" si="54"/>
        <v>95.133144187599029</v>
      </c>
      <c r="AB78" s="20">
        <f t="shared" si="55"/>
        <v>94.181812745723036</v>
      </c>
      <c r="AC78" s="20">
        <f t="shared" si="56"/>
        <v>93.239994618265811</v>
      </c>
      <c r="AD78" s="20">
        <f t="shared" si="57"/>
        <v>92.307594672083155</v>
      </c>
      <c r="AE78" s="20">
        <f t="shared" si="58"/>
        <v>91.384518725362312</v>
      </c>
      <c r="AF78" s="20">
        <f t="shared" si="59"/>
        <v>90.470673538108684</v>
      </c>
      <c r="AG78" s="20">
        <f t="shared" si="60"/>
        <v>89.565966802727587</v>
      </c>
      <c r="AH78" s="20">
        <f t="shared" si="61"/>
        <v>88.670307134700337</v>
      </c>
      <c r="AI78" s="20">
        <f t="shared" si="62"/>
        <v>87.783604063353309</v>
      </c>
      <c r="AJ78" s="21">
        <f>+VLOOKUP($A78,'[1]2. 사업대상 산출'!$A$3:$L$185,10,0)</f>
        <v>81972.841191066997</v>
      </c>
      <c r="AK78" s="21">
        <f>+VLOOKUP($A78,'[1]2. 사업대상 산출'!$A$3:$L$185,11,0)</f>
        <v>93424.684491315129</v>
      </c>
      <c r="AL78" s="22">
        <f t="shared" si="75"/>
        <v>1.1397028959086037</v>
      </c>
      <c r="AM78" s="18">
        <v>0.45669999999999999</v>
      </c>
      <c r="AN78" s="18">
        <v>3.5999999999999999E-3</v>
      </c>
      <c r="AO78" s="18">
        <v>8.5000000000000006E-3</v>
      </c>
      <c r="AP78" s="23">
        <f t="shared" si="63"/>
        <v>42.92</v>
      </c>
      <c r="AQ78" s="24">
        <f t="shared" si="64"/>
        <v>48.962599999999995</v>
      </c>
      <c r="AR78" s="24">
        <f t="shared" si="65"/>
        <v>53.173999999999999</v>
      </c>
      <c r="AS78" s="24">
        <f t="shared" si="66"/>
        <v>52.213000000000001</v>
      </c>
      <c r="AT78" s="24">
        <f t="shared" si="67"/>
        <v>51.261000000000003</v>
      </c>
      <c r="AU78" s="24">
        <f t="shared" si="68"/>
        <v>50.319000000000003</v>
      </c>
      <c r="AV78" s="24">
        <f t="shared" si="69"/>
        <v>49.387</v>
      </c>
      <c r="AW78" s="24">
        <f t="shared" si="70"/>
        <v>48.463999999999999</v>
      </c>
      <c r="AX78" s="24">
        <f t="shared" si="71"/>
        <v>47.55</v>
      </c>
      <c r="AY78" s="24">
        <f t="shared" si="72"/>
        <v>46.645000000000003</v>
      </c>
      <c r="AZ78" s="24">
        <f t="shared" si="73"/>
        <v>45.75</v>
      </c>
      <c r="BA78" s="24">
        <f t="shared" si="74"/>
        <v>44.863</v>
      </c>
    </row>
    <row r="79" spans="1:53" x14ac:dyDescent="0.4">
      <c r="A79" s="12" t="s">
        <v>151</v>
      </c>
      <c r="B79" s="12" t="s">
        <v>118</v>
      </c>
      <c r="C79" s="12">
        <v>74</v>
      </c>
      <c r="D79" s="12" t="s">
        <v>119</v>
      </c>
      <c r="E79" s="12">
        <v>2022</v>
      </c>
      <c r="F79" s="14" t="s">
        <v>149</v>
      </c>
      <c r="G79" s="13" t="s">
        <v>87</v>
      </c>
      <c r="H79" s="30" t="s">
        <v>121</v>
      </c>
      <c r="I79" s="15">
        <f t="shared" si="38"/>
        <v>80736.893939393936</v>
      </c>
      <c r="J79" s="31">
        <v>0.47362230274187445</v>
      </c>
      <c r="K79" s="17">
        <f t="shared" si="39"/>
        <v>35.200000000000003</v>
      </c>
      <c r="L79" s="17">
        <f t="shared" si="40"/>
        <v>73.2</v>
      </c>
      <c r="M79" s="18">
        <v>0.99</v>
      </c>
      <c r="N79" s="18">
        <f t="shared" si="41"/>
        <v>4</v>
      </c>
      <c r="O79" s="19">
        <f t="shared" si="42"/>
        <v>1172.2673466202939</v>
      </c>
      <c r="P79" s="19">
        <f t="shared" si="43"/>
        <v>1160.5446731540908</v>
      </c>
      <c r="Q79" s="19">
        <f t="shared" si="44"/>
        <v>1148.9392264225498</v>
      </c>
      <c r="R79" s="19">
        <f t="shared" si="45"/>
        <v>1137.4498341583244</v>
      </c>
      <c r="S79" s="19">
        <f t="shared" si="46"/>
        <v>1126.075335816741</v>
      </c>
      <c r="T79" s="19">
        <f t="shared" si="47"/>
        <v>1114.8145824585736</v>
      </c>
      <c r="U79" s="19">
        <f t="shared" si="48"/>
        <v>1103.6664366339878</v>
      </c>
      <c r="V79" s="19">
        <f t="shared" si="49"/>
        <v>1092.6297722676479</v>
      </c>
      <c r="W79" s="19">
        <f t="shared" si="50"/>
        <v>1081.7034745449716</v>
      </c>
      <c r="X79" s="19">
        <f t="shared" si="51"/>
        <v>1070.8864397995217</v>
      </c>
      <c r="Y79" s="20">
        <f t="shared" si="52"/>
        <v>90.497799705805235</v>
      </c>
      <c r="Z79" s="20">
        <f t="shared" si="53"/>
        <v>94.645224432697418</v>
      </c>
      <c r="AA79" s="20">
        <f t="shared" si="54"/>
        <v>93.698772188370427</v>
      </c>
      <c r="AB79" s="20">
        <f t="shared" si="55"/>
        <v>92.761784466486716</v>
      </c>
      <c r="AC79" s="20">
        <f t="shared" si="56"/>
        <v>91.834166621821865</v>
      </c>
      <c r="AD79" s="20">
        <f t="shared" si="57"/>
        <v>90.915824955603625</v>
      </c>
      <c r="AE79" s="20">
        <f t="shared" si="58"/>
        <v>90.006666706047596</v>
      </c>
      <c r="AF79" s="20">
        <f t="shared" si="59"/>
        <v>89.106600038987111</v>
      </c>
      <c r="AG79" s="20">
        <f t="shared" si="60"/>
        <v>88.215534038597241</v>
      </c>
      <c r="AH79" s="20">
        <f t="shared" si="61"/>
        <v>87.333378698211277</v>
      </c>
      <c r="AI79" s="20">
        <f t="shared" si="62"/>
        <v>86.460044911229147</v>
      </c>
      <c r="AJ79" s="21">
        <f>+VLOOKUP($A79,'[1]2. 사업대상 산출'!$A$3:$L$185,10,0)</f>
        <v>80736.893939393936</v>
      </c>
      <c r="AK79" s="21">
        <f>+VLOOKUP($A79,'[1]2. 사업대상 산출'!$A$3:$L$185,11,0)</f>
        <v>91436.868939393942</v>
      </c>
      <c r="AL79" s="22">
        <f t="shared" si="75"/>
        <v>1.1325289403383794</v>
      </c>
      <c r="AM79" s="18">
        <v>0.45669999999999999</v>
      </c>
      <c r="AN79" s="18">
        <v>3.5999999999999999E-3</v>
      </c>
      <c r="AO79" s="18">
        <v>8.5000000000000006E-3</v>
      </c>
      <c r="AP79" s="23">
        <f t="shared" si="63"/>
        <v>42.006999999999998</v>
      </c>
      <c r="AQ79" s="24">
        <f t="shared" si="64"/>
        <v>48.490300000000005</v>
      </c>
      <c r="AR79" s="24">
        <f t="shared" si="65"/>
        <v>52.637999999999998</v>
      </c>
      <c r="AS79" s="24">
        <f t="shared" si="66"/>
        <v>51.691000000000003</v>
      </c>
      <c r="AT79" s="24">
        <f t="shared" si="67"/>
        <v>50.753999999999998</v>
      </c>
      <c r="AU79" s="24">
        <f t="shared" si="68"/>
        <v>49.826999999999998</v>
      </c>
      <c r="AV79" s="24">
        <f t="shared" si="69"/>
        <v>48.908000000000001</v>
      </c>
      <c r="AW79" s="24">
        <f t="shared" si="70"/>
        <v>47.999000000000002</v>
      </c>
      <c r="AX79" s="24">
        <f t="shared" si="71"/>
        <v>47.098999999999997</v>
      </c>
      <c r="AY79" s="24">
        <f t="shared" si="72"/>
        <v>46.207999999999998</v>
      </c>
      <c r="AZ79" s="24">
        <f t="shared" si="73"/>
        <v>45.326000000000001</v>
      </c>
      <c r="BA79" s="24">
        <f t="shared" si="74"/>
        <v>44.453000000000003</v>
      </c>
    </row>
    <row r="80" spans="1:53" x14ac:dyDescent="0.4">
      <c r="A80" s="12" t="s">
        <v>152</v>
      </c>
      <c r="B80" s="12" t="s">
        <v>118</v>
      </c>
      <c r="C80" s="12">
        <v>75</v>
      </c>
      <c r="D80" s="12" t="s">
        <v>119</v>
      </c>
      <c r="E80" s="12">
        <v>2022</v>
      </c>
      <c r="F80" s="14" t="s">
        <v>149</v>
      </c>
      <c r="G80" s="13" t="s">
        <v>87</v>
      </c>
      <c r="H80" s="30" t="s">
        <v>121</v>
      </c>
      <c r="I80" s="15">
        <f t="shared" si="38"/>
        <v>83318.625866050817</v>
      </c>
      <c r="J80" s="31">
        <v>0.47362230274187445</v>
      </c>
      <c r="K80" s="17">
        <f t="shared" si="39"/>
        <v>35.200000000000003</v>
      </c>
      <c r="L80" s="17">
        <f t="shared" si="40"/>
        <v>73.2</v>
      </c>
      <c r="M80" s="18">
        <v>0.99</v>
      </c>
      <c r="N80" s="18">
        <f t="shared" si="41"/>
        <v>4</v>
      </c>
      <c r="O80" s="19">
        <f t="shared" si="42"/>
        <v>1172.2673466202939</v>
      </c>
      <c r="P80" s="19">
        <f t="shared" si="43"/>
        <v>1160.5446731540908</v>
      </c>
      <c r="Q80" s="19">
        <f t="shared" si="44"/>
        <v>1148.9392264225498</v>
      </c>
      <c r="R80" s="19">
        <f t="shared" si="45"/>
        <v>1137.4498341583244</v>
      </c>
      <c r="S80" s="19">
        <f t="shared" si="46"/>
        <v>1126.075335816741</v>
      </c>
      <c r="T80" s="19">
        <f t="shared" si="47"/>
        <v>1114.8145824585736</v>
      </c>
      <c r="U80" s="19">
        <f t="shared" si="48"/>
        <v>1103.6664366339878</v>
      </c>
      <c r="V80" s="19">
        <f t="shared" si="49"/>
        <v>1092.6297722676479</v>
      </c>
      <c r="W80" s="19">
        <f t="shared" si="50"/>
        <v>1081.7034745449716</v>
      </c>
      <c r="X80" s="19">
        <f t="shared" si="51"/>
        <v>1070.8864397995217</v>
      </c>
      <c r="Y80" s="20">
        <f t="shared" si="52"/>
        <v>93.391657115876811</v>
      </c>
      <c r="Z80" s="20">
        <f t="shared" si="53"/>
        <v>97.671704468044382</v>
      </c>
      <c r="AA80" s="20">
        <f t="shared" si="54"/>
        <v>96.694987423363926</v>
      </c>
      <c r="AB80" s="20">
        <f t="shared" si="55"/>
        <v>95.728037549130278</v>
      </c>
      <c r="AC80" s="20">
        <f t="shared" si="56"/>
        <v>94.770757173638984</v>
      </c>
      <c r="AD80" s="20">
        <f t="shared" si="57"/>
        <v>93.823049601902568</v>
      </c>
      <c r="AE80" s="20">
        <f t="shared" si="58"/>
        <v>92.884819105883551</v>
      </c>
      <c r="AF80" s="20">
        <f t="shared" si="59"/>
        <v>91.955970914824704</v>
      </c>
      <c r="AG80" s="20">
        <f t="shared" si="60"/>
        <v>91.036411205676458</v>
      </c>
      <c r="AH80" s="20">
        <f t="shared" si="61"/>
        <v>90.126047093619718</v>
      </c>
      <c r="AI80" s="20">
        <f t="shared" si="62"/>
        <v>89.224786622683496</v>
      </c>
      <c r="AJ80" s="21">
        <f>+VLOOKUP($A80,'[1]2. 사업대상 산출'!$A$3:$L$185,10,0)</f>
        <v>83318.625866050817</v>
      </c>
      <c r="AK80" s="21">
        <f>+VLOOKUP($A80,'[1]2. 사업대상 산출'!$A$3:$L$185,11,0)</f>
        <v>95757.061585835254</v>
      </c>
      <c r="AL80" s="22">
        <f t="shared" si="75"/>
        <v>1.1492875763431503</v>
      </c>
      <c r="AM80" s="18">
        <v>0.45669999999999999</v>
      </c>
      <c r="AN80" s="18">
        <v>3.5999999999999999E-3</v>
      </c>
      <c r="AO80" s="18">
        <v>8.5000000000000006E-3</v>
      </c>
      <c r="AP80" s="23">
        <f t="shared" si="63"/>
        <v>43.991</v>
      </c>
      <c r="AQ80" s="24">
        <f t="shared" si="64"/>
        <v>49.400100000000002</v>
      </c>
      <c r="AR80" s="24">
        <f t="shared" si="65"/>
        <v>53.68</v>
      </c>
      <c r="AS80" s="24">
        <f t="shared" si="66"/>
        <v>52.703000000000003</v>
      </c>
      <c r="AT80" s="24">
        <f t="shared" si="67"/>
        <v>51.737000000000002</v>
      </c>
      <c r="AU80" s="24">
        <f t="shared" si="68"/>
        <v>50.779000000000003</v>
      </c>
      <c r="AV80" s="24">
        <f t="shared" si="69"/>
        <v>49.832000000000001</v>
      </c>
      <c r="AW80" s="24">
        <f t="shared" si="70"/>
        <v>48.893000000000001</v>
      </c>
      <c r="AX80" s="24">
        <f t="shared" si="71"/>
        <v>47.963999999999999</v>
      </c>
      <c r="AY80" s="24">
        <f t="shared" si="72"/>
        <v>47.045000000000002</v>
      </c>
      <c r="AZ80" s="24">
        <f t="shared" si="73"/>
        <v>46.134999999999998</v>
      </c>
      <c r="BA80" s="24">
        <f t="shared" si="74"/>
        <v>45.232999999999997</v>
      </c>
    </row>
    <row r="81" spans="1:53" x14ac:dyDescent="0.4">
      <c r="A81" s="12" t="s">
        <v>153</v>
      </c>
      <c r="B81" s="12" t="s">
        <v>118</v>
      </c>
      <c r="C81" s="12">
        <v>76</v>
      </c>
      <c r="D81" s="12" t="s">
        <v>119</v>
      </c>
      <c r="E81" s="12">
        <v>2021</v>
      </c>
      <c r="F81" s="14" t="s">
        <v>127</v>
      </c>
      <c r="G81" s="13" t="s">
        <v>87</v>
      </c>
      <c r="H81" s="30" t="s">
        <v>121</v>
      </c>
      <c r="I81" s="15">
        <f t="shared" si="38"/>
        <v>93698.121546961323</v>
      </c>
      <c r="J81" s="31">
        <v>0.47362230274187445</v>
      </c>
      <c r="K81" s="17">
        <f t="shared" si="39"/>
        <v>35.200000000000003</v>
      </c>
      <c r="L81" s="17">
        <f t="shared" si="40"/>
        <v>73.2</v>
      </c>
      <c r="M81" s="18">
        <v>0.99</v>
      </c>
      <c r="N81" s="18">
        <f t="shared" si="41"/>
        <v>4</v>
      </c>
      <c r="O81" s="19">
        <f t="shared" si="42"/>
        <v>1172.2673466202939</v>
      </c>
      <c r="P81" s="19">
        <f t="shared" si="43"/>
        <v>1160.5446731540908</v>
      </c>
      <c r="Q81" s="19">
        <f t="shared" si="44"/>
        <v>1148.9392264225498</v>
      </c>
      <c r="R81" s="19">
        <f t="shared" si="45"/>
        <v>1137.4498341583244</v>
      </c>
      <c r="S81" s="19">
        <f t="shared" si="46"/>
        <v>1126.075335816741</v>
      </c>
      <c r="T81" s="19">
        <f t="shared" si="47"/>
        <v>1114.8145824585736</v>
      </c>
      <c r="U81" s="19">
        <f t="shared" si="48"/>
        <v>1103.6664366339878</v>
      </c>
      <c r="V81" s="19">
        <f t="shared" si="49"/>
        <v>1092.6297722676479</v>
      </c>
      <c r="W81" s="19">
        <f t="shared" si="50"/>
        <v>1081.7034745449716</v>
      </c>
      <c r="X81" s="19">
        <f t="shared" si="51"/>
        <v>1070.8864397995217</v>
      </c>
      <c r="Y81" s="20">
        <f t="shared" si="52"/>
        <v>105.02601007827118</v>
      </c>
      <c r="Z81" s="20">
        <f t="shared" si="53"/>
        <v>109.83924832916213</v>
      </c>
      <c r="AA81" s="20">
        <f t="shared" si="54"/>
        <v>108.74085584587048</v>
      </c>
      <c r="AB81" s="20">
        <f t="shared" si="55"/>
        <v>107.65344728741179</v>
      </c>
      <c r="AC81" s="20">
        <f t="shared" si="56"/>
        <v>106.57691281453766</v>
      </c>
      <c r="AD81" s="20">
        <f t="shared" si="57"/>
        <v>105.51114368639229</v>
      </c>
      <c r="AE81" s="20">
        <f t="shared" si="58"/>
        <v>104.45603224952836</v>
      </c>
      <c r="AF81" s="20">
        <f t="shared" si="59"/>
        <v>103.41147192703308</v>
      </c>
      <c r="AG81" s="20">
        <f t="shared" si="60"/>
        <v>102.37735720776274</v>
      </c>
      <c r="AH81" s="20">
        <f t="shared" si="61"/>
        <v>101.35358363568513</v>
      </c>
      <c r="AI81" s="20">
        <f t="shared" si="62"/>
        <v>100.34004779932826</v>
      </c>
      <c r="AJ81" s="21">
        <f>+VLOOKUP($A81,'[1]2. 사업대상 산출'!$A$3:$L$185,10,0)</f>
        <v>93698.121546961323</v>
      </c>
      <c r="AK81" s="21">
        <f>+VLOOKUP($A81,'[1]2. 사업대상 산출'!$A$3:$L$185,11,0)</f>
        <v>107568.64585635359</v>
      </c>
      <c r="AL81" s="22">
        <f t="shared" si="75"/>
        <v>1.1480341769972451</v>
      </c>
      <c r="AM81" s="18">
        <v>0.45669999999999999</v>
      </c>
      <c r="AN81" s="18">
        <v>3.5999999999999999E-3</v>
      </c>
      <c r="AO81" s="18">
        <v>8.5000000000000006E-3</v>
      </c>
      <c r="AP81" s="23">
        <f t="shared" si="63"/>
        <v>49.417999999999999</v>
      </c>
      <c r="AQ81" s="24">
        <f t="shared" si="64"/>
        <v>55.607600000000005</v>
      </c>
      <c r="AR81" s="24">
        <f t="shared" si="65"/>
        <v>60.420999999999999</v>
      </c>
      <c r="AS81" s="24">
        <f t="shared" si="66"/>
        <v>59.322000000000003</v>
      </c>
      <c r="AT81" s="24">
        <f t="shared" si="67"/>
        <v>58.234999999999999</v>
      </c>
      <c r="AU81" s="24">
        <f t="shared" si="68"/>
        <v>57.158000000000001</v>
      </c>
      <c r="AV81" s="24">
        <f t="shared" si="69"/>
        <v>56.093000000000004</v>
      </c>
      <c r="AW81" s="24">
        <f t="shared" si="70"/>
        <v>55.037999999999997</v>
      </c>
      <c r="AX81" s="24">
        <f t="shared" si="71"/>
        <v>53.993000000000002</v>
      </c>
      <c r="AY81" s="24">
        <f t="shared" si="72"/>
        <v>52.959000000000003</v>
      </c>
      <c r="AZ81" s="24">
        <f t="shared" si="73"/>
        <v>51.935000000000002</v>
      </c>
      <c r="BA81" s="24">
        <f t="shared" si="74"/>
        <v>50.921999999999997</v>
      </c>
    </row>
    <row r="82" spans="1:53" x14ac:dyDescent="0.4">
      <c r="A82" s="12" t="s">
        <v>154</v>
      </c>
      <c r="B82" s="12" t="s">
        <v>118</v>
      </c>
      <c r="C82" s="12">
        <v>77</v>
      </c>
      <c r="D82" s="12" t="s">
        <v>119</v>
      </c>
      <c r="E82" s="12">
        <v>2022</v>
      </c>
      <c r="F82" s="14" t="s">
        <v>135</v>
      </c>
      <c r="G82" s="13" t="s">
        <v>87</v>
      </c>
      <c r="H82" s="30" t="s">
        <v>121</v>
      </c>
      <c r="I82" s="15">
        <f t="shared" si="38"/>
        <v>80958.13471502591</v>
      </c>
      <c r="J82" s="31">
        <v>0.47362230274187445</v>
      </c>
      <c r="K82" s="17">
        <f t="shared" si="39"/>
        <v>35.200000000000003</v>
      </c>
      <c r="L82" s="17">
        <f t="shared" si="40"/>
        <v>73.2</v>
      </c>
      <c r="M82" s="18">
        <v>0.99</v>
      </c>
      <c r="N82" s="18">
        <f t="shared" si="41"/>
        <v>3</v>
      </c>
      <c r="O82" s="19">
        <f t="shared" si="42"/>
        <v>1184.1084309295895</v>
      </c>
      <c r="P82" s="19">
        <f t="shared" si="43"/>
        <v>1172.2673466202939</v>
      </c>
      <c r="Q82" s="19">
        <f t="shared" si="44"/>
        <v>1160.5446731540908</v>
      </c>
      <c r="R82" s="19">
        <f t="shared" si="45"/>
        <v>1148.9392264225498</v>
      </c>
      <c r="S82" s="19">
        <f t="shared" si="46"/>
        <v>1137.4498341583244</v>
      </c>
      <c r="T82" s="19">
        <f t="shared" si="47"/>
        <v>1126.075335816741</v>
      </c>
      <c r="U82" s="19">
        <f t="shared" si="48"/>
        <v>1114.8145824585736</v>
      </c>
      <c r="V82" s="19">
        <f t="shared" si="49"/>
        <v>1103.6664366339878</v>
      </c>
      <c r="W82" s="19">
        <f t="shared" si="50"/>
        <v>1092.6297722676479</v>
      </c>
      <c r="X82" s="19">
        <f t="shared" si="51"/>
        <v>1081.7034745449716</v>
      </c>
      <c r="Y82" s="20">
        <f t="shared" si="52"/>
        <v>91.662412106114886</v>
      </c>
      <c r="Z82" s="20">
        <f t="shared" si="53"/>
        <v>95.863209868395657</v>
      </c>
      <c r="AA82" s="20">
        <f t="shared" si="54"/>
        <v>94.904577769711722</v>
      </c>
      <c r="AB82" s="20">
        <f t="shared" si="55"/>
        <v>93.955531992014599</v>
      </c>
      <c r="AC82" s="20">
        <f t="shared" si="56"/>
        <v>93.015976672094439</v>
      </c>
      <c r="AD82" s="20">
        <f t="shared" si="57"/>
        <v>92.085816905373491</v>
      </c>
      <c r="AE82" s="20">
        <f t="shared" si="58"/>
        <v>91.164958736319761</v>
      </c>
      <c r="AF82" s="20">
        <f t="shared" si="59"/>
        <v>90.253309148956546</v>
      </c>
      <c r="AG82" s="20">
        <f t="shared" si="60"/>
        <v>89.350776057467002</v>
      </c>
      <c r="AH82" s="20">
        <f t="shared" si="61"/>
        <v>88.457268296892309</v>
      </c>
      <c r="AI82" s="20">
        <f t="shared" si="62"/>
        <v>87.572695613923415</v>
      </c>
      <c r="AJ82" s="21">
        <f>+VLOOKUP($A82,'[1]2. 사업대상 산출'!$A$3:$L$185,10,0)</f>
        <v>80958.13471502591</v>
      </c>
      <c r="AK82" s="21">
        <f>+VLOOKUP($A82,'[1]2. 사업대상 산출'!$A$3:$L$185,11,0)</f>
        <v>97892.607577720235</v>
      </c>
      <c r="AL82" s="22">
        <f t="shared" si="75"/>
        <v>1.2091756797794808</v>
      </c>
      <c r="AM82" s="18">
        <v>0.45669999999999999</v>
      </c>
      <c r="AN82" s="18">
        <v>3.5999999999999999E-3</v>
      </c>
      <c r="AO82" s="18">
        <v>8.5000000000000006E-3</v>
      </c>
      <c r="AP82" s="23">
        <f t="shared" si="63"/>
        <v>44.972000000000001</v>
      </c>
      <c r="AQ82" s="24">
        <f t="shared" si="64"/>
        <v>46.689800000000005</v>
      </c>
      <c r="AR82" s="24">
        <f t="shared" si="65"/>
        <v>50.890999999999998</v>
      </c>
      <c r="AS82" s="24">
        <f t="shared" si="66"/>
        <v>49.932000000000002</v>
      </c>
      <c r="AT82" s="24">
        <f t="shared" si="67"/>
        <v>48.982999999999997</v>
      </c>
      <c r="AU82" s="24">
        <f t="shared" si="68"/>
        <v>48.042999999999999</v>
      </c>
      <c r="AV82" s="24">
        <f t="shared" si="69"/>
        <v>47.113</v>
      </c>
      <c r="AW82" s="24">
        <f t="shared" si="70"/>
        <v>46.192</v>
      </c>
      <c r="AX82" s="24">
        <f t="shared" si="71"/>
        <v>45.280999999999999</v>
      </c>
      <c r="AY82" s="24">
        <f t="shared" si="72"/>
        <v>44.378</v>
      </c>
      <c r="AZ82" s="24">
        <f t="shared" si="73"/>
        <v>43.484999999999999</v>
      </c>
      <c r="BA82" s="24">
        <f t="shared" si="74"/>
        <v>42.6</v>
      </c>
    </row>
    <row r="83" spans="1:53" x14ac:dyDescent="0.4">
      <c r="A83" s="12" t="s">
        <v>155</v>
      </c>
      <c r="B83" s="12" t="s">
        <v>118</v>
      </c>
      <c r="C83" s="12">
        <v>78</v>
      </c>
      <c r="D83" s="12" t="s">
        <v>119</v>
      </c>
      <c r="E83" s="12">
        <v>2022</v>
      </c>
      <c r="F83" s="14" t="s">
        <v>138</v>
      </c>
      <c r="G83" s="13" t="s">
        <v>87</v>
      </c>
      <c r="H83" s="30" t="s">
        <v>121</v>
      </c>
      <c r="I83" s="15">
        <f t="shared" si="38"/>
        <v>81306.449704141996</v>
      </c>
      <c r="J83" s="31">
        <v>0.47362230274187445</v>
      </c>
      <c r="K83" s="17">
        <f t="shared" si="39"/>
        <v>35.200000000000003</v>
      </c>
      <c r="L83" s="17">
        <f t="shared" si="40"/>
        <v>73.2</v>
      </c>
      <c r="M83" s="18">
        <v>0.99</v>
      </c>
      <c r="N83" s="18">
        <f t="shared" si="41"/>
        <v>3</v>
      </c>
      <c r="O83" s="19">
        <f t="shared" si="42"/>
        <v>1184.1084309295895</v>
      </c>
      <c r="P83" s="19">
        <f t="shared" si="43"/>
        <v>1172.2673466202939</v>
      </c>
      <c r="Q83" s="19">
        <f t="shared" si="44"/>
        <v>1160.5446731540908</v>
      </c>
      <c r="R83" s="19">
        <f t="shared" si="45"/>
        <v>1148.9392264225498</v>
      </c>
      <c r="S83" s="19">
        <f t="shared" si="46"/>
        <v>1137.4498341583244</v>
      </c>
      <c r="T83" s="19">
        <f t="shared" si="47"/>
        <v>1126.075335816741</v>
      </c>
      <c r="U83" s="19">
        <f t="shared" si="48"/>
        <v>1114.8145824585736</v>
      </c>
      <c r="V83" s="19">
        <f t="shared" si="49"/>
        <v>1103.6664366339878</v>
      </c>
      <c r="W83" s="19">
        <f t="shared" si="50"/>
        <v>1092.6297722676479</v>
      </c>
      <c r="X83" s="19">
        <f t="shared" si="51"/>
        <v>1081.7034745449716</v>
      </c>
      <c r="Y83" s="20">
        <f t="shared" si="52"/>
        <v>92.056781272196616</v>
      </c>
      <c r="Z83" s="20">
        <f t="shared" si="53"/>
        <v>96.275652583627163</v>
      </c>
      <c r="AA83" s="20">
        <f t="shared" si="54"/>
        <v>95.312896057790923</v>
      </c>
      <c r="AB83" s="20">
        <f t="shared" si="55"/>
        <v>94.359767097212995</v>
      </c>
      <c r="AC83" s="20">
        <f t="shared" si="56"/>
        <v>93.416169426240856</v>
      </c>
      <c r="AD83" s="20">
        <f t="shared" si="57"/>
        <v>92.482007731978456</v>
      </c>
      <c r="AE83" s="20">
        <f t="shared" si="58"/>
        <v>91.557187654658662</v>
      </c>
      <c r="AF83" s="20">
        <f t="shared" si="59"/>
        <v>90.641615778112069</v>
      </c>
      <c r="AG83" s="20">
        <f t="shared" si="60"/>
        <v>89.735199620330945</v>
      </c>
      <c r="AH83" s="20">
        <f t="shared" si="61"/>
        <v>88.837847624127633</v>
      </c>
      <c r="AI83" s="20">
        <f t="shared" si="62"/>
        <v>87.949469147886376</v>
      </c>
      <c r="AJ83" s="21">
        <f>+VLOOKUP($A83,'[1]2. 사업대상 산출'!$A$3:$L$185,10,0)</f>
        <v>81306.449704141996</v>
      </c>
      <c r="AK83" s="21">
        <f>+VLOOKUP($A83,'[1]2. 사업대상 산출'!$A$3:$L$185,11,0)</f>
        <v>106224.42736686392</v>
      </c>
      <c r="AL83" s="22">
        <f t="shared" si="75"/>
        <v>1.306469877277799</v>
      </c>
      <c r="AM83" s="18">
        <v>0.45669999999999999</v>
      </c>
      <c r="AN83" s="18">
        <v>3.5999999999999999E-3</v>
      </c>
      <c r="AO83" s="18">
        <v>8.5000000000000006E-3</v>
      </c>
      <c r="AP83" s="23">
        <f t="shared" si="63"/>
        <v>48.8</v>
      </c>
      <c r="AQ83" s="24">
        <f t="shared" si="64"/>
        <v>43.256299999999996</v>
      </c>
      <c r="AR83" s="24">
        <f t="shared" si="65"/>
        <v>47.475000000000001</v>
      </c>
      <c r="AS83" s="24">
        <f t="shared" si="66"/>
        <v>46.512</v>
      </c>
      <c r="AT83" s="24">
        <f t="shared" si="67"/>
        <v>45.558999999999997</v>
      </c>
      <c r="AU83" s="24">
        <f t="shared" si="68"/>
        <v>44.616</v>
      </c>
      <c r="AV83" s="24">
        <f t="shared" si="69"/>
        <v>43.682000000000002</v>
      </c>
      <c r="AW83" s="24">
        <f t="shared" si="70"/>
        <v>42.756999999999998</v>
      </c>
      <c r="AX83" s="24">
        <f t="shared" si="71"/>
        <v>41.841000000000001</v>
      </c>
      <c r="AY83" s="24">
        <f t="shared" si="72"/>
        <v>40.935000000000002</v>
      </c>
      <c r="AZ83" s="24">
        <f t="shared" si="73"/>
        <v>40.036999999999999</v>
      </c>
      <c r="BA83" s="24">
        <f t="shared" si="74"/>
        <v>39.149000000000001</v>
      </c>
    </row>
    <row r="84" spans="1:53" x14ac:dyDescent="0.4">
      <c r="A84" s="12" t="s">
        <v>156</v>
      </c>
      <c r="B84" s="12" t="s">
        <v>118</v>
      </c>
      <c r="C84" s="12">
        <v>79</v>
      </c>
      <c r="D84" s="12" t="s">
        <v>119</v>
      </c>
      <c r="E84" s="12">
        <v>2022</v>
      </c>
      <c r="F84" s="14" t="s">
        <v>138</v>
      </c>
      <c r="G84" s="13" t="s">
        <v>87</v>
      </c>
      <c r="H84" s="30" t="s">
        <v>121</v>
      </c>
      <c r="I84" s="15">
        <f t="shared" si="38"/>
        <v>82176.834319526621</v>
      </c>
      <c r="J84" s="31">
        <v>0.47362230274187445</v>
      </c>
      <c r="K84" s="17">
        <f t="shared" si="39"/>
        <v>35.200000000000003</v>
      </c>
      <c r="L84" s="17">
        <f t="shared" si="40"/>
        <v>73.2</v>
      </c>
      <c r="M84" s="18">
        <v>0.99</v>
      </c>
      <c r="N84" s="18">
        <f t="shared" si="41"/>
        <v>3</v>
      </c>
      <c r="O84" s="19">
        <f t="shared" si="42"/>
        <v>1184.1084309295895</v>
      </c>
      <c r="P84" s="19">
        <f t="shared" si="43"/>
        <v>1172.2673466202939</v>
      </c>
      <c r="Q84" s="19">
        <f t="shared" si="44"/>
        <v>1160.5446731540908</v>
      </c>
      <c r="R84" s="19">
        <f t="shared" si="45"/>
        <v>1148.9392264225498</v>
      </c>
      <c r="S84" s="19">
        <f t="shared" si="46"/>
        <v>1137.4498341583244</v>
      </c>
      <c r="T84" s="19">
        <f t="shared" si="47"/>
        <v>1126.075335816741</v>
      </c>
      <c r="U84" s="19">
        <f t="shared" si="48"/>
        <v>1114.8145824585736</v>
      </c>
      <c r="V84" s="19">
        <f t="shared" si="49"/>
        <v>1103.6664366339878</v>
      </c>
      <c r="W84" s="19">
        <f t="shared" si="50"/>
        <v>1092.6297722676479</v>
      </c>
      <c r="X84" s="19">
        <f t="shared" si="51"/>
        <v>1081.7034745449716</v>
      </c>
      <c r="Y84" s="20">
        <f t="shared" si="52"/>
        <v>93.042248064224864</v>
      </c>
      <c r="Z84" s="20">
        <f t="shared" si="53"/>
        <v>97.306282344855518</v>
      </c>
      <c r="AA84" s="20">
        <f t="shared" si="54"/>
        <v>96.333219521406974</v>
      </c>
      <c r="AB84" s="20">
        <f t="shared" si="55"/>
        <v>95.369887326192881</v>
      </c>
      <c r="AC84" s="20">
        <f t="shared" si="56"/>
        <v>94.416188452930953</v>
      </c>
      <c r="AD84" s="20">
        <f t="shared" si="57"/>
        <v>93.472026568401645</v>
      </c>
      <c r="AE84" s="20">
        <f t="shared" si="58"/>
        <v>92.537306302717624</v>
      </c>
      <c r="AF84" s="20">
        <f t="shared" si="59"/>
        <v>91.611933239690444</v>
      </c>
      <c r="AG84" s="20">
        <f t="shared" si="60"/>
        <v>90.695813907293541</v>
      </c>
      <c r="AH84" s="20">
        <f t="shared" si="61"/>
        <v>89.7888557682206</v>
      </c>
      <c r="AI84" s="20">
        <f t="shared" si="62"/>
        <v>88.890967210538406</v>
      </c>
      <c r="AJ84" s="21">
        <f>+VLOOKUP($A84,'[1]2. 사업대상 산출'!$A$3:$L$185,10,0)</f>
        <v>82176.834319526621</v>
      </c>
      <c r="AK84" s="21">
        <f>+VLOOKUP($A84,'[1]2. 사업대상 산출'!$A$3:$L$185,11,0)</f>
        <v>97633.124936601846</v>
      </c>
      <c r="AL84" s="22">
        <f t="shared" si="75"/>
        <v>1.1880857390657911</v>
      </c>
      <c r="AM84" s="18">
        <v>0.45669999999999999</v>
      </c>
      <c r="AN84" s="18">
        <v>3.5999999999999999E-3</v>
      </c>
      <c r="AO84" s="18">
        <v>8.5000000000000006E-3</v>
      </c>
      <c r="AP84" s="23">
        <f t="shared" si="63"/>
        <v>44.853000000000002</v>
      </c>
      <c r="AQ84" s="24">
        <f t="shared" si="64"/>
        <v>48.188699999999997</v>
      </c>
      <c r="AR84" s="24">
        <f t="shared" si="65"/>
        <v>52.453000000000003</v>
      </c>
      <c r="AS84" s="24">
        <f t="shared" si="66"/>
        <v>51.48</v>
      </c>
      <c r="AT84" s="24">
        <f t="shared" si="67"/>
        <v>50.515999999999998</v>
      </c>
      <c r="AU84" s="24">
        <f t="shared" si="68"/>
        <v>49.563000000000002</v>
      </c>
      <c r="AV84" s="24">
        <f t="shared" si="69"/>
        <v>48.619</v>
      </c>
      <c r="AW84" s="24">
        <f t="shared" si="70"/>
        <v>47.683999999999997</v>
      </c>
      <c r="AX84" s="24">
        <f t="shared" si="71"/>
        <v>46.758000000000003</v>
      </c>
      <c r="AY84" s="24">
        <f t="shared" si="72"/>
        <v>45.841999999999999</v>
      </c>
      <c r="AZ84" s="24">
        <f t="shared" si="73"/>
        <v>44.935000000000002</v>
      </c>
      <c r="BA84" s="24">
        <f t="shared" si="74"/>
        <v>44.036999999999999</v>
      </c>
    </row>
    <row r="85" spans="1:53" x14ac:dyDescent="0.4">
      <c r="A85" s="12" t="s">
        <v>157</v>
      </c>
      <c r="B85" s="12" t="s">
        <v>118</v>
      </c>
      <c r="C85" s="12">
        <v>80</v>
      </c>
      <c r="D85" s="12" t="s">
        <v>119</v>
      </c>
      <c r="E85" s="12">
        <v>2022</v>
      </c>
      <c r="F85" s="14" t="s">
        <v>141</v>
      </c>
      <c r="G85" s="13" t="s">
        <v>87</v>
      </c>
      <c r="H85" s="30" t="s">
        <v>121</v>
      </c>
      <c r="I85" s="15">
        <f t="shared" si="38"/>
        <v>80404.28571428571</v>
      </c>
      <c r="J85" s="31">
        <v>0.47362230274187445</v>
      </c>
      <c r="K85" s="17">
        <f t="shared" si="39"/>
        <v>35.200000000000003</v>
      </c>
      <c r="L85" s="17">
        <f t="shared" si="40"/>
        <v>73.2</v>
      </c>
      <c r="M85" s="18">
        <v>0.99</v>
      </c>
      <c r="N85" s="18">
        <f t="shared" si="41"/>
        <v>3</v>
      </c>
      <c r="O85" s="19">
        <f t="shared" si="42"/>
        <v>1184.1084309295895</v>
      </c>
      <c r="P85" s="19">
        <f t="shared" si="43"/>
        <v>1172.2673466202939</v>
      </c>
      <c r="Q85" s="19">
        <f t="shared" si="44"/>
        <v>1160.5446731540908</v>
      </c>
      <c r="R85" s="19">
        <f t="shared" si="45"/>
        <v>1148.9392264225498</v>
      </c>
      <c r="S85" s="19">
        <f t="shared" si="46"/>
        <v>1137.4498341583244</v>
      </c>
      <c r="T85" s="19">
        <f t="shared" si="47"/>
        <v>1126.075335816741</v>
      </c>
      <c r="U85" s="19">
        <f t="shared" si="48"/>
        <v>1114.8145824585736</v>
      </c>
      <c r="V85" s="19">
        <f t="shared" si="49"/>
        <v>1103.6664366339878</v>
      </c>
      <c r="W85" s="19">
        <f t="shared" si="50"/>
        <v>1092.6297722676479</v>
      </c>
      <c r="X85" s="19">
        <f t="shared" si="51"/>
        <v>1081.7034745449716</v>
      </c>
      <c r="Y85" s="20">
        <f t="shared" si="52"/>
        <v>91.035333239622858</v>
      </c>
      <c r="Z85" s="20">
        <f t="shared" si="53"/>
        <v>95.207392597157266</v>
      </c>
      <c r="AA85" s="20">
        <f t="shared" si="54"/>
        <v>94.255318671185719</v>
      </c>
      <c r="AB85" s="20">
        <f t="shared" si="55"/>
        <v>93.312765484473829</v>
      </c>
      <c r="AC85" s="20">
        <f t="shared" si="56"/>
        <v>92.37963782962909</v>
      </c>
      <c r="AD85" s="20">
        <f t="shared" si="57"/>
        <v>91.455841451332802</v>
      </c>
      <c r="AE85" s="20">
        <f t="shared" si="58"/>
        <v>90.541283036819465</v>
      </c>
      <c r="AF85" s="20">
        <f t="shared" si="59"/>
        <v>89.635870206451273</v>
      </c>
      <c r="AG85" s="20">
        <f t="shared" si="60"/>
        <v>88.739511504386769</v>
      </c>
      <c r="AH85" s="20">
        <f t="shared" si="61"/>
        <v>87.852116389342882</v>
      </c>
      <c r="AI85" s="20">
        <f t="shared" si="62"/>
        <v>86.973595225449472</v>
      </c>
      <c r="AJ85" s="21">
        <f>+VLOOKUP($A85,'[1]2. 사업대상 산출'!$A$3:$L$185,10,0)</f>
        <v>80404.28571428571</v>
      </c>
      <c r="AK85" s="21">
        <f>+VLOOKUP($A85,'[1]2. 사업대상 산출'!$A$3:$L$185,11,0)</f>
        <v>96650.794196428571</v>
      </c>
      <c r="AL85" s="22">
        <f t="shared" si="75"/>
        <v>1.202060230220493</v>
      </c>
      <c r="AM85" s="18">
        <v>0.45669999999999999</v>
      </c>
      <c r="AN85" s="18">
        <v>3.5999999999999999E-3</v>
      </c>
      <c r="AO85" s="18">
        <v>8.5000000000000006E-3</v>
      </c>
      <c r="AP85" s="23">
        <f t="shared" si="63"/>
        <v>44.402000000000001</v>
      </c>
      <c r="AQ85" s="24">
        <f t="shared" si="64"/>
        <v>46.632799999999996</v>
      </c>
      <c r="AR85" s="24">
        <f t="shared" si="65"/>
        <v>50.805</v>
      </c>
      <c r="AS85" s="24">
        <f t="shared" si="66"/>
        <v>49.853000000000002</v>
      </c>
      <c r="AT85" s="24">
        <f t="shared" si="67"/>
        <v>48.91</v>
      </c>
      <c r="AU85" s="24">
        <f t="shared" si="68"/>
        <v>47.976999999999997</v>
      </c>
      <c r="AV85" s="24">
        <f t="shared" si="69"/>
        <v>47.052999999999997</v>
      </c>
      <c r="AW85" s="24">
        <f t="shared" si="70"/>
        <v>46.139000000000003</v>
      </c>
      <c r="AX85" s="24">
        <f t="shared" si="71"/>
        <v>45.232999999999997</v>
      </c>
      <c r="AY85" s="24">
        <f t="shared" si="72"/>
        <v>44.337000000000003</v>
      </c>
      <c r="AZ85" s="24">
        <f t="shared" si="73"/>
        <v>43.45</v>
      </c>
      <c r="BA85" s="24">
        <f t="shared" si="74"/>
        <v>42.570999999999998</v>
      </c>
    </row>
    <row r="86" spans="1:53" x14ac:dyDescent="0.4">
      <c r="A86" s="12" t="s">
        <v>158</v>
      </c>
      <c r="B86" s="12" t="s">
        <v>118</v>
      </c>
      <c r="C86" s="12">
        <v>81</v>
      </c>
      <c r="D86" s="12" t="s">
        <v>119</v>
      </c>
      <c r="E86" s="12">
        <v>2022</v>
      </c>
      <c r="F86" s="14" t="s">
        <v>141</v>
      </c>
      <c r="G86" s="13" t="s">
        <v>87</v>
      </c>
      <c r="H86" s="30" t="s">
        <v>121</v>
      </c>
      <c r="I86" s="15">
        <f t="shared" si="38"/>
        <v>79169.780701754396</v>
      </c>
      <c r="J86" s="31">
        <v>0.47362230274187445</v>
      </c>
      <c r="K86" s="17">
        <f t="shared" si="39"/>
        <v>35.200000000000003</v>
      </c>
      <c r="L86" s="17">
        <f t="shared" si="40"/>
        <v>73.2</v>
      </c>
      <c r="M86" s="18">
        <v>0.99</v>
      </c>
      <c r="N86" s="18">
        <f t="shared" si="41"/>
        <v>3</v>
      </c>
      <c r="O86" s="19">
        <f t="shared" si="42"/>
        <v>1184.1084309295895</v>
      </c>
      <c r="P86" s="19">
        <f t="shared" si="43"/>
        <v>1172.2673466202939</v>
      </c>
      <c r="Q86" s="19">
        <f t="shared" si="44"/>
        <v>1160.5446731540908</v>
      </c>
      <c r="R86" s="19">
        <f t="shared" si="45"/>
        <v>1148.9392264225498</v>
      </c>
      <c r="S86" s="19">
        <f t="shared" si="46"/>
        <v>1137.4498341583244</v>
      </c>
      <c r="T86" s="19">
        <f t="shared" si="47"/>
        <v>1126.075335816741</v>
      </c>
      <c r="U86" s="19">
        <f t="shared" si="48"/>
        <v>1114.8145824585736</v>
      </c>
      <c r="V86" s="19">
        <f t="shared" si="49"/>
        <v>1103.6664366339878</v>
      </c>
      <c r="W86" s="19">
        <f t="shared" si="50"/>
        <v>1092.6297722676479</v>
      </c>
      <c r="X86" s="19">
        <f t="shared" si="51"/>
        <v>1081.7034745449716</v>
      </c>
      <c r="Y86" s="20">
        <f t="shared" si="52"/>
        <v>89.637602083834409</v>
      </c>
      <c r="Z86" s="20">
        <f t="shared" si="53"/>
        <v>93.745604803794095</v>
      </c>
      <c r="AA86" s="20">
        <f t="shared" si="54"/>
        <v>92.808148755756164</v>
      </c>
      <c r="AB86" s="20">
        <f t="shared" si="55"/>
        <v>91.880067268198587</v>
      </c>
      <c r="AC86" s="20">
        <f t="shared" si="56"/>
        <v>90.961266595516605</v>
      </c>
      <c r="AD86" s="20">
        <f t="shared" si="57"/>
        <v>90.051653929561454</v>
      </c>
      <c r="AE86" s="20">
        <f t="shared" si="58"/>
        <v>89.151137390265816</v>
      </c>
      <c r="AF86" s="20">
        <f t="shared" si="59"/>
        <v>88.259626016363157</v>
      </c>
      <c r="AG86" s="20">
        <f t="shared" si="60"/>
        <v>87.377029756199519</v>
      </c>
      <c r="AH86" s="20">
        <f t="shared" si="61"/>
        <v>86.50325945863753</v>
      </c>
      <c r="AI86" s="20">
        <f t="shared" si="62"/>
        <v>85.638226864051177</v>
      </c>
      <c r="AJ86" s="21">
        <f>+VLOOKUP($A86,'[1]2. 사업대상 산출'!$A$3:$L$185,10,0)</f>
        <v>79169.780701754396</v>
      </c>
      <c r="AK86" s="21">
        <f>+VLOOKUP($A86,'[1]2. 사업대상 산출'!$A$3:$L$185,11,0)</f>
        <v>104437.99429824558</v>
      </c>
      <c r="AL86" s="22">
        <f t="shared" si="75"/>
        <v>1.3191648804950049</v>
      </c>
      <c r="AM86" s="18">
        <v>0.45669999999999999</v>
      </c>
      <c r="AN86" s="18">
        <v>3.5999999999999999E-3</v>
      </c>
      <c r="AO86" s="18">
        <v>8.5000000000000006E-3</v>
      </c>
      <c r="AP86" s="23">
        <f t="shared" si="63"/>
        <v>47.978999999999999</v>
      </c>
      <c r="AQ86" s="24">
        <f t="shared" si="64"/>
        <v>41.658299999999997</v>
      </c>
      <c r="AR86" s="24">
        <f t="shared" si="65"/>
        <v>45.765999999999998</v>
      </c>
      <c r="AS86" s="24">
        <f t="shared" si="66"/>
        <v>44.829000000000001</v>
      </c>
      <c r="AT86" s="24">
        <f t="shared" si="67"/>
        <v>43.901000000000003</v>
      </c>
      <c r="AU86" s="24">
        <f t="shared" si="68"/>
        <v>42.981999999999999</v>
      </c>
      <c r="AV86" s="24">
        <f t="shared" si="69"/>
        <v>42.072000000000003</v>
      </c>
      <c r="AW86" s="24">
        <f t="shared" si="70"/>
        <v>41.171999999999997</v>
      </c>
      <c r="AX86" s="24">
        <f t="shared" si="71"/>
        <v>40.28</v>
      </c>
      <c r="AY86" s="24">
        <f t="shared" si="72"/>
        <v>39.398000000000003</v>
      </c>
      <c r="AZ86" s="24">
        <f t="shared" si="73"/>
        <v>38.524000000000001</v>
      </c>
      <c r="BA86" s="24">
        <f t="shared" si="74"/>
        <v>37.658999999999999</v>
      </c>
    </row>
    <row r="87" spans="1:53" x14ac:dyDescent="0.4">
      <c r="A87" s="12" t="s">
        <v>159</v>
      </c>
      <c r="B87" s="12" t="s">
        <v>160</v>
      </c>
      <c r="C87" s="12">
        <v>82</v>
      </c>
      <c r="D87" s="12" t="s">
        <v>119</v>
      </c>
      <c r="E87" s="12">
        <v>2022</v>
      </c>
      <c r="F87" s="14" t="s">
        <v>161</v>
      </c>
      <c r="G87" s="13" t="s">
        <v>87</v>
      </c>
      <c r="H87" s="30" t="s">
        <v>121</v>
      </c>
      <c r="I87" s="15">
        <f t="shared" si="38"/>
        <v>92626.83544303797</v>
      </c>
      <c r="J87" s="31">
        <v>0.47362230274187445</v>
      </c>
      <c r="K87" s="17">
        <f t="shared" si="39"/>
        <v>35.200000000000003</v>
      </c>
      <c r="L87" s="17">
        <f t="shared" si="40"/>
        <v>73.2</v>
      </c>
      <c r="M87" s="18">
        <v>0.99</v>
      </c>
      <c r="N87" s="18">
        <f t="shared" si="41"/>
        <v>3</v>
      </c>
      <c r="O87" s="19">
        <f t="shared" si="42"/>
        <v>1184.1084309295895</v>
      </c>
      <c r="P87" s="19">
        <f t="shared" si="43"/>
        <v>1172.2673466202939</v>
      </c>
      <c r="Q87" s="19">
        <f t="shared" si="44"/>
        <v>1160.5446731540908</v>
      </c>
      <c r="R87" s="19">
        <f t="shared" si="45"/>
        <v>1148.9392264225498</v>
      </c>
      <c r="S87" s="19">
        <f t="shared" si="46"/>
        <v>1137.4498341583244</v>
      </c>
      <c r="T87" s="19">
        <f t="shared" si="47"/>
        <v>1126.075335816741</v>
      </c>
      <c r="U87" s="19">
        <f t="shared" si="48"/>
        <v>1114.8145824585736</v>
      </c>
      <c r="V87" s="19">
        <f t="shared" si="49"/>
        <v>1103.6664366339878</v>
      </c>
      <c r="W87" s="19">
        <f t="shared" si="50"/>
        <v>1092.6297722676479</v>
      </c>
      <c r="X87" s="19">
        <f t="shared" si="51"/>
        <v>1081.7034745449716</v>
      </c>
      <c r="Y87" s="20">
        <f t="shared" si="52"/>
        <v>104.87394740937884</v>
      </c>
      <c r="Z87" s="20">
        <f t="shared" si="53"/>
        <v>109.68021677842898</v>
      </c>
      <c r="AA87" s="20">
        <f t="shared" si="54"/>
        <v>108.58341461064471</v>
      </c>
      <c r="AB87" s="20">
        <f t="shared" si="55"/>
        <v>107.49758046453825</v>
      </c>
      <c r="AC87" s="20">
        <f t="shared" si="56"/>
        <v>106.42260465989287</v>
      </c>
      <c r="AD87" s="20">
        <f t="shared" si="57"/>
        <v>105.35837861329394</v>
      </c>
      <c r="AE87" s="20">
        <f t="shared" si="58"/>
        <v>104.30479482716098</v>
      </c>
      <c r="AF87" s="20">
        <f t="shared" si="59"/>
        <v>103.26174687888938</v>
      </c>
      <c r="AG87" s="20">
        <f t="shared" si="60"/>
        <v>102.22912941010047</v>
      </c>
      <c r="AH87" s="20">
        <f t="shared" si="61"/>
        <v>101.20683811599947</v>
      </c>
      <c r="AI87" s="20">
        <f t="shared" si="62"/>
        <v>100.1947697348395</v>
      </c>
      <c r="AJ87" s="21">
        <f>+VLOOKUP($A87,'[1]2. 사업대상 산출'!$A$3:$L$185,10,0)</f>
        <v>92626.83544303797</v>
      </c>
      <c r="AK87" s="21">
        <f>+VLOOKUP($A87,'[1]2. 사업대상 산출'!$A$3:$L$185,11,0)</f>
        <v>103941.30565400841</v>
      </c>
      <c r="AL87" s="22">
        <f t="shared" si="75"/>
        <v>1.1221511040170256</v>
      </c>
      <c r="AM87" s="18">
        <v>0.45669999999999999</v>
      </c>
      <c r="AN87" s="18">
        <v>3.5999999999999999E-3</v>
      </c>
      <c r="AO87" s="18">
        <v>8.5000000000000006E-3</v>
      </c>
      <c r="AP87" s="23">
        <f t="shared" si="63"/>
        <v>47.750999999999998</v>
      </c>
      <c r="AQ87" s="24">
        <f t="shared" si="64"/>
        <v>57.122399999999992</v>
      </c>
      <c r="AR87" s="24">
        <f t="shared" si="65"/>
        <v>61.929000000000002</v>
      </c>
      <c r="AS87" s="24">
        <f t="shared" si="66"/>
        <v>60.832000000000001</v>
      </c>
      <c r="AT87" s="24">
        <f t="shared" si="67"/>
        <v>59.746000000000002</v>
      </c>
      <c r="AU87" s="24">
        <f t="shared" si="68"/>
        <v>58.670999999999999</v>
      </c>
      <c r="AV87" s="24">
        <f t="shared" si="69"/>
        <v>57.606999999999999</v>
      </c>
      <c r="AW87" s="24">
        <f t="shared" si="70"/>
        <v>56.552999999999997</v>
      </c>
      <c r="AX87" s="24">
        <f t="shared" si="71"/>
        <v>55.51</v>
      </c>
      <c r="AY87" s="24">
        <f t="shared" si="72"/>
        <v>54.478000000000002</v>
      </c>
      <c r="AZ87" s="24">
        <f t="shared" si="73"/>
        <v>53.454999999999998</v>
      </c>
      <c r="BA87" s="24">
        <f t="shared" si="74"/>
        <v>52.442999999999998</v>
      </c>
    </row>
    <row r="88" spans="1:53" x14ac:dyDescent="0.4">
      <c r="A88" s="12" t="s">
        <v>162</v>
      </c>
      <c r="B88" s="12" t="s">
        <v>160</v>
      </c>
      <c r="C88" s="12">
        <v>83</v>
      </c>
      <c r="D88" s="12" t="s">
        <v>119</v>
      </c>
      <c r="E88" s="12">
        <v>2022</v>
      </c>
      <c r="F88" s="14" t="s">
        <v>161</v>
      </c>
      <c r="G88" s="13" t="s">
        <v>87</v>
      </c>
      <c r="H88" s="30" t="s">
        <v>121</v>
      </c>
      <c r="I88" s="15">
        <f t="shared" si="38"/>
        <v>93849.824561403497</v>
      </c>
      <c r="J88" s="31">
        <v>0.47362230274187445</v>
      </c>
      <c r="K88" s="17">
        <f t="shared" si="39"/>
        <v>35.200000000000003</v>
      </c>
      <c r="L88" s="17">
        <f t="shared" si="40"/>
        <v>73.2</v>
      </c>
      <c r="M88" s="18">
        <v>0.99</v>
      </c>
      <c r="N88" s="18">
        <f t="shared" si="41"/>
        <v>3</v>
      </c>
      <c r="O88" s="19">
        <f t="shared" si="42"/>
        <v>1184.1084309295895</v>
      </c>
      <c r="P88" s="19">
        <f t="shared" si="43"/>
        <v>1172.2673466202939</v>
      </c>
      <c r="Q88" s="19">
        <f t="shared" si="44"/>
        <v>1160.5446731540908</v>
      </c>
      <c r="R88" s="19">
        <f t="shared" si="45"/>
        <v>1148.9392264225498</v>
      </c>
      <c r="S88" s="19">
        <f t="shared" si="46"/>
        <v>1137.4498341583244</v>
      </c>
      <c r="T88" s="19">
        <f t="shared" si="47"/>
        <v>1126.075335816741</v>
      </c>
      <c r="U88" s="19">
        <f t="shared" si="48"/>
        <v>1114.8145824585736</v>
      </c>
      <c r="V88" s="19">
        <f t="shared" si="49"/>
        <v>1103.6664366339878</v>
      </c>
      <c r="W88" s="19">
        <f t="shared" si="50"/>
        <v>1092.6297722676479</v>
      </c>
      <c r="X88" s="19">
        <f t="shared" si="51"/>
        <v>1081.7034745449716</v>
      </c>
      <c r="Y88" s="20">
        <f t="shared" si="52"/>
        <v>106.25864004049637</v>
      </c>
      <c r="Z88" s="20">
        <f t="shared" si="53"/>
        <v>111.12836850442073</v>
      </c>
      <c r="AA88" s="20">
        <f t="shared" si="54"/>
        <v>110.01708481937655</v>
      </c>
      <c r="AB88" s="20">
        <f t="shared" si="55"/>
        <v>108.91691397118278</v>
      </c>
      <c r="AC88" s="20">
        <f t="shared" si="56"/>
        <v>107.82774483147095</v>
      </c>
      <c r="AD88" s="20">
        <f t="shared" si="57"/>
        <v>106.74946738315623</v>
      </c>
      <c r="AE88" s="20">
        <f t="shared" si="58"/>
        <v>105.68197270932467</v>
      </c>
      <c r="AF88" s="20">
        <f t="shared" si="59"/>
        <v>104.62515298223141</v>
      </c>
      <c r="AG88" s="20">
        <f t="shared" si="60"/>
        <v>103.5789014524091</v>
      </c>
      <c r="AH88" s="20">
        <f t="shared" si="61"/>
        <v>102.54311243788501</v>
      </c>
      <c r="AI88" s="20">
        <f t="shared" si="62"/>
        <v>101.51768131350619</v>
      </c>
      <c r="AJ88" s="21">
        <f>+VLOOKUP($A88,'[1]2. 사업대상 산출'!$A$3:$L$185,10,0)</f>
        <v>93849.824561403497</v>
      </c>
      <c r="AK88" s="21">
        <f>+VLOOKUP($A88,'[1]2. 사업대상 산출'!$A$3:$L$185,11,0)</f>
        <v>106828.76350877191</v>
      </c>
      <c r="AL88" s="22">
        <f t="shared" si="75"/>
        <v>1.1382947598253275</v>
      </c>
      <c r="AM88" s="18">
        <v>0.45669999999999999</v>
      </c>
      <c r="AN88" s="18">
        <v>3.5999999999999999E-3</v>
      </c>
      <c r="AO88" s="18">
        <v>8.5000000000000006E-3</v>
      </c>
      <c r="AP88" s="23">
        <f t="shared" si="63"/>
        <v>49.078000000000003</v>
      </c>
      <c r="AQ88" s="24">
        <f t="shared" si="64"/>
        <v>57.180100000000003</v>
      </c>
      <c r="AR88" s="24">
        <f t="shared" si="65"/>
        <v>62.05</v>
      </c>
      <c r="AS88" s="24">
        <f t="shared" si="66"/>
        <v>60.939</v>
      </c>
      <c r="AT88" s="24">
        <f t="shared" si="67"/>
        <v>59.838000000000001</v>
      </c>
      <c r="AU88" s="24">
        <f t="shared" si="68"/>
        <v>58.749000000000002</v>
      </c>
      <c r="AV88" s="24">
        <f t="shared" si="69"/>
        <v>57.670999999999999</v>
      </c>
      <c r="AW88" s="24">
        <f t="shared" si="70"/>
        <v>56.603000000000002</v>
      </c>
      <c r="AX88" s="24">
        <f t="shared" si="71"/>
        <v>55.546999999999997</v>
      </c>
      <c r="AY88" s="24">
        <f t="shared" si="72"/>
        <v>54.5</v>
      </c>
      <c r="AZ88" s="24">
        <f t="shared" si="73"/>
        <v>53.465000000000003</v>
      </c>
      <c r="BA88" s="24">
        <f t="shared" si="74"/>
        <v>52.439</v>
      </c>
    </row>
    <row r="89" spans="1:53" x14ac:dyDescent="0.4">
      <c r="A89" s="12" t="s">
        <v>163</v>
      </c>
      <c r="B89" s="12" t="s">
        <v>160</v>
      </c>
      <c r="C89" s="12">
        <v>84</v>
      </c>
      <c r="D89" s="12" t="s">
        <v>119</v>
      </c>
      <c r="E89" s="12">
        <v>2022</v>
      </c>
      <c r="F89" s="14" t="s">
        <v>164</v>
      </c>
      <c r="G89" s="13" t="s">
        <v>87</v>
      </c>
      <c r="H89" s="30" t="s">
        <v>121</v>
      </c>
      <c r="I89" s="15">
        <f t="shared" si="38"/>
        <v>91596.282051282047</v>
      </c>
      <c r="J89" s="31">
        <v>0.47362230274187445</v>
      </c>
      <c r="K89" s="17">
        <f t="shared" si="39"/>
        <v>35.200000000000003</v>
      </c>
      <c r="L89" s="17">
        <f t="shared" si="40"/>
        <v>73.2</v>
      </c>
      <c r="M89" s="18">
        <v>0.99</v>
      </c>
      <c r="N89" s="18">
        <f t="shared" si="41"/>
        <v>3</v>
      </c>
      <c r="O89" s="19">
        <f t="shared" si="42"/>
        <v>1184.1084309295895</v>
      </c>
      <c r="P89" s="19">
        <f t="shared" si="43"/>
        <v>1172.2673466202939</v>
      </c>
      <c r="Q89" s="19">
        <f t="shared" si="44"/>
        <v>1160.5446731540908</v>
      </c>
      <c r="R89" s="19">
        <f t="shared" si="45"/>
        <v>1148.9392264225498</v>
      </c>
      <c r="S89" s="19">
        <f t="shared" si="46"/>
        <v>1137.4498341583244</v>
      </c>
      <c r="T89" s="19">
        <f t="shared" si="47"/>
        <v>1126.075335816741</v>
      </c>
      <c r="U89" s="19">
        <f t="shared" si="48"/>
        <v>1114.8145824585736</v>
      </c>
      <c r="V89" s="19">
        <f t="shared" si="49"/>
        <v>1103.6664366339878</v>
      </c>
      <c r="W89" s="19">
        <f t="shared" si="50"/>
        <v>1092.6297722676479</v>
      </c>
      <c r="X89" s="19">
        <f t="shared" si="51"/>
        <v>1081.7034745449716</v>
      </c>
      <c r="Y89" s="20">
        <f t="shared" si="52"/>
        <v>103.70713433957435</v>
      </c>
      <c r="Z89" s="20">
        <f t="shared" si="53"/>
        <v>108.4599298187277</v>
      </c>
      <c r="AA89" s="20">
        <f t="shared" si="54"/>
        <v>107.37533052054046</v>
      </c>
      <c r="AB89" s="20">
        <f t="shared" si="55"/>
        <v>106.30157721533503</v>
      </c>
      <c r="AC89" s="20">
        <f t="shared" si="56"/>
        <v>105.23856144318168</v>
      </c>
      <c r="AD89" s="20">
        <f t="shared" si="57"/>
        <v>104.18617582874987</v>
      </c>
      <c r="AE89" s="20">
        <f t="shared" si="58"/>
        <v>103.14431407046236</v>
      </c>
      <c r="AF89" s="20">
        <f t="shared" si="59"/>
        <v>102.11287092975772</v>
      </c>
      <c r="AG89" s="20">
        <f t="shared" si="60"/>
        <v>101.09174222046015</v>
      </c>
      <c r="AH89" s="20">
        <f t="shared" si="61"/>
        <v>100.08082479825555</v>
      </c>
      <c r="AI89" s="20">
        <f t="shared" si="62"/>
        <v>99.080016550273015</v>
      </c>
      <c r="AJ89" s="21">
        <f>+VLOOKUP($A89,'[1]2. 사업대상 산출'!$A$3:$L$185,10,0)</f>
        <v>91596.282051282047</v>
      </c>
      <c r="AK89" s="21">
        <f>+VLOOKUP($A89,'[1]2. 사업대상 산출'!$A$3:$L$185,11,0)</f>
        <v>108083.6128205128</v>
      </c>
      <c r="AL89" s="22">
        <f t="shared" si="75"/>
        <v>1.18</v>
      </c>
      <c r="AM89" s="18">
        <v>0.45669999999999999</v>
      </c>
      <c r="AN89" s="18">
        <v>3.5999999999999999E-3</v>
      </c>
      <c r="AO89" s="18">
        <v>8.5000000000000006E-3</v>
      </c>
      <c r="AP89" s="23">
        <f t="shared" si="63"/>
        <v>49.654000000000003</v>
      </c>
      <c r="AQ89" s="24">
        <f t="shared" si="64"/>
        <v>54.052599999999998</v>
      </c>
      <c r="AR89" s="24">
        <f t="shared" si="65"/>
        <v>58.805</v>
      </c>
      <c r="AS89" s="24">
        <f t="shared" si="66"/>
        <v>57.720999999999997</v>
      </c>
      <c r="AT89" s="24">
        <f t="shared" si="67"/>
        <v>56.646999999999998</v>
      </c>
      <c r="AU89" s="24">
        <f t="shared" si="68"/>
        <v>55.584000000000003</v>
      </c>
      <c r="AV89" s="24">
        <f t="shared" si="69"/>
        <v>54.531999999999996</v>
      </c>
      <c r="AW89" s="24">
        <f t="shared" si="70"/>
        <v>53.49</v>
      </c>
      <c r="AX89" s="24">
        <f t="shared" si="71"/>
        <v>52.457999999999998</v>
      </c>
      <c r="AY89" s="24">
        <f t="shared" si="72"/>
        <v>51.436999999999998</v>
      </c>
      <c r="AZ89" s="24">
        <f t="shared" si="73"/>
        <v>50.426000000000002</v>
      </c>
      <c r="BA89" s="24">
        <f t="shared" si="74"/>
        <v>49.426000000000002</v>
      </c>
    </row>
    <row r="90" spans="1:53" x14ac:dyDescent="0.4">
      <c r="A90" s="12" t="s">
        <v>165</v>
      </c>
      <c r="B90" s="12" t="s">
        <v>160</v>
      </c>
      <c r="C90" s="12">
        <v>85</v>
      </c>
      <c r="D90" s="12" t="s">
        <v>119</v>
      </c>
      <c r="E90" s="12">
        <v>2022</v>
      </c>
      <c r="F90" s="14" t="s">
        <v>161</v>
      </c>
      <c r="G90" s="13" t="s">
        <v>87</v>
      </c>
      <c r="H90" s="30" t="s">
        <v>121</v>
      </c>
      <c r="I90" s="15">
        <f t="shared" si="38"/>
        <v>92079.404255319154</v>
      </c>
      <c r="J90" s="31">
        <v>0.47362230274187445</v>
      </c>
      <c r="K90" s="17">
        <f t="shared" si="39"/>
        <v>35.200000000000003</v>
      </c>
      <c r="L90" s="17">
        <f t="shared" si="40"/>
        <v>73.2</v>
      </c>
      <c r="M90" s="18">
        <v>0.99</v>
      </c>
      <c r="N90" s="18">
        <f t="shared" si="41"/>
        <v>3</v>
      </c>
      <c r="O90" s="19">
        <f t="shared" si="42"/>
        <v>1184.1084309295895</v>
      </c>
      <c r="P90" s="19">
        <f t="shared" si="43"/>
        <v>1172.2673466202939</v>
      </c>
      <c r="Q90" s="19">
        <f t="shared" si="44"/>
        <v>1160.5446731540908</v>
      </c>
      <c r="R90" s="19">
        <f t="shared" si="45"/>
        <v>1148.9392264225498</v>
      </c>
      <c r="S90" s="19">
        <f t="shared" si="46"/>
        <v>1137.4498341583244</v>
      </c>
      <c r="T90" s="19">
        <f t="shared" si="47"/>
        <v>1126.075335816741</v>
      </c>
      <c r="U90" s="19">
        <f t="shared" si="48"/>
        <v>1114.8145824585736</v>
      </c>
      <c r="V90" s="19">
        <f t="shared" si="49"/>
        <v>1103.6664366339878</v>
      </c>
      <c r="W90" s="19">
        <f t="shared" si="50"/>
        <v>1092.6297722676479</v>
      </c>
      <c r="X90" s="19">
        <f t="shared" si="51"/>
        <v>1081.7034745449716</v>
      </c>
      <c r="Y90" s="20">
        <f t="shared" si="52"/>
        <v>104.25413491857663</v>
      </c>
      <c r="Z90" s="20">
        <f t="shared" si="53"/>
        <v>109.03199889369733</v>
      </c>
      <c r="AA90" s="20">
        <f t="shared" si="54"/>
        <v>107.94167890476037</v>
      </c>
      <c r="AB90" s="20">
        <f t="shared" si="55"/>
        <v>106.86226211571275</v>
      </c>
      <c r="AC90" s="20">
        <f t="shared" si="56"/>
        <v>105.79363949455563</v>
      </c>
      <c r="AD90" s="20">
        <f t="shared" si="57"/>
        <v>104.73570309961008</v>
      </c>
      <c r="AE90" s="20">
        <f t="shared" si="58"/>
        <v>103.68834606861395</v>
      </c>
      <c r="AF90" s="20">
        <f t="shared" si="59"/>
        <v>102.65146260792783</v>
      </c>
      <c r="AG90" s="20">
        <f t="shared" si="60"/>
        <v>101.62494798184854</v>
      </c>
      <c r="AH90" s="20">
        <f t="shared" si="61"/>
        <v>100.60869850203005</v>
      </c>
      <c r="AI90" s="20">
        <f t="shared" si="62"/>
        <v>99.602611517009777</v>
      </c>
      <c r="AJ90" s="21">
        <f>+VLOOKUP($A90,'[1]2. 사업대상 산출'!$A$3:$L$185,10,0)</f>
        <v>92079.404255319154</v>
      </c>
      <c r="AK90" s="21">
        <f>+VLOOKUP($A90,'[1]2. 사업대상 산출'!$A$3:$L$185,11,0)</f>
        <v>99958.765390070912</v>
      </c>
      <c r="AL90" s="22">
        <f t="shared" si="75"/>
        <v>1.085571373951375</v>
      </c>
      <c r="AM90" s="18">
        <v>0.45669999999999999</v>
      </c>
      <c r="AN90" s="18">
        <v>3.5999999999999999E-3</v>
      </c>
      <c r="AO90" s="18">
        <v>8.5000000000000006E-3</v>
      </c>
      <c r="AP90" s="23">
        <f t="shared" si="63"/>
        <v>45.921999999999997</v>
      </c>
      <c r="AQ90" s="24">
        <f t="shared" si="64"/>
        <v>58.331499999999991</v>
      </c>
      <c r="AR90" s="24">
        <f t="shared" si="65"/>
        <v>63.109000000000002</v>
      </c>
      <c r="AS90" s="24">
        <f t="shared" si="66"/>
        <v>62.018999999999998</v>
      </c>
      <c r="AT90" s="24">
        <f t="shared" si="67"/>
        <v>60.94</v>
      </c>
      <c r="AU90" s="24">
        <f t="shared" si="68"/>
        <v>59.871000000000002</v>
      </c>
      <c r="AV90" s="24">
        <f t="shared" si="69"/>
        <v>58.813000000000002</v>
      </c>
      <c r="AW90" s="24">
        <f t="shared" si="70"/>
        <v>57.765999999999998</v>
      </c>
      <c r="AX90" s="24">
        <f t="shared" si="71"/>
        <v>56.728999999999999</v>
      </c>
      <c r="AY90" s="24">
        <f t="shared" si="72"/>
        <v>55.701999999999998</v>
      </c>
      <c r="AZ90" s="24">
        <f t="shared" si="73"/>
        <v>54.686</v>
      </c>
      <c r="BA90" s="24">
        <f t="shared" si="74"/>
        <v>53.68</v>
      </c>
    </row>
    <row r="91" spans="1:53" x14ac:dyDescent="0.4">
      <c r="A91" s="12" t="s">
        <v>166</v>
      </c>
      <c r="B91" s="12" t="s">
        <v>160</v>
      </c>
      <c r="C91" s="12">
        <v>86</v>
      </c>
      <c r="D91" s="12" t="s">
        <v>119</v>
      </c>
      <c r="E91" s="12">
        <v>2022</v>
      </c>
      <c r="F91" s="14" t="s">
        <v>164</v>
      </c>
      <c r="G91" s="13" t="s">
        <v>87</v>
      </c>
      <c r="H91" s="30" t="s">
        <v>121</v>
      </c>
      <c r="I91" s="15">
        <f t="shared" si="38"/>
        <v>91466.933962264156</v>
      </c>
      <c r="J91" s="31">
        <v>0.47362230274187445</v>
      </c>
      <c r="K91" s="17">
        <f t="shared" si="39"/>
        <v>35.200000000000003</v>
      </c>
      <c r="L91" s="17">
        <f t="shared" si="40"/>
        <v>73.2</v>
      </c>
      <c r="M91" s="18">
        <v>0.99</v>
      </c>
      <c r="N91" s="18">
        <f t="shared" si="41"/>
        <v>3</v>
      </c>
      <c r="O91" s="19">
        <f t="shared" si="42"/>
        <v>1184.1084309295895</v>
      </c>
      <c r="P91" s="19">
        <f t="shared" si="43"/>
        <v>1172.2673466202939</v>
      </c>
      <c r="Q91" s="19">
        <f t="shared" si="44"/>
        <v>1160.5446731540908</v>
      </c>
      <c r="R91" s="19">
        <f t="shared" si="45"/>
        <v>1148.9392264225498</v>
      </c>
      <c r="S91" s="19">
        <f t="shared" si="46"/>
        <v>1137.4498341583244</v>
      </c>
      <c r="T91" s="19">
        <f t="shared" si="47"/>
        <v>1126.075335816741</v>
      </c>
      <c r="U91" s="19">
        <f t="shared" si="48"/>
        <v>1114.8145824585736</v>
      </c>
      <c r="V91" s="19">
        <f t="shared" si="49"/>
        <v>1103.6664366339878</v>
      </c>
      <c r="W91" s="19">
        <f t="shared" si="50"/>
        <v>1092.6297722676479</v>
      </c>
      <c r="X91" s="19">
        <f t="shared" si="51"/>
        <v>1081.7034745449716</v>
      </c>
      <c r="Y91" s="20">
        <f t="shared" si="52"/>
        <v>103.56068385769962</v>
      </c>
      <c r="Z91" s="20">
        <f t="shared" si="53"/>
        <v>108.30676765599699</v>
      </c>
      <c r="AA91" s="20">
        <f t="shared" si="54"/>
        <v>107.22369997943704</v>
      </c>
      <c r="AB91" s="20">
        <f t="shared" si="55"/>
        <v>106.15146297964266</v>
      </c>
      <c r="AC91" s="20">
        <f t="shared" si="56"/>
        <v>105.08994834984622</v>
      </c>
      <c r="AD91" s="20">
        <f t="shared" si="57"/>
        <v>104.03904886634777</v>
      </c>
      <c r="AE91" s="20">
        <f t="shared" si="58"/>
        <v>102.99865837768428</v>
      </c>
      <c r="AF91" s="20">
        <f t="shared" si="59"/>
        <v>101.96867179390743</v>
      </c>
      <c r="AG91" s="20">
        <f t="shared" si="60"/>
        <v>100.94898507596835</v>
      </c>
      <c r="AH91" s="20">
        <f t="shared" si="61"/>
        <v>99.93949522520866</v>
      </c>
      <c r="AI91" s="20">
        <f t="shared" si="62"/>
        <v>98.940100272956599</v>
      </c>
      <c r="AJ91" s="21">
        <f>+VLOOKUP($A91,'[1]2. 사업대상 산출'!$A$3:$L$185,10,0)</f>
        <v>91466.933962264156</v>
      </c>
      <c r="AK91" s="21">
        <f>+VLOOKUP($A91,'[1]2. 사업대상 산출'!$A$3:$L$185,11,0)</f>
        <v>103319.41367924525</v>
      </c>
      <c r="AL91" s="22">
        <f t="shared" si="75"/>
        <v>1.129582125512931</v>
      </c>
      <c r="AM91" s="18">
        <v>0.45669999999999999</v>
      </c>
      <c r="AN91" s="18">
        <v>3.5999999999999999E-3</v>
      </c>
      <c r="AO91" s="18">
        <v>8.5000000000000006E-3</v>
      </c>
      <c r="AP91" s="23">
        <f t="shared" si="63"/>
        <v>47.466000000000001</v>
      </c>
      <c r="AQ91" s="24">
        <f t="shared" si="64"/>
        <v>56.094100000000005</v>
      </c>
      <c r="AR91" s="24">
        <f t="shared" si="65"/>
        <v>60.84</v>
      </c>
      <c r="AS91" s="24">
        <f t="shared" si="66"/>
        <v>59.756999999999998</v>
      </c>
      <c r="AT91" s="24">
        <f t="shared" si="67"/>
        <v>58.685000000000002</v>
      </c>
      <c r="AU91" s="24">
        <f t="shared" si="68"/>
        <v>57.622999999999998</v>
      </c>
      <c r="AV91" s="24">
        <f t="shared" si="69"/>
        <v>56.573</v>
      </c>
      <c r="AW91" s="24">
        <f t="shared" si="70"/>
        <v>55.531999999999996</v>
      </c>
      <c r="AX91" s="24">
        <f t="shared" si="71"/>
        <v>54.502000000000002</v>
      </c>
      <c r="AY91" s="24">
        <f t="shared" si="72"/>
        <v>53.481999999999999</v>
      </c>
      <c r="AZ91" s="24">
        <f t="shared" si="73"/>
        <v>52.472999999999999</v>
      </c>
      <c r="BA91" s="24">
        <f t="shared" si="74"/>
        <v>51.473999999999997</v>
      </c>
    </row>
    <row r="92" spans="1:53" x14ac:dyDescent="0.4">
      <c r="A92" s="12" t="s">
        <v>167</v>
      </c>
      <c r="B92" s="12" t="s">
        <v>160</v>
      </c>
      <c r="C92" s="12">
        <v>87</v>
      </c>
      <c r="D92" s="12" t="s">
        <v>119</v>
      </c>
      <c r="E92" s="12">
        <v>2022</v>
      </c>
      <c r="F92" s="14" t="s">
        <v>164</v>
      </c>
      <c r="G92" s="13" t="s">
        <v>87</v>
      </c>
      <c r="H92" s="30" t="s">
        <v>121</v>
      </c>
      <c r="I92" s="15">
        <f t="shared" si="38"/>
        <v>94221.255319148942</v>
      </c>
      <c r="J92" s="31">
        <v>0.47362230274187445</v>
      </c>
      <c r="K92" s="17">
        <f t="shared" si="39"/>
        <v>35.200000000000003</v>
      </c>
      <c r="L92" s="17">
        <f t="shared" si="40"/>
        <v>73.2</v>
      </c>
      <c r="M92" s="18">
        <v>0.99</v>
      </c>
      <c r="N92" s="18">
        <f t="shared" si="41"/>
        <v>3</v>
      </c>
      <c r="O92" s="19">
        <f t="shared" si="42"/>
        <v>1184.1084309295895</v>
      </c>
      <c r="P92" s="19">
        <f t="shared" si="43"/>
        <v>1172.2673466202939</v>
      </c>
      <c r="Q92" s="19">
        <f t="shared" si="44"/>
        <v>1160.5446731540908</v>
      </c>
      <c r="R92" s="19">
        <f t="shared" si="45"/>
        <v>1148.9392264225498</v>
      </c>
      <c r="S92" s="19">
        <f t="shared" si="46"/>
        <v>1137.4498341583244</v>
      </c>
      <c r="T92" s="19">
        <f t="shared" si="47"/>
        <v>1126.075335816741</v>
      </c>
      <c r="U92" s="19">
        <f t="shared" si="48"/>
        <v>1114.8145824585736</v>
      </c>
      <c r="V92" s="19">
        <f t="shared" si="49"/>
        <v>1103.6664366339878</v>
      </c>
      <c r="W92" s="19">
        <f t="shared" si="50"/>
        <v>1092.6297722676479</v>
      </c>
      <c r="X92" s="19">
        <f t="shared" si="51"/>
        <v>1081.7034745449716</v>
      </c>
      <c r="Y92" s="20">
        <f t="shared" si="52"/>
        <v>106.67918134008525</v>
      </c>
      <c r="Z92" s="20">
        <f t="shared" si="53"/>
        <v>111.56818279617369</v>
      </c>
      <c r="AA92" s="20">
        <f t="shared" si="54"/>
        <v>110.45250096821198</v>
      </c>
      <c r="AB92" s="20">
        <f t="shared" si="55"/>
        <v>109.34797595852984</v>
      </c>
      <c r="AC92" s="20">
        <f t="shared" si="56"/>
        <v>108.25449619894454</v>
      </c>
      <c r="AD92" s="20">
        <f t="shared" si="57"/>
        <v>107.1719512369551</v>
      </c>
      <c r="AE92" s="20">
        <f t="shared" si="58"/>
        <v>106.10023172458554</v>
      </c>
      <c r="AF92" s="20">
        <f t="shared" si="59"/>
        <v>105.03922940733968</v>
      </c>
      <c r="AG92" s="20">
        <f t="shared" si="60"/>
        <v>103.98883711326629</v>
      </c>
      <c r="AH92" s="20">
        <f t="shared" si="61"/>
        <v>102.94894874213361</v>
      </c>
      <c r="AI92" s="20">
        <f t="shared" si="62"/>
        <v>101.91945925471229</v>
      </c>
      <c r="AJ92" s="21">
        <f>+VLOOKUP($A92,'[1]2. 사업대상 산출'!$A$3:$L$185,10,0)</f>
        <v>94221.255319148942</v>
      </c>
      <c r="AK92" s="21">
        <f>+VLOOKUP($A92,'[1]2. 사업대상 산출'!$A$3:$L$185,11,0)</f>
        <v>111220.61000000002</v>
      </c>
      <c r="AL92" s="22">
        <f t="shared" si="75"/>
        <v>1.1804195308507659</v>
      </c>
      <c r="AM92" s="18">
        <v>0.45669999999999999</v>
      </c>
      <c r="AN92" s="18">
        <v>3.5999999999999999E-3</v>
      </c>
      <c r="AO92" s="18">
        <v>8.5000000000000006E-3</v>
      </c>
      <c r="AP92" s="23">
        <f t="shared" si="63"/>
        <v>51.094999999999999</v>
      </c>
      <c r="AQ92" s="24">
        <f t="shared" si="64"/>
        <v>55.583600000000004</v>
      </c>
      <c r="AR92" s="24">
        <f t="shared" si="65"/>
        <v>60.472999999999999</v>
      </c>
      <c r="AS92" s="24">
        <f t="shared" si="66"/>
        <v>59.356999999999999</v>
      </c>
      <c r="AT92" s="24">
        <f t="shared" si="67"/>
        <v>58.252000000000002</v>
      </c>
      <c r="AU92" s="24">
        <f t="shared" si="68"/>
        <v>57.158999999999999</v>
      </c>
      <c r="AV92" s="24">
        <f t="shared" si="69"/>
        <v>56.076000000000001</v>
      </c>
      <c r="AW92" s="24">
        <f t="shared" si="70"/>
        <v>55.005000000000003</v>
      </c>
      <c r="AX92" s="24">
        <f t="shared" si="71"/>
        <v>53.944000000000003</v>
      </c>
      <c r="AY92" s="24">
        <f t="shared" si="72"/>
        <v>52.893000000000001</v>
      </c>
      <c r="AZ92" s="24">
        <f t="shared" si="73"/>
        <v>51.853000000000002</v>
      </c>
      <c r="BA92" s="24">
        <f t="shared" si="74"/>
        <v>50.823999999999998</v>
      </c>
    </row>
    <row r="93" spans="1:53" x14ac:dyDescent="0.4">
      <c r="A93" s="12" t="s">
        <v>168</v>
      </c>
      <c r="B93" s="12" t="s">
        <v>38</v>
      </c>
      <c r="C93" s="12">
        <v>88</v>
      </c>
      <c r="D93" s="12" t="s">
        <v>119</v>
      </c>
      <c r="E93" s="12">
        <v>2023</v>
      </c>
      <c r="F93" s="14">
        <v>45257</v>
      </c>
      <c r="G93" s="13" t="s">
        <v>87</v>
      </c>
      <c r="H93" s="30" t="s">
        <v>169</v>
      </c>
      <c r="I93" s="15">
        <f t="shared" si="38"/>
        <v>63433.395061728399</v>
      </c>
      <c r="J93" s="31">
        <v>0.47173563469937296</v>
      </c>
      <c r="K93" s="17">
        <f t="shared" si="39"/>
        <v>35.200000000000003</v>
      </c>
      <c r="L93" s="17">
        <f t="shared" si="40"/>
        <v>73.2</v>
      </c>
      <c r="M93" s="18">
        <v>0.99</v>
      </c>
      <c r="N93" s="18">
        <f t="shared" si="41"/>
        <v>2</v>
      </c>
      <c r="O93" s="19">
        <f t="shared" si="42"/>
        <v>1191.3045969665357</v>
      </c>
      <c r="P93" s="19">
        <f t="shared" si="43"/>
        <v>1179.3915509968701</v>
      </c>
      <c r="Q93" s="19">
        <f t="shared" si="44"/>
        <v>1167.5976354869015</v>
      </c>
      <c r="R93" s="19">
        <f t="shared" si="45"/>
        <v>1155.9216591320323</v>
      </c>
      <c r="S93" s="19">
        <f t="shared" si="46"/>
        <v>1144.362442540712</v>
      </c>
      <c r="T93" s="19">
        <f t="shared" si="47"/>
        <v>1132.9188181153049</v>
      </c>
      <c r="U93" s="19">
        <f t="shared" si="48"/>
        <v>1121.5896299341518</v>
      </c>
      <c r="V93" s="19">
        <f t="shared" si="49"/>
        <v>1110.3737336348104</v>
      </c>
      <c r="W93" s="19">
        <f t="shared" si="50"/>
        <v>1099.2699962984623</v>
      </c>
      <c r="X93" s="19">
        <f t="shared" si="51"/>
        <v>1088.2772963354776</v>
      </c>
      <c r="Y93" s="20">
        <f t="shared" si="52"/>
        <v>72.257026998249287</v>
      </c>
      <c r="Z93" s="20">
        <f t="shared" si="53"/>
        <v>75.568495138231384</v>
      </c>
      <c r="AA93" s="20">
        <f t="shared" si="54"/>
        <v>74.812810186849049</v>
      </c>
      <c r="AB93" s="20">
        <f t="shared" si="55"/>
        <v>74.064682084980575</v>
      </c>
      <c r="AC93" s="20">
        <f t="shared" si="56"/>
        <v>73.324035264130757</v>
      </c>
      <c r="AD93" s="20">
        <f t="shared" si="57"/>
        <v>72.590794911489439</v>
      </c>
      <c r="AE93" s="20">
        <f t="shared" si="58"/>
        <v>71.864886962374555</v>
      </c>
      <c r="AF93" s="20">
        <f t="shared" si="59"/>
        <v>71.146238092750821</v>
      </c>
      <c r="AG93" s="20">
        <f t="shared" si="60"/>
        <v>70.434775711823292</v>
      </c>
      <c r="AH93" s="20">
        <f t="shared" si="61"/>
        <v>69.730427954705078</v>
      </c>
      <c r="AI93" s="20">
        <f t="shared" si="62"/>
        <v>69.033123675158009</v>
      </c>
      <c r="AJ93" s="21">
        <f>+VLOOKUP($A93,'[1]2. 사업대상 산출'!$A$3:$L$185,10,0)</f>
        <v>63433.395061728399</v>
      </c>
      <c r="AK93" s="21">
        <f>+VLOOKUP($A93,'[1]2. 사업대상 산출'!$A$3:$L$185,11,0)</f>
        <v>76120.074074074073</v>
      </c>
      <c r="AL93" s="22">
        <f t="shared" si="75"/>
        <v>1.2</v>
      </c>
      <c r="AM93" s="18">
        <v>0.45669999999999999</v>
      </c>
      <c r="AN93" s="18">
        <v>3.5999999999999999E-3</v>
      </c>
      <c r="AO93" s="18">
        <v>8.5000000000000006E-3</v>
      </c>
      <c r="AP93" s="23">
        <f t="shared" si="63"/>
        <v>34.97</v>
      </c>
      <c r="AQ93" s="24">
        <f t="shared" si="64"/>
        <v>37.286499999999997</v>
      </c>
      <c r="AR93" s="24">
        <f t="shared" si="65"/>
        <v>40.597999999999999</v>
      </c>
      <c r="AS93" s="24">
        <f t="shared" si="66"/>
        <v>39.841999999999999</v>
      </c>
      <c r="AT93" s="24">
        <f t="shared" si="67"/>
        <v>39.094000000000001</v>
      </c>
      <c r="AU93" s="24">
        <f t="shared" si="68"/>
        <v>38.353999999999999</v>
      </c>
      <c r="AV93" s="24">
        <f t="shared" si="69"/>
        <v>37.619999999999997</v>
      </c>
      <c r="AW93" s="24">
        <f t="shared" si="70"/>
        <v>36.893999999999998</v>
      </c>
      <c r="AX93" s="24">
        <f t="shared" si="71"/>
        <v>36.176000000000002</v>
      </c>
      <c r="AY93" s="24">
        <f t="shared" si="72"/>
        <v>35.463999999999999</v>
      </c>
      <c r="AZ93" s="24">
        <f t="shared" si="73"/>
        <v>34.76</v>
      </c>
      <c r="BA93" s="24">
        <f t="shared" si="74"/>
        <v>34.063000000000002</v>
      </c>
    </row>
    <row r="94" spans="1:53" x14ac:dyDescent="0.4">
      <c r="A94" s="12" t="s">
        <v>170</v>
      </c>
      <c r="B94" s="12" t="s">
        <v>38</v>
      </c>
      <c r="C94" s="12">
        <v>89</v>
      </c>
      <c r="D94" s="12" t="s">
        <v>119</v>
      </c>
      <c r="E94" s="12">
        <v>2023</v>
      </c>
      <c r="F94" s="14">
        <v>45257</v>
      </c>
      <c r="G94" s="13" t="s">
        <v>87</v>
      </c>
      <c r="H94" s="30" t="s">
        <v>169</v>
      </c>
      <c r="I94" s="15">
        <f t="shared" si="38"/>
        <v>67885.034013605444</v>
      </c>
      <c r="J94" s="31">
        <v>0.47173563469937296</v>
      </c>
      <c r="K94" s="17">
        <f t="shared" si="39"/>
        <v>35.200000000000003</v>
      </c>
      <c r="L94" s="17">
        <f t="shared" si="40"/>
        <v>73.2</v>
      </c>
      <c r="M94" s="18">
        <v>0.99</v>
      </c>
      <c r="N94" s="18">
        <f t="shared" si="41"/>
        <v>2</v>
      </c>
      <c r="O94" s="19">
        <f t="shared" si="42"/>
        <v>1191.3045969665357</v>
      </c>
      <c r="P94" s="19">
        <f t="shared" si="43"/>
        <v>1179.3915509968701</v>
      </c>
      <c r="Q94" s="19">
        <f t="shared" si="44"/>
        <v>1167.5976354869015</v>
      </c>
      <c r="R94" s="19">
        <f t="shared" si="45"/>
        <v>1155.9216591320323</v>
      </c>
      <c r="S94" s="19">
        <f t="shared" si="46"/>
        <v>1144.362442540712</v>
      </c>
      <c r="T94" s="19">
        <f t="shared" si="47"/>
        <v>1132.9188181153049</v>
      </c>
      <c r="U94" s="19">
        <f t="shared" si="48"/>
        <v>1121.5896299341518</v>
      </c>
      <c r="V94" s="19">
        <f t="shared" si="49"/>
        <v>1110.3737336348104</v>
      </c>
      <c r="W94" s="19">
        <f t="shared" si="50"/>
        <v>1099.2699962984623</v>
      </c>
      <c r="X94" s="19">
        <f t="shared" si="51"/>
        <v>1088.2772963354776</v>
      </c>
      <c r="Y94" s="20">
        <f t="shared" si="52"/>
        <v>77.32789220448997</v>
      </c>
      <c r="Z94" s="20">
        <f t="shared" si="53"/>
        <v>80.871753085637792</v>
      </c>
      <c r="AA94" s="20">
        <f t="shared" si="54"/>
        <v>80.063035554781408</v>
      </c>
      <c r="AB94" s="20">
        <f t="shared" si="55"/>
        <v>79.262405199233584</v>
      </c>
      <c r="AC94" s="20">
        <f t="shared" si="56"/>
        <v>78.46978114724125</v>
      </c>
      <c r="AD94" s="20">
        <f t="shared" si="57"/>
        <v>77.685083335768837</v>
      </c>
      <c r="AE94" s="20">
        <f t="shared" si="58"/>
        <v>76.908232502411153</v>
      </c>
      <c r="AF94" s="20">
        <f t="shared" si="59"/>
        <v>76.139150177387037</v>
      </c>
      <c r="AG94" s="20">
        <f t="shared" si="60"/>
        <v>75.37775867561318</v>
      </c>
      <c r="AH94" s="20">
        <f t="shared" si="61"/>
        <v>74.623981088857036</v>
      </c>
      <c r="AI94" s="20">
        <f t="shared" si="62"/>
        <v>73.877741277968468</v>
      </c>
      <c r="AJ94" s="21">
        <f>+VLOOKUP($A94,'[1]2. 사업대상 산출'!$A$3:$L$185,10,0)</f>
        <v>67885.034013605444</v>
      </c>
      <c r="AK94" s="21">
        <f>+VLOOKUP($A94,'[1]2. 사업대상 산출'!$A$3:$L$185,11,0)</f>
        <v>81462.040816326538</v>
      </c>
      <c r="AL94" s="22">
        <f t="shared" si="75"/>
        <v>1.2000000000000002</v>
      </c>
      <c r="AM94" s="18">
        <v>0.45669999999999999</v>
      </c>
      <c r="AN94" s="18">
        <v>3.5999999999999999E-3</v>
      </c>
      <c r="AO94" s="18">
        <v>8.5000000000000006E-3</v>
      </c>
      <c r="AP94" s="23">
        <f t="shared" si="63"/>
        <v>37.423999999999999</v>
      </c>
      <c r="AQ94" s="24">
        <f t="shared" si="64"/>
        <v>39.903399999999998</v>
      </c>
      <c r="AR94" s="24">
        <f t="shared" si="65"/>
        <v>43.447000000000003</v>
      </c>
      <c r="AS94" s="24">
        <f t="shared" si="66"/>
        <v>42.639000000000003</v>
      </c>
      <c r="AT94" s="24">
        <f t="shared" si="67"/>
        <v>41.838000000000001</v>
      </c>
      <c r="AU94" s="24">
        <f t="shared" si="68"/>
        <v>41.045000000000002</v>
      </c>
      <c r="AV94" s="24">
        <f t="shared" si="69"/>
        <v>40.261000000000003</v>
      </c>
      <c r="AW94" s="24">
        <f t="shared" si="70"/>
        <v>39.484000000000002</v>
      </c>
      <c r="AX94" s="24">
        <f t="shared" si="71"/>
        <v>38.715000000000003</v>
      </c>
      <c r="AY94" s="24">
        <f t="shared" si="72"/>
        <v>37.953000000000003</v>
      </c>
      <c r="AZ94" s="24">
        <f t="shared" si="73"/>
        <v>37.198999999999998</v>
      </c>
      <c r="BA94" s="24">
        <f t="shared" si="74"/>
        <v>36.453000000000003</v>
      </c>
    </row>
    <row r="95" spans="1:53" x14ac:dyDescent="0.4">
      <c r="A95" s="12" t="s">
        <v>171</v>
      </c>
      <c r="B95" s="12" t="s">
        <v>38</v>
      </c>
      <c r="C95" s="12">
        <v>90</v>
      </c>
      <c r="D95" s="12" t="s">
        <v>119</v>
      </c>
      <c r="E95" s="12">
        <v>2023</v>
      </c>
      <c r="F95" s="14">
        <v>45257</v>
      </c>
      <c r="G95" s="13" t="s">
        <v>87</v>
      </c>
      <c r="H95" s="30" t="s">
        <v>169</v>
      </c>
      <c r="I95" s="15">
        <f t="shared" si="38"/>
        <v>66085.439999999988</v>
      </c>
      <c r="J95" s="31">
        <v>0.47173563469937296</v>
      </c>
      <c r="K95" s="17">
        <f t="shared" si="39"/>
        <v>35.200000000000003</v>
      </c>
      <c r="L95" s="17">
        <f t="shared" si="40"/>
        <v>73.2</v>
      </c>
      <c r="M95" s="18">
        <v>0.99</v>
      </c>
      <c r="N95" s="18">
        <f t="shared" si="41"/>
        <v>2</v>
      </c>
      <c r="O95" s="19">
        <f t="shared" si="42"/>
        <v>1191.3045969665357</v>
      </c>
      <c r="P95" s="19">
        <f t="shared" si="43"/>
        <v>1179.3915509968701</v>
      </c>
      <c r="Q95" s="19">
        <f t="shared" si="44"/>
        <v>1167.5976354869015</v>
      </c>
      <c r="R95" s="19">
        <f t="shared" si="45"/>
        <v>1155.9216591320323</v>
      </c>
      <c r="S95" s="19">
        <f t="shared" si="46"/>
        <v>1144.362442540712</v>
      </c>
      <c r="T95" s="19">
        <f t="shared" si="47"/>
        <v>1132.9188181153049</v>
      </c>
      <c r="U95" s="19">
        <f t="shared" si="48"/>
        <v>1121.5896299341518</v>
      </c>
      <c r="V95" s="19">
        <f t="shared" si="49"/>
        <v>1110.3737336348104</v>
      </c>
      <c r="W95" s="19">
        <f t="shared" si="50"/>
        <v>1099.2699962984623</v>
      </c>
      <c r="X95" s="19">
        <f t="shared" si="51"/>
        <v>1088.2772963354776</v>
      </c>
      <c r="Y95" s="20">
        <f t="shared" si="52"/>
        <v>75.277973339191348</v>
      </c>
      <c r="Z95" s="20">
        <f t="shared" si="53"/>
        <v>78.727888464556159</v>
      </c>
      <c r="AA95" s="20">
        <f t="shared" si="54"/>
        <v>77.940609579910586</v>
      </c>
      <c r="AB95" s="20">
        <f t="shared" si="55"/>
        <v>77.161203484111482</v>
      </c>
      <c r="AC95" s="20">
        <f t="shared" si="56"/>
        <v>76.38959144927037</v>
      </c>
      <c r="AD95" s="20">
        <f t="shared" si="57"/>
        <v>75.625695534777648</v>
      </c>
      <c r="AE95" s="20">
        <f t="shared" si="58"/>
        <v>74.869438579429882</v>
      </c>
      <c r="AF95" s="20">
        <f t="shared" si="59"/>
        <v>74.120744193635574</v>
      </c>
      <c r="AG95" s="20">
        <f t="shared" si="60"/>
        <v>73.37953675169922</v>
      </c>
      <c r="AH95" s="20">
        <f t="shared" si="61"/>
        <v>72.645741384182244</v>
      </c>
      <c r="AI95" s="20">
        <f t="shared" si="62"/>
        <v>71.919283970340416</v>
      </c>
      <c r="AJ95" s="21">
        <f>+VLOOKUP($A95,'[1]2. 사업대상 산출'!$A$3:$L$185,10,0)</f>
        <v>66085.439999999988</v>
      </c>
      <c r="AK95" s="21">
        <f>+VLOOKUP($A95,'[1]2. 사업대상 산출'!$A$3:$L$185,11,0)</f>
        <v>79302.527999999991</v>
      </c>
      <c r="AL95" s="22">
        <f t="shared" si="75"/>
        <v>1.2000000000000002</v>
      </c>
      <c r="AM95" s="18">
        <v>0.45669999999999999</v>
      </c>
      <c r="AN95" s="18">
        <v>3.5999999999999999E-3</v>
      </c>
      <c r="AO95" s="18">
        <v>8.5000000000000006E-3</v>
      </c>
      <c r="AP95" s="23">
        <f t="shared" si="63"/>
        <v>36.432000000000002</v>
      </c>
      <c r="AQ95" s="24">
        <f t="shared" si="64"/>
        <v>38.845400000000005</v>
      </c>
      <c r="AR95" s="24">
        <f t="shared" si="65"/>
        <v>42.295000000000002</v>
      </c>
      <c r="AS95" s="24">
        <f t="shared" si="66"/>
        <v>41.508000000000003</v>
      </c>
      <c r="AT95" s="24">
        <f t="shared" si="67"/>
        <v>40.728999999999999</v>
      </c>
      <c r="AU95" s="24">
        <f t="shared" si="68"/>
        <v>39.957000000000001</v>
      </c>
      <c r="AV95" s="24">
        <f t="shared" si="69"/>
        <v>39.192999999999998</v>
      </c>
      <c r="AW95" s="24">
        <f t="shared" si="70"/>
        <v>38.436999999999998</v>
      </c>
      <c r="AX95" s="24">
        <f t="shared" si="71"/>
        <v>37.688000000000002</v>
      </c>
      <c r="AY95" s="24">
        <f t="shared" si="72"/>
        <v>36.947000000000003</v>
      </c>
      <c r="AZ95" s="24">
        <f t="shared" si="73"/>
        <v>36.213000000000001</v>
      </c>
      <c r="BA95" s="24">
        <f t="shared" si="74"/>
        <v>35.487000000000002</v>
      </c>
    </row>
    <row r="96" spans="1:53" x14ac:dyDescent="0.4">
      <c r="A96" s="12" t="s">
        <v>172</v>
      </c>
      <c r="B96" s="12" t="s">
        <v>38</v>
      </c>
      <c r="C96" s="12">
        <v>91</v>
      </c>
      <c r="D96" s="12" t="s">
        <v>119</v>
      </c>
      <c r="E96" s="12">
        <v>2023</v>
      </c>
      <c r="F96" s="14">
        <v>45257</v>
      </c>
      <c r="G96" s="13" t="s">
        <v>87</v>
      </c>
      <c r="H96" s="30" t="s">
        <v>169</v>
      </c>
      <c r="I96" s="15">
        <f t="shared" si="38"/>
        <v>140192.03761755486</v>
      </c>
      <c r="J96" s="31">
        <v>0.47173563469937296</v>
      </c>
      <c r="K96" s="17">
        <f t="shared" si="39"/>
        <v>35.200000000000003</v>
      </c>
      <c r="L96" s="17">
        <f t="shared" si="40"/>
        <v>73.2</v>
      </c>
      <c r="M96" s="18">
        <v>0.99</v>
      </c>
      <c r="N96" s="18">
        <f t="shared" si="41"/>
        <v>2</v>
      </c>
      <c r="O96" s="19">
        <f t="shared" si="42"/>
        <v>1191.3045969665357</v>
      </c>
      <c r="P96" s="19">
        <f t="shared" si="43"/>
        <v>1179.3915509968701</v>
      </c>
      <c r="Q96" s="19">
        <f t="shared" si="44"/>
        <v>1167.5976354869015</v>
      </c>
      <c r="R96" s="19">
        <f t="shared" si="45"/>
        <v>1155.9216591320323</v>
      </c>
      <c r="S96" s="19">
        <f t="shared" si="46"/>
        <v>1144.362442540712</v>
      </c>
      <c r="T96" s="19">
        <f t="shared" si="47"/>
        <v>1132.9188181153049</v>
      </c>
      <c r="U96" s="19">
        <f t="shared" si="48"/>
        <v>1121.5896299341518</v>
      </c>
      <c r="V96" s="19">
        <f t="shared" si="49"/>
        <v>1110.3737336348104</v>
      </c>
      <c r="W96" s="19">
        <f t="shared" si="50"/>
        <v>1099.2699962984623</v>
      </c>
      <c r="X96" s="19">
        <f t="shared" si="51"/>
        <v>1088.2772963354776</v>
      </c>
      <c r="Y96" s="20">
        <f t="shared" si="52"/>
        <v>159.69285322366332</v>
      </c>
      <c r="Z96" s="20">
        <f t="shared" si="53"/>
        <v>167.01141887189857</v>
      </c>
      <c r="AA96" s="20">
        <f t="shared" si="54"/>
        <v>165.34130468317957</v>
      </c>
      <c r="AB96" s="20">
        <f t="shared" si="55"/>
        <v>163.68789163634779</v>
      </c>
      <c r="AC96" s="20">
        <f t="shared" si="56"/>
        <v>162.0510127199843</v>
      </c>
      <c r="AD96" s="20">
        <f t="shared" si="57"/>
        <v>160.43050259278445</v>
      </c>
      <c r="AE96" s="20">
        <f t="shared" si="58"/>
        <v>158.82619756685662</v>
      </c>
      <c r="AF96" s="20">
        <f t="shared" si="59"/>
        <v>157.23793559118803</v>
      </c>
      <c r="AG96" s="20">
        <f t="shared" si="60"/>
        <v>155.66555623527614</v>
      </c>
      <c r="AH96" s="20">
        <f t="shared" si="61"/>
        <v>154.1089006729234</v>
      </c>
      <c r="AI96" s="20">
        <f t="shared" si="62"/>
        <v>152.56781166619416</v>
      </c>
      <c r="AJ96" s="21">
        <f>+VLOOKUP($A96,'[1]2. 사업대상 산출'!$A$3:$L$185,10,0)</f>
        <v>140192.03761755486</v>
      </c>
      <c r="AK96" s="21">
        <f>+VLOOKUP($A96,'[1]2. 사업대상 산출'!$A$3:$L$185,11,0)</f>
        <v>168230.44514106584</v>
      </c>
      <c r="AL96" s="22">
        <f t="shared" si="75"/>
        <v>1.2</v>
      </c>
      <c r="AM96" s="18">
        <v>0.45669999999999999</v>
      </c>
      <c r="AN96" s="18">
        <v>3.5999999999999999E-3</v>
      </c>
      <c r="AO96" s="18">
        <v>8.5000000000000006E-3</v>
      </c>
      <c r="AP96" s="23">
        <f t="shared" si="63"/>
        <v>77.286000000000001</v>
      </c>
      <c r="AQ96" s="24">
        <f t="shared" si="64"/>
        <v>82.406300000000016</v>
      </c>
      <c r="AR96" s="24">
        <f t="shared" si="65"/>
        <v>89.724999999999994</v>
      </c>
      <c r="AS96" s="24">
        <f t="shared" si="66"/>
        <v>88.055000000000007</v>
      </c>
      <c r="AT96" s="24">
        <f t="shared" si="67"/>
        <v>86.400999999999996</v>
      </c>
      <c r="AU96" s="24">
        <f t="shared" si="68"/>
        <v>84.765000000000001</v>
      </c>
      <c r="AV96" s="24">
        <f t="shared" si="69"/>
        <v>83.144000000000005</v>
      </c>
      <c r="AW96" s="24">
        <f t="shared" si="70"/>
        <v>81.540000000000006</v>
      </c>
      <c r="AX96" s="24">
        <f t="shared" si="71"/>
        <v>79.950999999999993</v>
      </c>
      <c r="AY96" s="24">
        <f t="shared" si="72"/>
        <v>78.379000000000005</v>
      </c>
      <c r="AZ96" s="24">
        <f t="shared" si="73"/>
        <v>76.822000000000003</v>
      </c>
      <c r="BA96" s="24">
        <f t="shared" si="74"/>
        <v>75.281000000000006</v>
      </c>
    </row>
    <row r="97" spans="1:53" x14ac:dyDescent="0.4">
      <c r="A97" s="12" t="s">
        <v>173</v>
      </c>
      <c r="B97" s="12" t="s">
        <v>38</v>
      </c>
      <c r="C97" s="12">
        <v>92</v>
      </c>
      <c r="D97" s="12" t="s">
        <v>119</v>
      </c>
      <c r="E97" s="12">
        <v>2023</v>
      </c>
      <c r="F97" s="14">
        <v>45257</v>
      </c>
      <c r="G97" s="13" t="s">
        <v>87</v>
      </c>
      <c r="H97" s="30" t="s">
        <v>169</v>
      </c>
      <c r="I97" s="15">
        <f t="shared" si="38"/>
        <v>144285.24926686217</v>
      </c>
      <c r="J97" s="31">
        <v>0.47173563469937296</v>
      </c>
      <c r="K97" s="17">
        <f t="shared" si="39"/>
        <v>35.200000000000003</v>
      </c>
      <c r="L97" s="17">
        <f t="shared" si="40"/>
        <v>73.2</v>
      </c>
      <c r="M97" s="18">
        <v>0.99</v>
      </c>
      <c r="N97" s="18">
        <f t="shared" si="41"/>
        <v>2</v>
      </c>
      <c r="O97" s="19">
        <f t="shared" si="42"/>
        <v>1191.3045969665357</v>
      </c>
      <c r="P97" s="19">
        <f t="shared" si="43"/>
        <v>1179.3915509968701</v>
      </c>
      <c r="Q97" s="19">
        <f t="shared" si="44"/>
        <v>1167.5976354869015</v>
      </c>
      <c r="R97" s="19">
        <f t="shared" si="45"/>
        <v>1155.9216591320323</v>
      </c>
      <c r="S97" s="19">
        <f t="shared" si="46"/>
        <v>1144.362442540712</v>
      </c>
      <c r="T97" s="19">
        <f t="shared" si="47"/>
        <v>1132.9188181153049</v>
      </c>
      <c r="U97" s="19">
        <f t="shared" si="48"/>
        <v>1121.5896299341518</v>
      </c>
      <c r="V97" s="19">
        <f t="shared" si="49"/>
        <v>1110.3737336348104</v>
      </c>
      <c r="W97" s="19">
        <f t="shared" si="50"/>
        <v>1099.2699962984623</v>
      </c>
      <c r="X97" s="19">
        <f t="shared" si="51"/>
        <v>1088.2772963354776</v>
      </c>
      <c r="Y97" s="20">
        <f t="shared" si="52"/>
        <v>164.35543362576433</v>
      </c>
      <c r="Z97" s="20">
        <f t="shared" si="53"/>
        <v>171.88768072607536</v>
      </c>
      <c r="AA97" s="20">
        <f t="shared" si="54"/>
        <v>170.1688039188146</v>
      </c>
      <c r="AB97" s="20">
        <f t="shared" si="55"/>
        <v>168.46711587962645</v>
      </c>
      <c r="AC97" s="20">
        <f t="shared" si="56"/>
        <v>166.78244472083017</v>
      </c>
      <c r="AD97" s="20">
        <f t="shared" si="57"/>
        <v>165.11462027362185</v>
      </c>
      <c r="AE97" s="20">
        <f t="shared" si="58"/>
        <v>163.46347407088564</v>
      </c>
      <c r="AF97" s="20">
        <f t="shared" si="59"/>
        <v>161.82883933017681</v>
      </c>
      <c r="AG97" s="20">
        <f t="shared" si="60"/>
        <v>160.21055093687505</v>
      </c>
      <c r="AH97" s="20">
        <f t="shared" si="61"/>
        <v>158.6084454275063</v>
      </c>
      <c r="AI97" s="20">
        <f t="shared" si="62"/>
        <v>157.0223609732312</v>
      </c>
      <c r="AJ97" s="21">
        <f>+VLOOKUP($A97,'[1]2. 사업대상 산출'!$A$3:$L$185,10,0)</f>
        <v>144285.24926686217</v>
      </c>
      <c r="AK97" s="21">
        <f>+VLOOKUP($A97,'[1]2. 사업대상 산출'!$A$3:$L$185,11,0)</f>
        <v>173142.29912023459</v>
      </c>
      <c r="AL97" s="22">
        <f t="shared" si="75"/>
        <v>1.2</v>
      </c>
      <c r="AM97" s="18">
        <v>0.45669999999999999</v>
      </c>
      <c r="AN97" s="18">
        <v>3.5999999999999999E-3</v>
      </c>
      <c r="AO97" s="18">
        <v>8.5000000000000006E-3</v>
      </c>
      <c r="AP97" s="23">
        <f t="shared" si="63"/>
        <v>79.543000000000006</v>
      </c>
      <c r="AQ97" s="24">
        <f t="shared" si="64"/>
        <v>84.811900000000009</v>
      </c>
      <c r="AR97" s="24">
        <f t="shared" si="65"/>
        <v>92.343999999999994</v>
      </c>
      <c r="AS97" s="24">
        <f t="shared" si="66"/>
        <v>90.625</v>
      </c>
      <c r="AT97" s="24">
        <f t="shared" si="67"/>
        <v>88.924000000000007</v>
      </c>
      <c r="AU97" s="24">
        <f t="shared" si="68"/>
        <v>87.239000000000004</v>
      </c>
      <c r="AV97" s="24">
        <f t="shared" si="69"/>
        <v>85.570999999999998</v>
      </c>
      <c r="AW97" s="24">
        <f t="shared" si="70"/>
        <v>83.92</v>
      </c>
      <c r="AX97" s="24">
        <f t="shared" si="71"/>
        <v>82.284999999999997</v>
      </c>
      <c r="AY97" s="24">
        <f t="shared" si="72"/>
        <v>80.667000000000002</v>
      </c>
      <c r="AZ97" s="24">
        <f t="shared" si="73"/>
        <v>79.064999999999998</v>
      </c>
      <c r="BA97" s="24">
        <f t="shared" si="74"/>
        <v>77.478999999999999</v>
      </c>
    </row>
    <row r="98" spans="1:53" x14ac:dyDescent="0.4">
      <c r="A98" s="12" t="s">
        <v>174</v>
      </c>
      <c r="B98" s="12" t="s">
        <v>38</v>
      </c>
      <c r="C98" s="12">
        <v>93</v>
      </c>
      <c r="D98" s="12" t="s">
        <v>119</v>
      </c>
      <c r="E98" s="12">
        <v>2022</v>
      </c>
      <c r="F98" s="14">
        <v>44729</v>
      </c>
      <c r="G98" s="13" t="s">
        <v>87</v>
      </c>
      <c r="H98" s="30" t="s">
        <v>121</v>
      </c>
      <c r="I98" s="15">
        <f t="shared" si="38"/>
        <v>110260.23668639052</v>
      </c>
      <c r="J98" s="31">
        <v>0.47362230274187445</v>
      </c>
      <c r="K98" s="17">
        <f t="shared" si="39"/>
        <v>35.200000000000003</v>
      </c>
      <c r="L98" s="17">
        <f t="shared" si="40"/>
        <v>73.2</v>
      </c>
      <c r="M98" s="18">
        <v>0.99</v>
      </c>
      <c r="N98" s="18">
        <f t="shared" si="41"/>
        <v>3</v>
      </c>
      <c r="O98" s="19">
        <f t="shared" si="42"/>
        <v>1184.1084309295895</v>
      </c>
      <c r="P98" s="19">
        <f t="shared" si="43"/>
        <v>1172.2673466202939</v>
      </c>
      <c r="Q98" s="19">
        <f t="shared" si="44"/>
        <v>1160.5446731540908</v>
      </c>
      <c r="R98" s="19">
        <f t="shared" si="45"/>
        <v>1148.9392264225498</v>
      </c>
      <c r="S98" s="19">
        <f t="shared" si="46"/>
        <v>1137.4498341583244</v>
      </c>
      <c r="T98" s="19">
        <f t="shared" si="47"/>
        <v>1126.075335816741</v>
      </c>
      <c r="U98" s="19">
        <f t="shared" si="48"/>
        <v>1114.8145824585736</v>
      </c>
      <c r="V98" s="19">
        <f t="shared" si="49"/>
        <v>1103.6664366339878</v>
      </c>
      <c r="W98" s="19">
        <f t="shared" si="50"/>
        <v>1092.6297722676479</v>
      </c>
      <c r="X98" s="19">
        <f t="shared" si="51"/>
        <v>1081.7034745449716</v>
      </c>
      <c r="Y98" s="20">
        <f t="shared" si="52"/>
        <v>124.83883540105674</v>
      </c>
      <c r="Z98" s="20">
        <f t="shared" si="53"/>
        <v>130.56007585664705</v>
      </c>
      <c r="AA98" s="20">
        <f t="shared" si="54"/>
        <v>129.2544750980806</v>
      </c>
      <c r="AB98" s="20">
        <f t="shared" si="55"/>
        <v>127.96193034709978</v>
      </c>
      <c r="AC98" s="20">
        <f t="shared" si="56"/>
        <v>126.68231104362876</v>
      </c>
      <c r="AD98" s="20">
        <f t="shared" si="57"/>
        <v>125.41548793319248</v>
      </c>
      <c r="AE98" s="20">
        <f t="shared" si="58"/>
        <v>124.16133305386055</v>
      </c>
      <c r="AF98" s="20">
        <f t="shared" si="59"/>
        <v>122.91971972332193</v>
      </c>
      <c r="AG98" s="20">
        <f t="shared" si="60"/>
        <v>121.69052252608871</v>
      </c>
      <c r="AH98" s="20">
        <f t="shared" si="61"/>
        <v>120.47361730082783</v>
      </c>
      <c r="AI98" s="20">
        <f t="shared" si="62"/>
        <v>119.26888112781957</v>
      </c>
      <c r="AJ98" s="21">
        <f>+VLOOKUP($A98,'[1]2. 사업대상 산출'!$A$3:$L$185,10,0)</f>
        <v>110260.23668639052</v>
      </c>
      <c r="AK98" s="21">
        <f>+VLOOKUP($A98,'[1]2. 사업대상 산출'!$A$3:$L$185,11,0)</f>
        <v>138305.64341715976</v>
      </c>
      <c r="AL98" s="22">
        <f t="shared" si="75"/>
        <v>1.2543564894617254</v>
      </c>
      <c r="AM98" s="18">
        <v>0.45669999999999999</v>
      </c>
      <c r="AN98" s="18">
        <v>3.5999999999999999E-3</v>
      </c>
      <c r="AO98" s="18">
        <v>8.5000000000000006E-3</v>
      </c>
      <c r="AP98" s="23">
        <f t="shared" si="63"/>
        <v>63.539000000000001</v>
      </c>
      <c r="AQ98" s="24">
        <f t="shared" si="64"/>
        <v>61.299300000000002</v>
      </c>
      <c r="AR98" s="24">
        <f t="shared" si="65"/>
        <v>67.021000000000001</v>
      </c>
      <c r="AS98" s="24">
        <f t="shared" si="66"/>
        <v>65.715000000000003</v>
      </c>
      <c r="AT98" s="24">
        <f t="shared" si="67"/>
        <v>64.421999999999997</v>
      </c>
      <c r="AU98" s="24">
        <f t="shared" si="68"/>
        <v>63.143000000000001</v>
      </c>
      <c r="AV98" s="24">
        <f t="shared" si="69"/>
        <v>61.875999999999998</v>
      </c>
      <c r="AW98" s="24">
        <f t="shared" si="70"/>
        <v>60.622</v>
      </c>
      <c r="AX98" s="24">
        <f t="shared" si="71"/>
        <v>59.38</v>
      </c>
      <c r="AY98" s="24">
        <f t="shared" si="72"/>
        <v>58.151000000000003</v>
      </c>
      <c r="AZ98" s="24">
        <f t="shared" si="73"/>
        <v>56.933999999999997</v>
      </c>
      <c r="BA98" s="24">
        <f t="shared" si="74"/>
        <v>55.728999999999999</v>
      </c>
    </row>
    <row r="99" spans="1:53" x14ac:dyDescent="0.4">
      <c r="A99" s="12" t="s">
        <v>175</v>
      </c>
      <c r="B99" s="12" t="s">
        <v>38</v>
      </c>
      <c r="C99" s="12">
        <v>94</v>
      </c>
      <c r="D99" s="12" t="s">
        <v>119</v>
      </c>
      <c r="E99" s="12">
        <v>2022</v>
      </c>
      <c r="F99" s="14">
        <v>44952</v>
      </c>
      <c r="G99" s="13" t="s">
        <v>87</v>
      </c>
      <c r="H99" s="30" t="s">
        <v>121</v>
      </c>
      <c r="I99" s="15">
        <f t="shared" si="38"/>
        <v>101701.16666666666</v>
      </c>
      <c r="J99" s="31">
        <v>0.47362230274187445</v>
      </c>
      <c r="K99" s="17">
        <f t="shared" si="39"/>
        <v>35.200000000000003</v>
      </c>
      <c r="L99" s="17">
        <f t="shared" si="40"/>
        <v>73.2</v>
      </c>
      <c r="M99" s="18">
        <v>0.99</v>
      </c>
      <c r="N99" s="18">
        <f t="shared" si="41"/>
        <v>2</v>
      </c>
      <c r="O99" s="19">
        <f t="shared" si="42"/>
        <v>1196.0691221511008</v>
      </c>
      <c r="P99" s="19">
        <f t="shared" si="43"/>
        <v>1184.1084309295895</v>
      </c>
      <c r="Q99" s="19">
        <f t="shared" si="44"/>
        <v>1172.2673466202939</v>
      </c>
      <c r="R99" s="19">
        <f t="shared" si="45"/>
        <v>1160.5446731540908</v>
      </c>
      <c r="S99" s="19">
        <f t="shared" si="46"/>
        <v>1148.9392264225498</v>
      </c>
      <c r="T99" s="19">
        <f t="shared" si="47"/>
        <v>1137.4498341583244</v>
      </c>
      <c r="U99" s="19">
        <f t="shared" si="48"/>
        <v>1126.075335816741</v>
      </c>
      <c r="V99" s="19">
        <f t="shared" si="49"/>
        <v>1114.8145824585736</v>
      </c>
      <c r="W99" s="19">
        <f t="shared" si="50"/>
        <v>1103.6664366339878</v>
      </c>
      <c r="X99" s="19">
        <f t="shared" si="51"/>
        <v>1092.6297722676479</v>
      </c>
      <c r="Y99" s="20">
        <f t="shared" si="52"/>
        <v>116.31119788132192</v>
      </c>
      <c r="Z99" s="20">
        <f t="shared" si="53"/>
        <v>121.64162513674277</v>
      </c>
      <c r="AA99" s="20">
        <f t="shared" si="54"/>
        <v>120.42520888537531</v>
      </c>
      <c r="AB99" s="20">
        <f t="shared" si="55"/>
        <v>119.22095679652161</v>
      </c>
      <c r="AC99" s="20">
        <f t="shared" si="56"/>
        <v>118.02874722855636</v>
      </c>
      <c r="AD99" s="20">
        <f t="shared" si="57"/>
        <v>116.84845975627078</v>
      </c>
      <c r="AE99" s="20">
        <f t="shared" si="58"/>
        <v>115.67997515870809</v>
      </c>
      <c r="AF99" s="20">
        <f t="shared" si="59"/>
        <v>114.523175407121</v>
      </c>
      <c r="AG99" s="20">
        <f t="shared" si="60"/>
        <v>113.3779436530498</v>
      </c>
      <c r="AH99" s="20">
        <f t="shared" si="61"/>
        <v>112.24416421651929</v>
      </c>
      <c r="AI99" s="20">
        <f t="shared" si="62"/>
        <v>111.1217225743541</v>
      </c>
      <c r="AJ99" s="21">
        <f>+VLOOKUP($A99,'[1]2. 사업대상 산출'!$A$3:$L$185,10,0)</f>
        <v>101701.16666666666</v>
      </c>
      <c r="AK99" s="21">
        <f>+VLOOKUP($A99,'[1]2. 사업대상 산출'!$A$3:$L$185,11,0)</f>
        <v>109602.50416666665</v>
      </c>
      <c r="AL99" s="22">
        <f t="shared" si="75"/>
        <v>1.0776917095346332</v>
      </c>
      <c r="AM99" s="18">
        <v>0.45669999999999999</v>
      </c>
      <c r="AN99" s="18">
        <v>3.5999999999999999E-3</v>
      </c>
      <c r="AO99" s="18">
        <v>8.5000000000000006E-3</v>
      </c>
      <c r="AP99" s="23">
        <f t="shared" si="63"/>
        <v>50.351999999999997</v>
      </c>
      <c r="AQ99" s="24">
        <f t="shared" si="64"/>
        <v>65.958600000000004</v>
      </c>
      <c r="AR99" s="24">
        <f t="shared" si="65"/>
        <v>71.289000000000001</v>
      </c>
      <c r="AS99" s="24">
        <f t="shared" si="66"/>
        <v>70.072999999999993</v>
      </c>
      <c r="AT99" s="24">
        <f t="shared" si="67"/>
        <v>68.867999999999995</v>
      </c>
      <c r="AU99" s="24">
        <f t="shared" si="68"/>
        <v>67.676000000000002</v>
      </c>
      <c r="AV99" s="24">
        <f t="shared" si="69"/>
        <v>66.495999999999995</v>
      </c>
      <c r="AW99" s="24">
        <f t="shared" si="70"/>
        <v>65.326999999999998</v>
      </c>
      <c r="AX99" s="24">
        <f t="shared" si="71"/>
        <v>64.171000000000006</v>
      </c>
      <c r="AY99" s="24">
        <f t="shared" si="72"/>
        <v>63.024999999999999</v>
      </c>
      <c r="AZ99" s="24">
        <f t="shared" si="73"/>
        <v>61.892000000000003</v>
      </c>
      <c r="BA99" s="24">
        <f t="shared" si="74"/>
        <v>60.768999999999998</v>
      </c>
    </row>
    <row r="100" spans="1:53" x14ac:dyDescent="0.4">
      <c r="A100" s="12" t="s">
        <v>176</v>
      </c>
      <c r="B100" s="12" t="s">
        <v>38</v>
      </c>
      <c r="C100" s="12">
        <v>95</v>
      </c>
      <c r="D100" s="12" t="s">
        <v>119</v>
      </c>
      <c r="E100" s="12">
        <v>2022</v>
      </c>
      <c r="F100" s="14">
        <v>44952</v>
      </c>
      <c r="G100" s="13" t="s">
        <v>87</v>
      </c>
      <c r="H100" s="30" t="s">
        <v>121</v>
      </c>
      <c r="I100" s="15">
        <f t="shared" si="38"/>
        <v>103899.13793103448</v>
      </c>
      <c r="J100" s="31">
        <v>0.47362230274187445</v>
      </c>
      <c r="K100" s="17">
        <f t="shared" si="39"/>
        <v>35.200000000000003</v>
      </c>
      <c r="L100" s="17">
        <f t="shared" si="40"/>
        <v>73.2</v>
      </c>
      <c r="M100" s="18">
        <v>0.99</v>
      </c>
      <c r="N100" s="18">
        <f t="shared" si="41"/>
        <v>2</v>
      </c>
      <c r="O100" s="19">
        <f t="shared" si="42"/>
        <v>1196.0691221511008</v>
      </c>
      <c r="P100" s="19">
        <f t="shared" si="43"/>
        <v>1184.1084309295895</v>
      </c>
      <c r="Q100" s="19">
        <f t="shared" si="44"/>
        <v>1172.2673466202939</v>
      </c>
      <c r="R100" s="19">
        <f t="shared" si="45"/>
        <v>1160.5446731540908</v>
      </c>
      <c r="S100" s="19">
        <f t="shared" si="46"/>
        <v>1148.9392264225498</v>
      </c>
      <c r="T100" s="19">
        <f t="shared" si="47"/>
        <v>1137.4498341583244</v>
      </c>
      <c r="U100" s="19">
        <f t="shared" si="48"/>
        <v>1126.075335816741</v>
      </c>
      <c r="V100" s="19">
        <f t="shared" si="49"/>
        <v>1114.8145824585736</v>
      </c>
      <c r="W100" s="19">
        <f t="shared" si="50"/>
        <v>1103.6664366339878</v>
      </c>
      <c r="X100" s="19">
        <f t="shared" si="51"/>
        <v>1092.6297722676479</v>
      </c>
      <c r="Y100" s="20">
        <f t="shared" si="52"/>
        <v>118.8249219520128</v>
      </c>
      <c r="Z100" s="20">
        <f t="shared" si="53"/>
        <v>124.27055069742855</v>
      </c>
      <c r="AA100" s="20">
        <f t="shared" si="54"/>
        <v>123.02784519045423</v>
      </c>
      <c r="AB100" s="20">
        <f t="shared" si="55"/>
        <v>121.79756673854972</v>
      </c>
      <c r="AC100" s="20">
        <f t="shared" si="56"/>
        <v>120.5795910711642</v>
      </c>
      <c r="AD100" s="20">
        <f t="shared" si="57"/>
        <v>119.37379516045256</v>
      </c>
      <c r="AE100" s="20">
        <f t="shared" si="58"/>
        <v>118.18005720884804</v>
      </c>
      <c r="AF100" s="20">
        <f t="shared" si="59"/>
        <v>116.99825663675955</v>
      </c>
      <c r="AG100" s="20">
        <f t="shared" si="60"/>
        <v>115.82827407039193</v>
      </c>
      <c r="AH100" s="20">
        <f t="shared" si="61"/>
        <v>114.66999132968802</v>
      </c>
      <c r="AI100" s="20">
        <f t="shared" si="62"/>
        <v>113.52329141639115</v>
      </c>
      <c r="AJ100" s="21">
        <f>+VLOOKUP($A100,'[1]2. 사업대상 산출'!$A$3:$L$185,10,0)</f>
        <v>103899.13793103448</v>
      </c>
      <c r="AK100" s="21">
        <f>+VLOOKUP($A100,'[1]2. 사업대상 산출'!$A$3:$L$185,11,0)</f>
        <v>112845.98017241378</v>
      </c>
      <c r="AL100" s="22">
        <f t="shared" si="75"/>
        <v>1.0861108419139915</v>
      </c>
      <c r="AM100" s="18">
        <v>0.45669999999999999</v>
      </c>
      <c r="AN100" s="18">
        <v>3.5999999999999999E-3</v>
      </c>
      <c r="AO100" s="18">
        <v>8.5000000000000006E-3</v>
      </c>
      <c r="AP100" s="23">
        <f t="shared" si="63"/>
        <v>51.841999999999999</v>
      </c>
      <c r="AQ100" s="24">
        <f t="shared" si="64"/>
        <v>66.982400000000013</v>
      </c>
      <c r="AR100" s="24">
        <f t="shared" si="65"/>
        <v>72.427999999999997</v>
      </c>
      <c r="AS100" s="24">
        <f t="shared" si="66"/>
        <v>71.185000000000002</v>
      </c>
      <c r="AT100" s="24">
        <f t="shared" si="67"/>
        <v>69.954999999999998</v>
      </c>
      <c r="AU100" s="24">
        <f t="shared" si="68"/>
        <v>68.736999999999995</v>
      </c>
      <c r="AV100" s="24">
        <f t="shared" si="69"/>
        <v>67.531000000000006</v>
      </c>
      <c r="AW100" s="24">
        <f t="shared" si="70"/>
        <v>66.337999999999994</v>
      </c>
      <c r="AX100" s="24">
        <f t="shared" si="71"/>
        <v>65.156000000000006</v>
      </c>
      <c r="AY100" s="24">
        <f t="shared" si="72"/>
        <v>63.985999999999997</v>
      </c>
      <c r="AZ100" s="24">
        <f t="shared" si="73"/>
        <v>62.826999999999998</v>
      </c>
      <c r="BA100" s="24">
        <f t="shared" si="74"/>
        <v>61.680999999999997</v>
      </c>
    </row>
    <row r="101" spans="1:53" x14ac:dyDescent="0.4">
      <c r="A101" s="12" t="s">
        <v>177</v>
      </c>
      <c r="B101" s="12" t="s">
        <v>38</v>
      </c>
      <c r="C101" s="12">
        <v>96</v>
      </c>
      <c r="D101" s="12" t="s">
        <v>119</v>
      </c>
      <c r="E101" s="12">
        <v>2022</v>
      </c>
      <c r="F101" s="14">
        <v>44952</v>
      </c>
      <c r="G101" s="13" t="s">
        <v>87</v>
      </c>
      <c r="H101" s="30" t="s">
        <v>121</v>
      </c>
      <c r="I101" s="15">
        <f t="shared" si="38"/>
        <v>113790.61224489796</v>
      </c>
      <c r="J101" s="31">
        <v>0.47362230274187445</v>
      </c>
      <c r="K101" s="17">
        <f t="shared" si="39"/>
        <v>35.200000000000003</v>
      </c>
      <c r="L101" s="17">
        <f t="shared" si="40"/>
        <v>73.2</v>
      </c>
      <c r="M101" s="18">
        <v>0.99</v>
      </c>
      <c r="N101" s="18">
        <f t="shared" si="41"/>
        <v>2</v>
      </c>
      <c r="O101" s="19">
        <f t="shared" si="42"/>
        <v>1196.0691221511008</v>
      </c>
      <c r="P101" s="19">
        <f t="shared" si="43"/>
        <v>1184.1084309295895</v>
      </c>
      <c r="Q101" s="19">
        <f t="shared" si="44"/>
        <v>1172.2673466202939</v>
      </c>
      <c r="R101" s="19">
        <f t="shared" si="45"/>
        <v>1160.5446731540908</v>
      </c>
      <c r="S101" s="19">
        <f t="shared" si="46"/>
        <v>1148.9392264225498</v>
      </c>
      <c r="T101" s="19">
        <f t="shared" si="47"/>
        <v>1137.4498341583244</v>
      </c>
      <c r="U101" s="19">
        <f t="shared" si="48"/>
        <v>1126.075335816741</v>
      </c>
      <c r="V101" s="19">
        <f t="shared" si="49"/>
        <v>1114.8145824585736</v>
      </c>
      <c r="W101" s="19">
        <f t="shared" si="50"/>
        <v>1103.6664366339878</v>
      </c>
      <c r="X101" s="19">
        <f t="shared" si="51"/>
        <v>1092.6297722676479</v>
      </c>
      <c r="Y101" s="20">
        <f t="shared" si="52"/>
        <v>130.13737060885666</v>
      </c>
      <c r="Z101" s="20">
        <f t="shared" si="53"/>
        <v>136.10143769679141</v>
      </c>
      <c r="AA101" s="20">
        <f t="shared" si="54"/>
        <v>134.74042331982346</v>
      </c>
      <c r="AB101" s="20">
        <f t="shared" si="55"/>
        <v>133.39301908662523</v>
      </c>
      <c r="AC101" s="20">
        <f t="shared" si="56"/>
        <v>132.05908889575898</v>
      </c>
      <c r="AD101" s="20">
        <f t="shared" si="57"/>
        <v>130.73849800680136</v>
      </c>
      <c r="AE101" s="20">
        <f t="shared" si="58"/>
        <v>129.43111302673339</v>
      </c>
      <c r="AF101" s="20">
        <f t="shared" si="59"/>
        <v>128.13680189646604</v>
      </c>
      <c r="AG101" s="20">
        <f t="shared" si="60"/>
        <v>126.85543387750137</v>
      </c>
      <c r="AH101" s="20">
        <f t="shared" si="61"/>
        <v>125.58687953872634</v>
      </c>
      <c r="AI101" s="20">
        <f t="shared" si="62"/>
        <v>124.33101074333909</v>
      </c>
      <c r="AJ101" s="21">
        <f>+VLOOKUP($A101,'[1]2. 사업대상 산출'!$A$3:$L$185,10,0)</f>
        <v>113790.61224489796</v>
      </c>
      <c r="AK101" s="21">
        <f>+VLOOKUP($A101,'[1]2. 사업대상 산출'!$A$3:$L$185,11,0)</f>
        <v>144410.6857142857</v>
      </c>
      <c r="AL101" s="22">
        <f t="shared" si="75"/>
        <v>1.2690913851793661</v>
      </c>
      <c r="AM101" s="18">
        <v>0.45669999999999999</v>
      </c>
      <c r="AN101" s="18">
        <v>3.5999999999999999E-3</v>
      </c>
      <c r="AO101" s="18">
        <v>8.5000000000000006E-3</v>
      </c>
      <c r="AP101" s="23">
        <f t="shared" si="63"/>
        <v>66.343000000000004</v>
      </c>
      <c r="AQ101" s="24">
        <f t="shared" si="64"/>
        <v>63.794000000000004</v>
      </c>
      <c r="AR101" s="24">
        <f t="shared" si="65"/>
        <v>69.757999999999996</v>
      </c>
      <c r="AS101" s="24">
        <f t="shared" si="66"/>
        <v>68.397000000000006</v>
      </c>
      <c r="AT101" s="24">
        <f t="shared" si="67"/>
        <v>67.05</v>
      </c>
      <c r="AU101" s="24">
        <f t="shared" si="68"/>
        <v>65.715999999999994</v>
      </c>
      <c r="AV101" s="24">
        <f t="shared" si="69"/>
        <v>64.394999999999996</v>
      </c>
      <c r="AW101" s="24">
        <f t="shared" si="70"/>
        <v>63.088000000000001</v>
      </c>
      <c r="AX101" s="24">
        <f t="shared" si="71"/>
        <v>61.792999999999999</v>
      </c>
      <c r="AY101" s="24">
        <f t="shared" si="72"/>
        <v>60.512</v>
      </c>
      <c r="AZ101" s="24">
        <f t="shared" si="73"/>
        <v>59.243000000000002</v>
      </c>
      <c r="BA101" s="24">
        <f t="shared" si="74"/>
        <v>57.988</v>
      </c>
    </row>
    <row r="102" spans="1:53" x14ac:dyDescent="0.4">
      <c r="A102" s="12" t="s">
        <v>178</v>
      </c>
      <c r="B102" s="12" t="s">
        <v>38</v>
      </c>
      <c r="C102" s="12">
        <v>97</v>
      </c>
      <c r="D102" s="12" t="s">
        <v>119</v>
      </c>
      <c r="E102" s="12">
        <v>2022</v>
      </c>
      <c r="F102" s="14">
        <v>44953</v>
      </c>
      <c r="G102" s="13" t="s">
        <v>87</v>
      </c>
      <c r="H102" s="30" t="s">
        <v>121</v>
      </c>
      <c r="I102" s="15">
        <f t="shared" si="38"/>
        <v>126570.50925925927</v>
      </c>
      <c r="J102" s="31">
        <v>0.47362230274187445</v>
      </c>
      <c r="K102" s="17">
        <f t="shared" si="39"/>
        <v>35.200000000000003</v>
      </c>
      <c r="L102" s="17">
        <f t="shared" si="40"/>
        <v>73.2</v>
      </c>
      <c r="M102" s="18">
        <v>0.99</v>
      </c>
      <c r="N102" s="18">
        <f t="shared" si="41"/>
        <v>2</v>
      </c>
      <c r="O102" s="19">
        <f t="shared" si="42"/>
        <v>1196.0691221511008</v>
      </c>
      <c r="P102" s="19">
        <f t="shared" si="43"/>
        <v>1184.1084309295895</v>
      </c>
      <c r="Q102" s="19">
        <f t="shared" si="44"/>
        <v>1172.2673466202939</v>
      </c>
      <c r="R102" s="19">
        <f t="shared" si="45"/>
        <v>1160.5446731540908</v>
      </c>
      <c r="S102" s="19">
        <f t="shared" si="46"/>
        <v>1148.9392264225498</v>
      </c>
      <c r="T102" s="19">
        <f t="shared" si="47"/>
        <v>1137.4498341583244</v>
      </c>
      <c r="U102" s="19">
        <f t="shared" si="48"/>
        <v>1126.075335816741</v>
      </c>
      <c r="V102" s="19">
        <f t="shared" si="49"/>
        <v>1114.8145824585736</v>
      </c>
      <c r="W102" s="19">
        <f t="shared" si="50"/>
        <v>1103.6664366339878</v>
      </c>
      <c r="X102" s="19">
        <f t="shared" si="51"/>
        <v>1092.6297722676479</v>
      </c>
      <c r="Y102" s="20">
        <f t="shared" si="52"/>
        <v>144.75318259272734</v>
      </c>
      <c r="Z102" s="20">
        <f t="shared" si="53"/>
        <v>151.38707789994001</v>
      </c>
      <c r="AA102" s="20">
        <f t="shared" si="54"/>
        <v>149.87320712094055</v>
      </c>
      <c r="AB102" s="20">
        <f t="shared" si="55"/>
        <v>148.37447504973119</v>
      </c>
      <c r="AC102" s="20">
        <f t="shared" si="56"/>
        <v>146.89073029923387</v>
      </c>
      <c r="AD102" s="20">
        <f t="shared" si="57"/>
        <v>145.42182299624153</v>
      </c>
      <c r="AE102" s="20">
        <f t="shared" si="58"/>
        <v>143.96760476627912</v>
      </c>
      <c r="AF102" s="20">
        <f t="shared" si="59"/>
        <v>142.52792871861629</v>
      </c>
      <c r="AG102" s="20">
        <f t="shared" si="60"/>
        <v>141.10264943143014</v>
      </c>
      <c r="AH102" s="20">
        <f t="shared" si="61"/>
        <v>139.69162293711585</v>
      </c>
      <c r="AI102" s="20">
        <f t="shared" si="62"/>
        <v>138.29470670774469</v>
      </c>
      <c r="AJ102" s="21">
        <f>+VLOOKUP($A102,'[1]2. 사업대상 산출'!$A$3:$L$185,10,0)</f>
        <v>126570.50925925927</v>
      </c>
      <c r="AK102" s="21">
        <f>+VLOOKUP($A102,'[1]2. 사업대상 산출'!$A$3:$L$185,11,0)</f>
        <v>149636.48148148149</v>
      </c>
      <c r="AL102" s="22">
        <f t="shared" si="75"/>
        <v>1.1822381244826572</v>
      </c>
      <c r="AM102" s="18">
        <v>0.45669999999999999</v>
      </c>
      <c r="AN102" s="18">
        <v>3.5999999999999999E-3</v>
      </c>
      <c r="AO102" s="18">
        <v>8.5000000000000006E-3</v>
      </c>
      <c r="AP102" s="23">
        <f t="shared" si="63"/>
        <v>68.744</v>
      </c>
      <c r="AQ102" s="24">
        <f t="shared" si="64"/>
        <v>76.008599999999987</v>
      </c>
      <c r="AR102" s="24">
        <f t="shared" si="65"/>
        <v>82.643000000000001</v>
      </c>
      <c r="AS102" s="24">
        <f t="shared" si="66"/>
        <v>81.129000000000005</v>
      </c>
      <c r="AT102" s="24">
        <f t="shared" si="67"/>
        <v>79.63</v>
      </c>
      <c r="AU102" s="24">
        <f t="shared" si="68"/>
        <v>78.146000000000001</v>
      </c>
      <c r="AV102" s="24">
        <f t="shared" si="69"/>
        <v>76.677000000000007</v>
      </c>
      <c r="AW102" s="24">
        <f t="shared" si="70"/>
        <v>75.222999999999999</v>
      </c>
      <c r="AX102" s="24">
        <f t="shared" si="71"/>
        <v>73.783000000000001</v>
      </c>
      <c r="AY102" s="24">
        <f t="shared" si="72"/>
        <v>72.358000000000004</v>
      </c>
      <c r="AZ102" s="24">
        <f t="shared" si="73"/>
        <v>70.947000000000003</v>
      </c>
      <c r="BA102" s="24">
        <f t="shared" si="74"/>
        <v>69.55</v>
      </c>
    </row>
    <row r="103" spans="1:53" x14ac:dyDescent="0.4">
      <c r="A103" s="12" t="s">
        <v>179</v>
      </c>
      <c r="B103" s="12" t="s">
        <v>38</v>
      </c>
      <c r="C103" s="12">
        <v>98</v>
      </c>
      <c r="D103" s="12" t="s">
        <v>119</v>
      </c>
      <c r="E103" s="12">
        <v>2022</v>
      </c>
      <c r="F103" s="14">
        <v>44953</v>
      </c>
      <c r="G103" s="13" t="s">
        <v>87</v>
      </c>
      <c r="H103" s="30" t="s">
        <v>121</v>
      </c>
      <c r="I103" s="15">
        <f t="shared" si="38"/>
        <v>110500.8834977447</v>
      </c>
      <c r="J103" s="31">
        <v>0.47362230274187445</v>
      </c>
      <c r="K103" s="17">
        <f t="shared" si="39"/>
        <v>35.200000000000003</v>
      </c>
      <c r="L103" s="17">
        <f t="shared" si="40"/>
        <v>73.2</v>
      </c>
      <c r="M103" s="18">
        <v>0.99</v>
      </c>
      <c r="N103" s="18">
        <f t="shared" si="41"/>
        <v>2</v>
      </c>
      <c r="O103" s="19">
        <f t="shared" si="42"/>
        <v>1196.0691221511008</v>
      </c>
      <c r="P103" s="19">
        <f t="shared" si="43"/>
        <v>1184.1084309295895</v>
      </c>
      <c r="Q103" s="19">
        <f t="shared" si="44"/>
        <v>1172.2673466202939</v>
      </c>
      <c r="R103" s="19">
        <f t="shared" si="45"/>
        <v>1160.5446731540908</v>
      </c>
      <c r="S103" s="19">
        <f t="shared" si="46"/>
        <v>1148.9392264225498</v>
      </c>
      <c r="T103" s="19">
        <f t="shared" si="47"/>
        <v>1137.4498341583244</v>
      </c>
      <c r="U103" s="19">
        <f t="shared" si="48"/>
        <v>1126.075335816741</v>
      </c>
      <c r="V103" s="19">
        <f t="shared" si="49"/>
        <v>1114.8145824585736</v>
      </c>
      <c r="W103" s="19">
        <f t="shared" si="50"/>
        <v>1103.6664366339878</v>
      </c>
      <c r="X103" s="19">
        <f t="shared" si="51"/>
        <v>1092.6297722676479</v>
      </c>
      <c r="Y103" s="20">
        <f t="shared" si="52"/>
        <v>126.37505102268986</v>
      </c>
      <c r="Z103" s="20">
        <f t="shared" si="53"/>
        <v>132.16669472206857</v>
      </c>
      <c r="AA103" s="20">
        <f t="shared" si="54"/>
        <v>130.84502777484784</v>
      </c>
      <c r="AB103" s="20">
        <f t="shared" si="55"/>
        <v>129.53657749709939</v>
      </c>
      <c r="AC103" s="20">
        <f t="shared" si="56"/>
        <v>128.24121172212838</v>
      </c>
      <c r="AD103" s="20">
        <f t="shared" si="57"/>
        <v>126.95879960490709</v>
      </c>
      <c r="AE103" s="20">
        <f t="shared" si="58"/>
        <v>125.68921160885803</v>
      </c>
      <c r="AF103" s="20">
        <f t="shared" si="59"/>
        <v>124.43231949276942</v>
      </c>
      <c r="AG103" s="20">
        <f t="shared" si="60"/>
        <v>123.18799629784174</v>
      </c>
      <c r="AH103" s="20">
        <f t="shared" si="61"/>
        <v>121.95611633486331</v>
      </c>
      <c r="AI103" s="20">
        <f t="shared" si="62"/>
        <v>120.73655517151468</v>
      </c>
      <c r="AJ103" s="21">
        <f>+VLOOKUP($A103,'[1]2. 사업대상 산출'!$A$3:$L$185,10,0)</f>
        <v>110500.8834977447</v>
      </c>
      <c r="AK103" s="21">
        <f>+VLOOKUP($A103,'[1]2. 사업대상 산출'!$A$3:$L$185,11,0)</f>
        <v>134444.18176537764</v>
      </c>
      <c r="AL103" s="22">
        <f t="shared" si="75"/>
        <v>1.2166796998335458</v>
      </c>
      <c r="AM103" s="18">
        <v>0.45669999999999999</v>
      </c>
      <c r="AN103" s="18">
        <v>3.5999999999999999E-3</v>
      </c>
      <c r="AO103" s="18">
        <v>8.5000000000000006E-3</v>
      </c>
      <c r="AP103" s="23">
        <f t="shared" si="63"/>
        <v>61.765000000000001</v>
      </c>
      <c r="AQ103" s="24">
        <f t="shared" si="64"/>
        <v>64.6096</v>
      </c>
      <c r="AR103" s="24">
        <f t="shared" si="65"/>
        <v>70.400999999999996</v>
      </c>
      <c r="AS103" s="24">
        <f t="shared" si="66"/>
        <v>69.08</v>
      </c>
      <c r="AT103" s="24">
        <f t="shared" si="67"/>
        <v>67.771000000000001</v>
      </c>
      <c r="AU103" s="24">
        <f t="shared" si="68"/>
        <v>66.475999999999999</v>
      </c>
      <c r="AV103" s="24">
        <f t="shared" si="69"/>
        <v>65.192999999999998</v>
      </c>
      <c r="AW103" s="24">
        <f t="shared" si="70"/>
        <v>63.923999999999999</v>
      </c>
      <c r="AX103" s="24">
        <f t="shared" si="71"/>
        <v>62.667000000000002</v>
      </c>
      <c r="AY103" s="24">
        <f t="shared" si="72"/>
        <v>61.421999999999997</v>
      </c>
      <c r="AZ103" s="24">
        <f t="shared" si="73"/>
        <v>60.191000000000003</v>
      </c>
      <c r="BA103" s="24">
        <f t="shared" si="74"/>
        <v>58.970999999999997</v>
      </c>
    </row>
    <row r="104" spans="1:53" x14ac:dyDescent="0.4">
      <c r="A104" s="12" t="s">
        <v>180</v>
      </c>
      <c r="B104" s="12" t="s">
        <v>38</v>
      </c>
      <c r="C104" s="12">
        <v>99</v>
      </c>
      <c r="D104" s="12" t="s">
        <v>119</v>
      </c>
      <c r="E104" s="12">
        <v>2022</v>
      </c>
      <c r="F104" s="14">
        <v>44953</v>
      </c>
      <c r="G104" s="13" t="s">
        <v>87</v>
      </c>
      <c r="H104" s="30" t="s">
        <v>121</v>
      </c>
      <c r="I104" s="15">
        <f t="shared" si="38"/>
        <v>123100.5140186916</v>
      </c>
      <c r="J104" s="31">
        <v>0.47362230274187445</v>
      </c>
      <c r="K104" s="17">
        <f t="shared" si="39"/>
        <v>35.200000000000003</v>
      </c>
      <c r="L104" s="17">
        <f t="shared" si="40"/>
        <v>73.2</v>
      </c>
      <c r="M104" s="18">
        <v>0.99</v>
      </c>
      <c r="N104" s="18">
        <f t="shared" si="41"/>
        <v>2</v>
      </c>
      <c r="O104" s="19">
        <f t="shared" si="42"/>
        <v>1196.0691221511008</v>
      </c>
      <c r="P104" s="19">
        <f t="shared" si="43"/>
        <v>1184.1084309295895</v>
      </c>
      <c r="Q104" s="19">
        <f t="shared" si="44"/>
        <v>1172.2673466202939</v>
      </c>
      <c r="R104" s="19">
        <f t="shared" si="45"/>
        <v>1160.5446731540908</v>
      </c>
      <c r="S104" s="19">
        <f t="shared" si="46"/>
        <v>1148.9392264225498</v>
      </c>
      <c r="T104" s="19">
        <f t="shared" si="47"/>
        <v>1137.4498341583244</v>
      </c>
      <c r="U104" s="19">
        <f t="shared" si="48"/>
        <v>1126.075335816741</v>
      </c>
      <c r="V104" s="19">
        <f t="shared" si="49"/>
        <v>1114.8145824585736</v>
      </c>
      <c r="W104" s="19">
        <f t="shared" si="50"/>
        <v>1103.6664366339878</v>
      </c>
      <c r="X104" s="19">
        <f t="shared" si="51"/>
        <v>1092.6297722676479</v>
      </c>
      <c r="Y104" s="20">
        <f t="shared" si="52"/>
        <v>140.78470006395025</v>
      </c>
      <c r="Z104" s="20">
        <f t="shared" si="53"/>
        <v>147.23672373868573</v>
      </c>
      <c r="AA104" s="20">
        <f t="shared" si="54"/>
        <v>145.76435650129883</v>
      </c>
      <c r="AB104" s="20">
        <f t="shared" si="55"/>
        <v>144.30671293628589</v>
      </c>
      <c r="AC104" s="20">
        <f t="shared" si="56"/>
        <v>142.86364580692299</v>
      </c>
      <c r="AD104" s="20">
        <f t="shared" si="57"/>
        <v>141.43500934885375</v>
      </c>
      <c r="AE104" s="20">
        <f t="shared" si="58"/>
        <v>140.02065925536525</v>
      </c>
      <c r="AF104" s="20">
        <f t="shared" si="59"/>
        <v>138.62045266281157</v>
      </c>
      <c r="AG104" s="20">
        <f t="shared" si="60"/>
        <v>137.23424813618342</v>
      </c>
      <c r="AH104" s="20">
        <f t="shared" si="61"/>
        <v>135.86190565482161</v>
      </c>
      <c r="AI104" s="20">
        <f t="shared" si="62"/>
        <v>134.50328659827338</v>
      </c>
      <c r="AJ104" s="21">
        <f>+VLOOKUP($A104,'[1]2. 사업대상 산출'!$A$3:$L$185,10,0)</f>
        <v>123100.5140186916</v>
      </c>
      <c r="AK104" s="21">
        <f>+VLOOKUP($A104,'[1]2. 사업대상 산출'!$A$3:$L$185,11,0)</f>
        <v>151034.95327102803</v>
      </c>
      <c r="AL104" s="22">
        <f t="shared" si="75"/>
        <v>1.2269238229833457</v>
      </c>
      <c r="AM104" s="18">
        <v>0.45669999999999999</v>
      </c>
      <c r="AN104" s="18">
        <v>3.5999999999999999E-3</v>
      </c>
      <c r="AO104" s="18">
        <v>8.5000000000000006E-3</v>
      </c>
      <c r="AP104" s="23">
        <f t="shared" si="63"/>
        <v>69.387</v>
      </c>
      <c r="AQ104" s="24">
        <f t="shared" si="64"/>
        <v>71.397199999999998</v>
      </c>
      <c r="AR104" s="24">
        <f t="shared" si="65"/>
        <v>77.849000000000004</v>
      </c>
      <c r="AS104" s="24">
        <f t="shared" si="66"/>
        <v>76.376999999999995</v>
      </c>
      <c r="AT104" s="24">
        <f t="shared" si="67"/>
        <v>74.918999999999997</v>
      </c>
      <c r="AU104" s="24">
        <f t="shared" si="68"/>
        <v>73.475999999999999</v>
      </c>
      <c r="AV104" s="24">
        <f t="shared" si="69"/>
        <v>72.048000000000002</v>
      </c>
      <c r="AW104" s="24">
        <f t="shared" si="70"/>
        <v>70.632999999999996</v>
      </c>
      <c r="AX104" s="24">
        <f t="shared" si="71"/>
        <v>69.233000000000004</v>
      </c>
      <c r="AY104" s="24">
        <f t="shared" si="72"/>
        <v>67.846999999999994</v>
      </c>
      <c r="AZ104" s="24">
        <f t="shared" si="73"/>
        <v>66.474000000000004</v>
      </c>
      <c r="BA104" s="24">
        <f t="shared" si="74"/>
        <v>65.116</v>
      </c>
    </row>
    <row r="105" spans="1:53" x14ac:dyDescent="0.4">
      <c r="A105" s="12" t="s">
        <v>181</v>
      </c>
      <c r="B105" s="12" t="s">
        <v>38</v>
      </c>
      <c r="C105" s="12">
        <v>100</v>
      </c>
      <c r="D105" s="12" t="s">
        <v>119</v>
      </c>
      <c r="E105" s="12">
        <v>2023</v>
      </c>
      <c r="F105" s="14">
        <v>44958</v>
      </c>
      <c r="G105" s="13" t="s">
        <v>87</v>
      </c>
      <c r="H105" s="30" t="s">
        <v>121</v>
      </c>
      <c r="I105" s="15">
        <f t="shared" si="38"/>
        <v>108814.78527607363</v>
      </c>
      <c r="J105" s="31">
        <v>0.47362230274187445</v>
      </c>
      <c r="K105" s="17">
        <f t="shared" si="39"/>
        <v>35.200000000000003</v>
      </c>
      <c r="L105" s="17">
        <f t="shared" si="40"/>
        <v>73.2</v>
      </c>
      <c r="M105" s="18">
        <v>0.99</v>
      </c>
      <c r="N105" s="18">
        <f t="shared" si="41"/>
        <v>2</v>
      </c>
      <c r="O105" s="19">
        <f t="shared" si="42"/>
        <v>1196.0691221511008</v>
      </c>
      <c r="P105" s="19">
        <f t="shared" si="43"/>
        <v>1184.1084309295895</v>
      </c>
      <c r="Q105" s="19">
        <f t="shared" si="44"/>
        <v>1172.2673466202939</v>
      </c>
      <c r="R105" s="19">
        <f t="shared" si="45"/>
        <v>1160.5446731540908</v>
      </c>
      <c r="S105" s="19">
        <f t="shared" si="46"/>
        <v>1148.9392264225498</v>
      </c>
      <c r="T105" s="19">
        <f t="shared" si="47"/>
        <v>1137.4498341583244</v>
      </c>
      <c r="U105" s="19">
        <f t="shared" si="48"/>
        <v>1126.075335816741</v>
      </c>
      <c r="V105" s="19">
        <f t="shared" si="49"/>
        <v>1114.8145824585736</v>
      </c>
      <c r="W105" s="19">
        <f t="shared" si="50"/>
        <v>1103.6664366339878</v>
      </c>
      <c r="X105" s="19">
        <f t="shared" si="51"/>
        <v>1092.6297722676479</v>
      </c>
      <c r="Y105" s="20">
        <f t="shared" si="52"/>
        <v>124.4467338722003</v>
      </c>
      <c r="Z105" s="20">
        <f t="shared" si="53"/>
        <v>130.15000470221392</v>
      </c>
      <c r="AA105" s="20">
        <f t="shared" si="54"/>
        <v>128.84850465519173</v>
      </c>
      <c r="AB105" s="20">
        <f t="shared" si="55"/>
        <v>127.56001960863985</v>
      </c>
      <c r="AC105" s="20">
        <f t="shared" si="56"/>
        <v>126.28441941255343</v>
      </c>
      <c r="AD105" s="20">
        <f t="shared" si="57"/>
        <v>125.02157521842788</v>
      </c>
      <c r="AE105" s="20">
        <f t="shared" si="58"/>
        <v>123.77135946624362</v>
      </c>
      <c r="AF105" s="20">
        <f t="shared" si="59"/>
        <v>122.53364587158117</v>
      </c>
      <c r="AG105" s="20">
        <f t="shared" si="60"/>
        <v>121.30830941286536</v>
      </c>
      <c r="AH105" s="20">
        <f t="shared" si="61"/>
        <v>120.09522631873669</v>
      </c>
      <c r="AI105" s="20">
        <f t="shared" si="62"/>
        <v>118.89427405554933</v>
      </c>
      <c r="AJ105" s="21">
        <f>+VLOOKUP($A105,'[1]2. 사업대상 산출'!$A$3:$L$185,10,0)</f>
        <v>108814.78527607363</v>
      </c>
      <c r="AK105" s="21">
        <f>+VLOOKUP($A105,'[1]2. 사업대상 산출'!$A$3:$L$185,11,0)</f>
        <v>132434.53987730062</v>
      </c>
      <c r="AL105" s="22">
        <f t="shared" si="75"/>
        <v>1.2170638350413632</v>
      </c>
      <c r="AM105" s="18">
        <v>0.45669999999999999</v>
      </c>
      <c r="AN105" s="18">
        <v>3.5999999999999999E-3</v>
      </c>
      <c r="AO105" s="18">
        <v>8.5000000000000006E-3</v>
      </c>
      <c r="AP105" s="23">
        <f t="shared" si="63"/>
        <v>60.841000000000001</v>
      </c>
      <c r="AQ105" s="24">
        <f t="shared" si="64"/>
        <v>63.60540000000001</v>
      </c>
      <c r="AR105" s="24">
        <f t="shared" si="65"/>
        <v>69.308999999999997</v>
      </c>
      <c r="AS105" s="24">
        <f t="shared" si="66"/>
        <v>68.007000000000005</v>
      </c>
      <c r="AT105" s="24">
        <f t="shared" si="67"/>
        <v>66.718999999999994</v>
      </c>
      <c r="AU105" s="24">
        <f t="shared" si="68"/>
        <v>65.442999999999998</v>
      </c>
      <c r="AV105" s="24">
        <f t="shared" si="69"/>
        <v>64.180000000000007</v>
      </c>
      <c r="AW105" s="24">
        <f t="shared" si="70"/>
        <v>62.93</v>
      </c>
      <c r="AX105" s="24">
        <f t="shared" si="71"/>
        <v>61.692</v>
      </c>
      <c r="AY105" s="24">
        <f t="shared" si="72"/>
        <v>60.466999999999999</v>
      </c>
      <c r="AZ105" s="24">
        <f t="shared" si="73"/>
        <v>59.253999999999998</v>
      </c>
      <c r="BA105" s="24">
        <f t="shared" si="74"/>
        <v>58.052999999999997</v>
      </c>
    </row>
    <row r="106" spans="1:53" x14ac:dyDescent="0.4">
      <c r="A106" s="12" t="s">
        <v>182</v>
      </c>
      <c r="B106" s="12" t="s">
        <v>38</v>
      </c>
      <c r="C106" s="12">
        <v>101</v>
      </c>
      <c r="D106" s="12" t="s">
        <v>119</v>
      </c>
      <c r="E106" s="12">
        <v>2023</v>
      </c>
      <c r="F106" s="14">
        <v>44958</v>
      </c>
      <c r="G106" s="13" t="s">
        <v>87</v>
      </c>
      <c r="H106" s="30" t="s">
        <v>121</v>
      </c>
      <c r="I106" s="15">
        <f t="shared" si="38"/>
        <v>109470.11695906433</v>
      </c>
      <c r="J106" s="31">
        <v>0.47362230274187445</v>
      </c>
      <c r="K106" s="17">
        <f t="shared" si="39"/>
        <v>35.200000000000003</v>
      </c>
      <c r="L106" s="17">
        <f t="shared" si="40"/>
        <v>73.2</v>
      </c>
      <c r="M106" s="18">
        <v>0.99</v>
      </c>
      <c r="N106" s="18">
        <f t="shared" si="41"/>
        <v>2</v>
      </c>
      <c r="O106" s="19">
        <f t="shared" si="42"/>
        <v>1196.0691221511008</v>
      </c>
      <c r="P106" s="19">
        <f t="shared" si="43"/>
        <v>1184.1084309295895</v>
      </c>
      <c r="Q106" s="19">
        <f t="shared" si="44"/>
        <v>1172.2673466202939</v>
      </c>
      <c r="R106" s="19">
        <f t="shared" si="45"/>
        <v>1160.5446731540908</v>
      </c>
      <c r="S106" s="19">
        <f t="shared" si="46"/>
        <v>1148.9392264225498</v>
      </c>
      <c r="T106" s="19">
        <f t="shared" si="47"/>
        <v>1137.4498341583244</v>
      </c>
      <c r="U106" s="19">
        <f t="shared" si="48"/>
        <v>1126.075335816741</v>
      </c>
      <c r="V106" s="19">
        <f t="shared" si="49"/>
        <v>1114.8145824585736</v>
      </c>
      <c r="W106" s="19">
        <f t="shared" si="50"/>
        <v>1103.6664366339878</v>
      </c>
      <c r="X106" s="19">
        <f t="shared" si="51"/>
        <v>1092.6297722676479</v>
      </c>
      <c r="Y106" s="20">
        <f t="shared" si="52"/>
        <v>125.19620819542074</v>
      </c>
      <c r="Z106" s="20">
        <f t="shared" si="53"/>
        <v>130.93382669300638</v>
      </c>
      <c r="AA106" s="20">
        <f t="shared" si="54"/>
        <v>129.62448842607631</v>
      </c>
      <c r="AB106" s="20">
        <f t="shared" si="55"/>
        <v>128.32824354181557</v>
      </c>
      <c r="AC106" s="20">
        <f t="shared" si="56"/>
        <v>127.04496110639739</v>
      </c>
      <c r="AD106" s="20">
        <f t="shared" si="57"/>
        <v>125.77451149533341</v>
      </c>
      <c r="AE106" s="20">
        <f t="shared" si="58"/>
        <v>124.51676638038009</v>
      </c>
      <c r="AF106" s="20">
        <f t="shared" si="59"/>
        <v>123.27159871657628</v>
      </c>
      <c r="AG106" s="20">
        <f t="shared" si="60"/>
        <v>122.0388827294105</v>
      </c>
      <c r="AH106" s="20">
        <f t="shared" si="61"/>
        <v>120.8184939021164</v>
      </c>
      <c r="AI106" s="20">
        <f t="shared" si="62"/>
        <v>119.61030896309522</v>
      </c>
      <c r="AJ106" s="21">
        <f>+VLOOKUP($A106,'[1]2. 사업대상 산출'!$A$3:$L$185,10,0)</f>
        <v>109470.11695906433</v>
      </c>
      <c r="AK106" s="21">
        <f>+VLOOKUP($A106,'[1]2. 사업대상 산출'!$A$3:$L$185,11,0)</f>
        <v>132571.92748538012</v>
      </c>
      <c r="AL106" s="22">
        <f t="shared" si="75"/>
        <v>1.2110330304566548</v>
      </c>
      <c r="AM106" s="18">
        <v>0.45669999999999999</v>
      </c>
      <c r="AN106" s="18">
        <v>3.5999999999999999E-3</v>
      </c>
      <c r="AO106" s="18">
        <v>8.5000000000000006E-3</v>
      </c>
      <c r="AP106" s="23">
        <f t="shared" si="63"/>
        <v>60.904000000000003</v>
      </c>
      <c r="AQ106" s="24">
        <f t="shared" si="64"/>
        <v>64.291600000000003</v>
      </c>
      <c r="AR106" s="24">
        <f t="shared" si="65"/>
        <v>70.028999999999996</v>
      </c>
      <c r="AS106" s="24">
        <f t="shared" si="66"/>
        <v>68.72</v>
      </c>
      <c r="AT106" s="24">
        <f t="shared" si="67"/>
        <v>67.424000000000007</v>
      </c>
      <c r="AU106" s="24">
        <f t="shared" si="68"/>
        <v>66.14</v>
      </c>
      <c r="AV106" s="24">
        <f t="shared" si="69"/>
        <v>64.87</v>
      </c>
      <c r="AW106" s="24">
        <f t="shared" si="70"/>
        <v>63.612000000000002</v>
      </c>
      <c r="AX106" s="24">
        <f t="shared" si="71"/>
        <v>62.366999999999997</v>
      </c>
      <c r="AY106" s="24">
        <f t="shared" si="72"/>
        <v>61.134</v>
      </c>
      <c r="AZ106" s="24">
        <f t="shared" si="73"/>
        <v>59.914000000000001</v>
      </c>
      <c r="BA106" s="24">
        <f t="shared" si="74"/>
        <v>58.706000000000003</v>
      </c>
    </row>
    <row r="107" spans="1:53" x14ac:dyDescent="0.4">
      <c r="A107" s="12" t="s">
        <v>183</v>
      </c>
      <c r="B107" s="12" t="s">
        <v>38</v>
      </c>
      <c r="C107" s="12">
        <v>102</v>
      </c>
      <c r="D107" s="12" t="s">
        <v>119</v>
      </c>
      <c r="E107" s="12">
        <v>2022</v>
      </c>
      <c r="F107" s="14">
        <v>44953</v>
      </c>
      <c r="G107" s="13" t="s">
        <v>87</v>
      </c>
      <c r="H107" s="30" t="s">
        <v>121</v>
      </c>
      <c r="I107" s="15">
        <f t="shared" si="38"/>
        <v>126897.16346153847</v>
      </c>
      <c r="J107" s="31">
        <v>0.47362230274187445</v>
      </c>
      <c r="K107" s="17">
        <f t="shared" si="39"/>
        <v>35.200000000000003</v>
      </c>
      <c r="L107" s="17">
        <f t="shared" si="40"/>
        <v>73.2</v>
      </c>
      <c r="M107" s="18">
        <v>0.99</v>
      </c>
      <c r="N107" s="18">
        <f t="shared" si="41"/>
        <v>2</v>
      </c>
      <c r="O107" s="19">
        <f t="shared" si="42"/>
        <v>1196.0691221511008</v>
      </c>
      <c r="P107" s="19">
        <f t="shared" si="43"/>
        <v>1184.1084309295895</v>
      </c>
      <c r="Q107" s="19">
        <f t="shared" si="44"/>
        <v>1172.2673466202939</v>
      </c>
      <c r="R107" s="19">
        <f t="shared" si="45"/>
        <v>1160.5446731540908</v>
      </c>
      <c r="S107" s="19">
        <f t="shared" si="46"/>
        <v>1148.9392264225498</v>
      </c>
      <c r="T107" s="19">
        <f t="shared" si="47"/>
        <v>1137.4498341583244</v>
      </c>
      <c r="U107" s="19">
        <f t="shared" si="48"/>
        <v>1126.075335816741</v>
      </c>
      <c r="V107" s="19">
        <f t="shared" si="49"/>
        <v>1114.8145824585736</v>
      </c>
      <c r="W107" s="19">
        <f t="shared" si="50"/>
        <v>1103.6664366339878</v>
      </c>
      <c r="X107" s="19">
        <f t="shared" si="51"/>
        <v>1092.6297722676479</v>
      </c>
      <c r="Y107" s="20">
        <f t="shared" si="52"/>
        <v>145.12676278659657</v>
      </c>
      <c r="Z107" s="20">
        <f t="shared" si="53"/>
        <v>151.77777890490708</v>
      </c>
      <c r="AA107" s="20">
        <f t="shared" si="54"/>
        <v>150.26000111585796</v>
      </c>
      <c r="AB107" s="20">
        <f t="shared" si="55"/>
        <v>148.7574011046994</v>
      </c>
      <c r="AC107" s="20">
        <f t="shared" si="56"/>
        <v>147.2698270936524</v>
      </c>
      <c r="AD107" s="20">
        <f t="shared" si="57"/>
        <v>145.79712882271588</v>
      </c>
      <c r="AE107" s="20">
        <f t="shared" si="58"/>
        <v>144.33915753448869</v>
      </c>
      <c r="AF107" s="20">
        <f t="shared" si="59"/>
        <v>142.8957659591438</v>
      </c>
      <c r="AG107" s="20">
        <f t="shared" si="60"/>
        <v>141.46680829955235</v>
      </c>
      <c r="AH107" s="20">
        <f t="shared" si="61"/>
        <v>140.05214021655684</v>
      </c>
      <c r="AI107" s="20">
        <f t="shared" si="62"/>
        <v>138.65161881439124</v>
      </c>
      <c r="AJ107" s="21">
        <f>+VLOOKUP($A107,'[1]2. 사업대상 산출'!$A$3:$L$185,10,0)</f>
        <v>126897.16346153847</v>
      </c>
      <c r="AK107" s="21">
        <f>+VLOOKUP($A107,'[1]2. 사업대상 산출'!$A$3:$L$185,11,0)</f>
        <v>150210.9769230769</v>
      </c>
      <c r="AL107" s="22">
        <f t="shared" si="75"/>
        <v>1.1837221008380119</v>
      </c>
      <c r="AM107" s="18">
        <v>0.45669999999999999</v>
      </c>
      <c r="AN107" s="18">
        <v>3.5999999999999999E-3</v>
      </c>
      <c r="AO107" s="18">
        <v>8.5000000000000006E-3</v>
      </c>
      <c r="AP107" s="23">
        <f t="shared" si="63"/>
        <v>69.007999999999996</v>
      </c>
      <c r="AQ107" s="24">
        <f t="shared" si="64"/>
        <v>76.118300000000005</v>
      </c>
      <c r="AR107" s="24">
        <f t="shared" si="65"/>
        <v>82.769000000000005</v>
      </c>
      <c r="AS107" s="24">
        <f t="shared" si="66"/>
        <v>81.251999999999995</v>
      </c>
      <c r="AT107" s="24">
        <f t="shared" si="67"/>
        <v>79.748999999999995</v>
      </c>
      <c r="AU107" s="24">
        <f t="shared" si="68"/>
        <v>78.260999999999996</v>
      </c>
      <c r="AV107" s="24">
        <f t="shared" si="69"/>
        <v>76.789000000000001</v>
      </c>
      <c r="AW107" s="24">
        <f t="shared" si="70"/>
        <v>75.331000000000003</v>
      </c>
      <c r="AX107" s="24">
        <f t="shared" si="71"/>
        <v>73.887</v>
      </c>
      <c r="AY107" s="24">
        <f t="shared" si="72"/>
        <v>72.457999999999998</v>
      </c>
      <c r="AZ107" s="24">
        <f t="shared" si="73"/>
        <v>71.043999999999997</v>
      </c>
      <c r="BA107" s="24">
        <f t="shared" si="74"/>
        <v>69.643000000000001</v>
      </c>
    </row>
    <row r="108" spans="1:53" x14ac:dyDescent="0.4">
      <c r="A108" s="12" t="s">
        <v>184</v>
      </c>
      <c r="B108" s="12" t="s">
        <v>51</v>
      </c>
      <c r="C108" s="12">
        <v>103</v>
      </c>
      <c r="D108" s="12" t="s">
        <v>119</v>
      </c>
      <c r="E108" s="12">
        <v>2022</v>
      </c>
      <c r="F108" s="14">
        <v>44789</v>
      </c>
      <c r="G108" s="13" t="s">
        <v>87</v>
      </c>
      <c r="H108" s="30" t="s">
        <v>121</v>
      </c>
      <c r="I108" s="15">
        <f t="shared" si="38"/>
        <v>116203.36538461539</v>
      </c>
      <c r="J108" s="31">
        <v>0.47362230274187445</v>
      </c>
      <c r="K108" s="17">
        <f t="shared" si="39"/>
        <v>35.200000000000003</v>
      </c>
      <c r="L108" s="17">
        <f t="shared" si="40"/>
        <v>73.2</v>
      </c>
      <c r="M108" s="18">
        <v>0.99</v>
      </c>
      <c r="N108" s="18">
        <f t="shared" si="41"/>
        <v>3</v>
      </c>
      <c r="O108" s="19">
        <f t="shared" si="42"/>
        <v>1184.1084309295895</v>
      </c>
      <c r="P108" s="19">
        <f t="shared" si="43"/>
        <v>1172.2673466202939</v>
      </c>
      <c r="Q108" s="19">
        <f t="shared" si="44"/>
        <v>1160.5446731540908</v>
      </c>
      <c r="R108" s="19">
        <f t="shared" si="45"/>
        <v>1148.9392264225498</v>
      </c>
      <c r="S108" s="19">
        <f t="shared" si="46"/>
        <v>1137.4498341583244</v>
      </c>
      <c r="T108" s="19">
        <f t="shared" si="47"/>
        <v>1126.075335816741</v>
      </c>
      <c r="U108" s="19">
        <f t="shared" si="48"/>
        <v>1114.8145824585736</v>
      </c>
      <c r="V108" s="19">
        <f t="shared" si="49"/>
        <v>1103.6664366339878</v>
      </c>
      <c r="W108" s="19">
        <f t="shared" si="50"/>
        <v>1092.6297722676479</v>
      </c>
      <c r="X108" s="19">
        <f t="shared" si="51"/>
        <v>1081.7034745449716</v>
      </c>
      <c r="Y108" s="20">
        <f t="shared" si="52"/>
        <v>131.5677640486094</v>
      </c>
      <c r="Z108" s="20">
        <f t="shared" si="53"/>
        <v>137.59738465431468</v>
      </c>
      <c r="AA108" s="20">
        <f t="shared" si="54"/>
        <v>136.22141080777158</v>
      </c>
      <c r="AB108" s="20">
        <f t="shared" si="55"/>
        <v>134.85919669969385</v>
      </c>
      <c r="AC108" s="20">
        <f t="shared" si="56"/>
        <v>133.51060473269689</v>
      </c>
      <c r="AD108" s="20">
        <f t="shared" si="57"/>
        <v>132.17549868536994</v>
      </c>
      <c r="AE108" s="20">
        <f t="shared" si="58"/>
        <v>130.85374369851624</v>
      </c>
      <c r="AF108" s="20">
        <f t="shared" si="59"/>
        <v>129.54520626153106</v>
      </c>
      <c r="AG108" s="20">
        <f t="shared" si="60"/>
        <v>128.24975419891575</v>
      </c>
      <c r="AH108" s="20">
        <f t="shared" si="61"/>
        <v>126.96725665692659</v>
      </c>
      <c r="AI108" s="20">
        <f t="shared" si="62"/>
        <v>125.69758409035734</v>
      </c>
      <c r="AJ108" s="21">
        <f>+VLOOKUP($A108,'[1]2. 사업대상 산출'!$A$3:$L$185,10,0)</f>
        <v>116203.36538461539</v>
      </c>
      <c r="AK108" s="21">
        <f>+VLOOKUP($A108,'[1]2. 사업대상 산출'!$A$3:$L$185,11,0)</f>
        <v>140704.82099358973</v>
      </c>
      <c r="AL108" s="22">
        <f t="shared" si="75"/>
        <v>1.2108497936172353</v>
      </c>
      <c r="AM108" s="18">
        <v>0.45669999999999999</v>
      </c>
      <c r="AN108" s="18">
        <v>3.5999999999999999E-3</v>
      </c>
      <c r="AO108" s="18">
        <v>8.5000000000000006E-3</v>
      </c>
      <c r="AP108" s="23">
        <f t="shared" si="63"/>
        <v>64.641000000000005</v>
      </c>
      <c r="AQ108" s="24">
        <f t="shared" si="64"/>
        <v>66.926299999999998</v>
      </c>
      <c r="AR108" s="24">
        <f t="shared" si="65"/>
        <v>72.956000000000003</v>
      </c>
      <c r="AS108" s="24">
        <f t="shared" si="66"/>
        <v>71.58</v>
      </c>
      <c r="AT108" s="24">
        <f t="shared" si="67"/>
        <v>70.218000000000004</v>
      </c>
      <c r="AU108" s="24">
        <f t="shared" si="68"/>
        <v>68.869</v>
      </c>
      <c r="AV108" s="24">
        <f t="shared" si="69"/>
        <v>67.534000000000006</v>
      </c>
      <c r="AW108" s="24">
        <f t="shared" si="70"/>
        <v>66.212000000000003</v>
      </c>
      <c r="AX108" s="24">
        <f t="shared" si="71"/>
        <v>64.903999999999996</v>
      </c>
      <c r="AY108" s="24">
        <f t="shared" si="72"/>
        <v>63.607999999999997</v>
      </c>
      <c r="AZ108" s="24">
        <f t="shared" si="73"/>
        <v>62.326000000000001</v>
      </c>
      <c r="BA108" s="24">
        <f t="shared" si="74"/>
        <v>61.055999999999997</v>
      </c>
    </row>
    <row r="109" spans="1:53" x14ac:dyDescent="0.4">
      <c r="A109" s="12" t="s">
        <v>185</v>
      </c>
      <c r="B109" s="12" t="s">
        <v>51</v>
      </c>
      <c r="C109" s="12">
        <v>104</v>
      </c>
      <c r="D109" s="12" t="s">
        <v>119</v>
      </c>
      <c r="E109" s="12">
        <v>2023</v>
      </c>
      <c r="F109" s="14">
        <v>45280</v>
      </c>
      <c r="G109" s="13" t="s">
        <v>87</v>
      </c>
      <c r="H109" s="30" t="s">
        <v>121</v>
      </c>
      <c r="I109" s="15">
        <f t="shared" si="38"/>
        <v>125912.55681818182</v>
      </c>
      <c r="J109" s="31">
        <v>0.47362230274187445</v>
      </c>
      <c r="K109" s="17">
        <f t="shared" si="39"/>
        <v>35.200000000000003</v>
      </c>
      <c r="L109" s="17">
        <f t="shared" si="40"/>
        <v>73.2</v>
      </c>
      <c r="M109" s="18">
        <v>0.99</v>
      </c>
      <c r="N109" s="18">
        <f t="shared" si="41"/>
        <v>2</v>
      </c>
      <c r="O109" s="19">
        <f t="shared" si="42"/>
        <v>1196.0691221511008</v>
      </c>
      <c r="P109" s="19">
        <f t="shared" si="43"/>
        <v>1184.1084309295895</v>
      </c>
      <c r="Q109" s="19">
        <f t="shared" si="44"/>
        <v>1172.2673466202939</v>
      </c>
      <c r="R109" s="19">
        <f t="shared" si="45"/>
        <v>1160.5446731540908</v>
      </c>
      <c r="S109" s="19">
        <f t="shared" si="46"/>
        <v>1148.9392264225498</v>
      </c>
      <c r="T109" s="19">
        <f t="shared" si="47"/>
        <v>1137.4498341583244</v>
      </c>
      <c r="U109" s="19">
        <f t="shared" si="48"/>
        <v>1126.075335816741</v>
      </c>
      <c r="V109" s="19">
        <f t="shared" si="49"/>
        <v>1114.8145824585736</v>
      </c>
      <c r="W109" s="19">
        <f t="shared" si="50"/>
        <v>1103.6664366339878</v>
      </c>
      <c r="X109" s="19">
        <f t="shared" si="51"/>
        <v>1092.6297722676479</v>
      </c>
      <c r="Y109" s="20">
        <f t="shared" si="52"/>
        <v>144.00071102254876</v>
      </c>
      <c r="Z109" s="20">
        <f t="shared" si="53"/>
        <v>150.60012130132333</v>
      </c>
      <c r="AA109" s="20">
        <f t="shared" si="54"/>
        <v>149.09412008831006</v>
      </c>
      <c r="AB109" s="20">
        <f t="shared" si="55"/>
        <v>147.60317888742699</v>
      </c>
      <c r="AC109" s="20">
        <f t="shared" si="56"/>
        <v>146.12714709855268</v>
      </c>
      <c r="AD109" s="20">
        <f t="shared" si="57"/>
        <v>144.66587562756717</v>
      </c>
      <c r="AE109" s="20">
        <f t="shared" si="58"/>
        <v>143.21921687129151</v>
      </c>
      <c r="AF109" s="20">
        <f t="shared" si="59"/>
        <v>141.78702470257858</v>
      </c>
      <c r="AG109" s="20">
        <f t="shared" si="60"/>
        <v>140.36915445555277</v>
      </c>
      <c r="AH109" s="20">
        <f t="shared" si="61"/>
        <v>138.96546291099727</v>
      </c>
      <c r="AI109" s="20">
        <f t="shared" si="62"/>
        <v>137.57580828188728</v>
      </c>
      <c r="AJ109" s="21">
        <f>+VLOOKUP($A109,'[1]2. 사업대상 산출'!$A$3:$L$185,10,0)</f>
        <v>125912.55681818182</v>
      </c>
      <c r="AK109" s="21">
        <f>+VLOOKUP($A109,'[1]2. 사업대상 산출'!$A$3:$L$185,11,0)</f>
        <v>151095.06818181818</v>
      </c>
      <c r="AL109" s="22">
        <f t="shared" si="75"/>
        <v>1.2</v>
      </c>
      <c r="AM109" s="18">
        <v>0.45669999999999999</v>
      </c>
      <c r="AN109" s="18">
        <v>3.5999999999999999E-3</v>
      </c>
      <c r="AO109" s="18">
        <v>8.5000000000000006E-3</v>
      </c>
      <c r="AP109" s="23">
        <f t="shared" si="63"/>
        <v>69.414000000000001</v>
      </c>
      <c r="AQ109" s="24">
        <f t="shared" si="64"/>
        <v>74.586399999999998</v>
      </c>
      <c r="AR109" s="24">
        <f t="shared" si="65"/>
        <v>81.186000000000007</v>
      </c>
      <c r="AS109" s="24">
        <f t="shared" si="66"/>
        <v>79.680000000000007</v>
      </c>
      <c r="AT109" s="24">
        <f t="shared" si="67"/>
        <v>78.188999999999993</v>
      </c>
      <c r="AU109" s="24">
        <f t="shared" si="68"/>
        <v>76.712999999999994</v>
      </c>
      <c r="AV109" s="24">
        <f t="shared" si="69"/>
        <v>75.251000000000005</v>
      </c>
      <c r="AW109" s="24">
        <f t="shared" si="70"/>
        <v>73.805000000000007</v>
      </c>
      <c r="AX109" s="24">
        <f t="shared" si="71"/>
        <v>72.373000000000005</v>
      </c>
      <c r="AY109" s="24">
        <f t="shared" si="72"/>
        <v>70.954999999999998</v>
      </c>
      <c r="AZ109" s="24">
        <f t="shared" si="73"/>
        <v>69.551000000000002</v>
      </c>
      <c r="BA109" s="24">
        <f t="shared" si="74"/>
        <v>68.161000000000001</v>
      </c>
    </row>
    <row r="110" spans="1:53" x14ac:dyDescent="0.4">
      <c r="A110" s="12" t="s">
        <v>186</v>
      </c>
      <c r="B110" s="12" t="s">
        <v>51</v>
      </c>
      <c r="C110" s="12">
        <v>105</v>
      </c>
      <c r="D110" s="12" t="s">
        <v>119</v>
      </c>
      <c r="E110" s="12">
        <v>2021</v>
      </c>
      <c r="F110" s="14">
        <v>44519</v>
      </c>
      <c r="G110" s="13" t="s">
        <v>87</v>
      </c>
      <c r="H110" s="30" t="s">
        <v>121</v>
      </c>
      <c r="I110" s="15">
        <f t="shared" si="38"/>
        <v>119103.54007633588</v>
      </c>
      <c r="J110" s="31">
        <v>0.47362230274187445</v>
      </c>
      <c r="K110" s="17">
        <f t="shared" si="39"/>
        <v>35.200000000000003</v>
      </c>
      <c r="L110" s="17">
        <f t="shared" si="40"/>
        <v>73.2</v>
      </c>
      <c r="M110" s="18">
        <v>0.99</v>
      </c>
      <c r="N110" s="18">
        <f t="shared" si="41"/>
        <v>4</v>
      </c>
      <c r="O110" s="19">
        <f t="shared" si="42"/>
        <v>1172.2673466202939</v>
      </c>
      <c r="P110" s="19">
        <f t="shared" si="43"/>
        <v>1160.5446731540908</v>
      </c>
      <c r="Q110" s="19">
        <f t="shared" si="44"/>
        <v>1148.9392264225498</v>
      </c>
      <c r="R110" s="19">
        <f t="shared" si="45"/>
        <v>1137.4498341583244</v>
      </c>
      <c r="S110" s="19">
        <f t="shared" si="46"/>
        <v>1126.075335816741</v>
      </c>
      <c r="T110" s="19">
        <f t="shared" si="47"/>
        <v>1114.8145824585736</v>
      </c>
      <c r="U110" s="19">
        <f t="shared" si="48"/>
        <v>1103.6664366339878</v>
      </c>
      <c r="V110" s="19">
        <f t="shared" si="49"/>
        <v>1092.6297722676479</v>
      </c>
      <c r="W110" s="19">
        <f t="shared" si="50"/>
        <v>1081.7034745449716</v>
      </c>
      <c r="X110" s="19">
        <f t="shared" si="51"/>
        <v>1070.8864397995217</v>
      </c>
      <c r="Y110" s="20">
        <f t="shared" si="52"/>
        <v>133.5028855850174</v>
      </c>
      <c r="Z110" s="20">
        <f t="shared" si="53"/>
        <v>139.62119089837009</v>
      </c>
      <c r="AA110" s="20">
        <f t="shared" si="54"/>
        <v>138.22497898938639</v>
      </c>
      <c r="AB110" s="20">
        <f t="shared" si="55"/>
        <v>136.84272919949251</v>
      </c>
      <c r="AC110" s="20">
        <f t="shared" si="56"/>
        <v>135.47430190749759</v>
      </c>
      <c r="AD110" s="20">
        <f t="shared" si="57"/>
        <v>134.11955888842257</v>
      </c>
      <c r="AE110" s="20">
        <f t="shared" si="58"/>
        <v>132.77836329953834</v>
      </c>
      <c r="AF110" s="20">
        <f t="shared" si="59"/>
        <v>131.45057966654298</v>
      </c>
      <c r="AG110" s="20">
        <f t="shared" si="60"/>
        <v>130.13607386987755</v>
      </c>
      <c r="AH110" s="20">
        <f t="shared" si="61"/>
        <v>128.8347131311788</v>
      </c>
      <c r="AI110" s="20">
        <f t="shared" si="62"/>
        <v>127.54636599986698</v>
      </c>
      <c r="AJ110" s="21">
        <f>+VLOOKUP($A110,'[1]2. 사업대상 산출'!$A$3:$L$185,10,0)</f>
        <v>119103.54007633588</v>
      </c>
      <c r="AK110" s="21">
        <f>+VLOOKUP($A110,'[1]2. 사업대상 산출'!$A$3:$L$185,11,0)</f>
        <v>134471.23816793892</v>
      </c>
      <c r="AL110" s="22">
        <f t="shared" si="75"/>
        <v>1.1290280547643972</v>
      </c>
      <c r="AM110" s="18">
        <v>0.45669999999999999</v>
      </c>
      <c r="AN110" s="18">
        <v>3.5999999999999999E-3</v>
      </c>
      <c r="AO110" s="18">
        <v>8.5000000000000006E-3</v>
      </c>
      <c r="AP110" s="23">
        <f t="shared" si="63"/>
        <v>61.777000000000001</v>
      </c>
      <c r="AQ110" s="24">
        <f t="shared" si="64"/>
        <v>71.725400000000008</v>
      </c>
      <c r="AR110" s="24">
        <f t="shared" si="65"/>
        <v>77.843999999999994</v>
      </c>
      <c r="AS110" s="24">
        <f t="shared" si="66"/>
        <v>76.447000000000003</v>
      </c>
      <c r="AT110" s="24">
        <f t="shared" si="67"/>
        <v>75.064999999999998</v>
      </c>
      <c r="AU110" s="24">
        <f t="shared" si="68"/>
        <v>73.697000000000003</v>
      </c>
      <c r="AV110" s="24">
        <f t="shared" si="69"/>
        <v>72.341999999999999</v>
      </c>
      <c r="AW110" s="24">
        <f t="shared" si="70"/>
        <v>71.001000000000005</v>
      </c>
      <c r="AX110" s="24">
        <f t="shared" si="71"/>
        <v>69.673000000000002</v>
      </c>
      <c r="AY110" s="24">
        <f t="shared" si="72"/>
        <v>68.358999999999995</v>
      </c>
      <c r="AZ110" s="24">
        <f t="shared" si="73"/>
        <v>67.057000000000002</v>
      </c>
      <c r="BA110" s="24">
        <f t="shared" si="74"/>
        <v>65.769000000000005</v>
      </c>
    </row>
    <row r="111" spans="1:53" x14ac:dyDescent="0.4">
      <c r="A111" s="12" t="s">
        <v>187</v>
      </c>
      <c r="B111" s="12" t="s">
        <v>51</v>
      </c>
      <c r="C111" s="12">
        <v>106</v>
      </c>
      <c r="D111" s="12" t="s">
        <v>119</v>
      </c>
      <c r="E111" s="12">
        <v>2022</v>
      </c>
      <c r="F111" s="14">
        <v>44911</v>
      </c>
      <c r="G111" s="13" t="s">
        <v>87</v>
      </c>
      <c r="H111" s="30" t="s">
        <v>121</v>
      </c>
      <c r="I111" s="15">
        <f t="shared" si="38"/>
        <v>123126.04591836734</v>
      </c>
      <c r="J111" s="31">
        <v>0.47362230274187445</v>
      </c>
      <c r="K111" s="17">
        <f t="shared" si="39"/>
        <v>35.200000000000003</v>
      </c>
      <c r="L111" s="17">
        <f t="shared" si="40"/>
        <v>73.2</v>
      </c>
      <c r="M111" s="18">
        <v>0.99</v>
      </c>
      <c r="N111" s="18">
        <f t="shared" si="41"/>
        <v>3</v>
      </c>
      <c r="O111" s="19">
        <f t="shared" si="42"/>
        <v>1184.1084309295895</v>
      </c>
      <c r="P111" s="19">
        <f t="shared" si="43"/>
        <v>1172.2673466202939</v>
      </c>
      <c r="Q111" s="19">
        <f t="shared" si="44"/>
        <v>1160.5446731540908</v>
      </c>
      <c r="R111" s="19">
        <f t="shared" si="45"/>
        <v>1148.9392264225498</v>
      </c>
      <c r="S111" s="19">
        <f t="shared" si="46"/>
        <v>1137.4498341583244</v>
      </c>
      <c r="T111" s="19">
        <f t="shared" si="47"/>
        <v>1126.075335816741</v>
      </c>
      <c r="U111" s="19">
        <f t="shared" si="48"/>
        <v>1114.8145824585736</v>
      </c>
      <c r="V111" s="19">
        <f t="shared" si="49"/>
        <v>1103.6664366339878</v>
      </c>
      <c r="W111" s="19">
        <f t="shared" si="50"/>
        <v>1092.6297722676479</v>
      </c>
      <c r="X111" s="19">
        <f t="shared" si="51"/>
        <v>1081.7034745449716</v>
      </c>
      <c r="Y111" s="20">
        <f t="shared" si="52"/>
        <v>139.40576078849693</v>
      </c>
      <c r="Z111" s="20">
        <f t="shared" si="53"/>
        <v>145.79458903896253</v>
      </c>
      <c r="AA111" s="20">
        <f t="shared" si="54"/>
        <v>144.33664314857293</v>
      </c>
      <c r="AB111" s="20">
        <f t="shared" si="55"/>
        <v>142.89327671708719</v>
      </c>
      <c r="AC111" s="20">
        <f t="shared" si="56"/>
        <v>141.46434394991633</v>
      </c>
      <c r="AD111" s="20">
        <f t="shared" si="57"/>
        <v>140.04970051041715</v>
      </c>
      <c r="AE111" s="20">
        <f t="shared" si="58"/>
        <v>138.64920350531298</v>
      </c>
      <c r="AF111" s="20">
        <f t="shared" si="59"/>
        <v>137.26271147025983</v>
      </c>
      <c r="AG111" s="20">
        <f t="shared" si="60"/>
        <v>135.89008435555724</v>
      </c>
      <c r="AH111" s="20">
        <f t="shared" si="61"/>
        <v>134.53118351200166</v>
      </c>
      <c r="AI111" s="20">
        <f t="shared" si="62"/>
        <v>133.18587167688167</v>
      </c>
      <c r="AJ111" s="21">
        <f>+VLOOKUP($A111,'[1]2. 사업대상 산출'!$A$3:$L$185,10,0)</f>
        <v>123126.04591836734</v>
      </c>
      <c r="AK111" s="21">
        <f>+VLOOKUP($A111,'[1]2. 사업대상 산출'!$A$3:$L$185,11,0)</f>
        <v>140414.04744897957</v>
      </c>
      <c r="AL111" s="22">
        <f t="shared" si="75"/>
        <v>1.140408971973925</v>
      </c>
      <c r="AM111" s="18">
        <v>0.45669999999999999</v>
      </c>
      <c r="AN111" s="18">
        <v>3.5999999999999999E-3</v>
      </c>
      <c r="AO111" s="18">
        <v>8.5000000000000006E-3</v>
      </c>
      <c r="AP111" s="23">
        <f t="shared" si="63"/>
        <v>64.507000000000005</v>
      </c>
      <c r="AQ111" s="24">
        <f t="shared" si="64"/>
        <v>74.898299999999992</v>
      </c>
      <c r="AR111" s="24">
        <f t="shared" si="65"/>
        <v>81.287000000000006</v>
      </c>
      <c r="AS111" s="24">
        <f t="shared" si="66"/>
        <v>79.828999999999994</v>
      </c>
      <c r="AT111" s="24">
        <f t="shared" si="67"/>
        <v>78.385999999999996</v>
      </c>
      <c r="AU111" s="24">
        <f t="shared" si="68"/>
        <v>76.956999999999994</v>
      </c>
      <c r="AV111" s="24">
        <f t="shared" si="69"/>
        <v>75.542000000000002</v>
      </c>
      <c r="AW111" s="24">
        <f t="shared" si="70"/>
        <v>74.141999999999996</v>
      </c>
      <c r="AX111" s="24">
        <f t="shared" si="71"/>
        <v>72.754999999999995</v>
      </c>
      <c r="AY111" s="24">
        <f t="shared" si="72"/>
        <v>71.382999999999996</v>
      </c>
      <c r="AZ111" s="24">
        <f t="shared" si="73"/>
        <v>70.024000000000001</v>
      </c>
      <c r="BA111" s="24">
        <f t="shared" si="74"/>
        <v>68.677999999999997</v>
      </c>
    </row>
    <row r="112" spans="1:53" x14ac:dyDescent="0.4">
      <c r="A112" s="12" t="s">
        <v>188</v>
      </c>
      <c r="B112" s="12" t="s">
        <v>51</v>
      </c>
      <c r="C112" s="12">
        <v>107</v>
      </c>
      <c r="D112" s="12" t="s">
        <v>119</v>
      </c>
      <c r="E112" s="12">
        <v>2022</v>
      </c>
      <c r="F112" s="14">
        <v>44914</v>
      </c>
      <c r="G112" s="13" t="s">
        <v>87</v>
      </c>
      <c r="H112" s="30" t="s">
        <v>121</v>
      </c>
      <c r="I112" s="15">
        <f t="shared" si="38"/>
        <v>110191.4824120603</v>
      </c>
      <c r="J112" s="31">
        <v>0.47362230274187445</v>
      </c>
      <c r="K112" s="17">
        <f t="shared" si="39"/>
        <v>35.200000000000003</v>
      </c>
      <c r="L112" s="17">
        <f t="shared" si="40"/>
        <v>73.2</v>
      </c>
      <c r="M112" s="18">
        <v>0.99</v>
      </c>
      <c r="N112" s="18">
        <f t="shared" si="41"/>
        <v>3</v>
      </c>
      <c r="O112" s="19">
        <f t="shared" si="42"/>
        <v>1184.1084309295895</v>
      </c>
      <c r="P112" s="19">
        <f t="shared" si="43"/>
        <v>1172.2673466202939</v>
      </c>
      <c r="Q112" s="19">
        <f t="shared" si="44"/>
        <v>1160.5446731540908</v>
      </c>
      <c r="R112" s="19">
        <f t="shared" si="45"/>
        <v>1148.9392264225498</v>
      </c>
      <c r="S112" s="19">
        <f t="shared" si="46"/>
        <v>1137.4498341583244</v>
      </c>
      <c r="T112" s="19">
        <f t="shared" si="47"/>
        <v>1126.075335816741</v>
      </c>
      <c r="U112" s="19">
        <f t="shared" si="48"/>
        <v>1114.8145824585736</v>
      </c>
      <c r="V112" s="19">
        <f t="shared" si="49"/>
        <v>1103.6664366339878</v>
      </c>
      <c r="W112" s="19">
        <f t="shared" si="50"/>
        <v>1092.6297722676479</v>
      </c>
      <c r="X112" s="19">
        <f t="shared" si="51"/>
        <v>1081.7034745449716</v>
      </c>
      <c r="Y112" s="20">
        <f t="shared" si="52"/>
        <v>124.76099044267301</v>
      </c>
      <c r="Z112" s="20">
        <f t="shared" si="53"/>
        <v>130.47866334075019</v>
      </c>
      <c r="AA112" s="20">
        <f t="shared" si="54"/>
        <v>129.17387670734271</v>
      </c>
      <c r="AB112" s="20">
        <f t="shared" si="55"/>
        <v>127.88213794026926</v>
      </c>
      <c r="AC112" s="20">
        <f t="shared" si="56"/>
        <v>126.60331656086656</v>
      </c>
      <c r="AD112" s="20">
        <f t="shared" si="57"/>
        <v>125.3372833952579</v>
      </c>
      <c r="AE112" s="20">
        <f t="shared" si="58"/>
        <v>124.0839105613053</v>
      </c>
      <c r="AF112" s="20">
        <f t="shared" si="59"/>
        <v>122.84307145569225</v>
      </c>
      <c r="AG112" s="20">
        <f t="shared" si="60"/>
        <v>121.61464074113532</v>
      </c>
      <c r="AH112" s="20">
        <f t="shared" si="61"/>
        <v>120.39849433372397</v>
      </c>
      <c r="AI112" s="20">
        <f t="shared" si="62"/>
        <v>119.19450939038676</v>
      </c>
      <c r="AJ112" s="21">
        <f>+VLOOKUP($A112,'[1]2. 사업대상 산출'!$A$3:$L$185,10,0)</f>
        <v>110191.4824120603</v>
      </c>
      <c r="AK112" s="21">
        <f>+VLOOKUP($A112,'[1]2. 사업대상 산출'!$A$3:$L$185,11,0)</f>
        <v>122501.07989949748</v>
      </c>
      <c r="AL112" s="22">
        <f t="shared" si="75"/>
        <v>1.1117109709206516</v>
      </c>
      <c r="AM112" s="18">
        <v>0.45669999999999999</v>
      </c>
      <c r="AN112" s="18">
        <v>3.5999999999999999E-3</v>
      </c>
      <c r="AO112" s="18">
        <v>8.5000000000000006E-3</v>
      </c>
      <c r="AP112" s="23">
        <f t="shared" si="63"/>
        <v>56.277999999999999</v>
      </c>
      <c r="AQ112" s="24">
        <f t="shared" si="64"/>
        <v>68.482500000000002</v>
      </c>
      <c r="AR112" s="24">
        <f t="shared" si="65"/>
        <v>74.2</v>
      </c>
      <c r="AS112" s="24">
        <f t="shared" si="66"/>
        <v>72.894999999999996</v>
      </c>
      <c r="AT112" s="24">
        <f t="shared" si="67"/>
        <v>71.603999999999999</v>
      </c>
      <c r="AU112" s="24">
        <f t="shared" si="68"/>
        <v>70.325000000000003</v>
      </c>
      <c r="AV112" s="24">
        <f t="shared" si="69"/>
        <v>69.058999999999997</v>
      </c>
      <c r="AW112" s="24">
        <f t="shared" si="70"/>
        <v>67.805000000000007</v>
      </c>
      <c r="AX112" s="24">
        <f t="shared" si="71"/>
        <v>66.564999999999998</v>
      </c>
      <c r="AY112" s="24">
        <f t="shared" si="72"/>
        <v>65.335999999999999</v>
      </c>
      <c r="AZ112" s="24">
        <f t="shared" si="73"/>
        <v>64.12</v>
      </c>
      <c r="BA112" s="24">
        <f t="shared" si="74"/>
        <v>62.915999999999997</v>
      </c>
    </row>
    <row r="113" spans="1:53" x14ac:dyDescent="0.4">
      <c r="A113" s="12" t="s">
        <v>189</v>
      </c>
      <c r="B113" s="12" t="s">
        <v>51</v>
      </c>
      <c r="C113" s="12">
        <v>108</v>
      </c>
      <c r="D113" s="12" t="s">
        <v>119</v>
      </c>
      <c r="E113" s="12">
        <v>2023</v>
      </c>
      <c r="F113" s="14">
        <v>45231</v>
      </c>
      <c r="G113" s="13" t="s">
        <v>87</v>
      </c>
      <c r="H113" s="30" t="s">
        <v>121</v>
      </c>
      <c r="I113" s="15">
        <f t="shared" si="38"/>
        <v>123225.6043956044</v>
      </c>
      <c r="J113" s="31">
        <v>0.47362230274187445</v>
      </c>
      <c r="K113" s="17">
        <f t="shared" si="39"/>
        <v>35.200000000000003</v>
      </c>
      <c r="L113" s="17">
        <f t="shared" si="40"/>
        <v>73.2</v>
      </c>
      <c r="M113" s="18">
        <v>0.99</v>
      </c>
      <c r="N113" s="18">
        <f t="shared" si="41"/>
        <v>2</v>
      </c>
      <c r="O113" s="19">
        <f t="shared" si="42"/>
        <v>1196.0691221511008</v>
      </c>
      <c r="P113" s="19">
        <f t="shared" si="43"/>
        <v>1184.1084309295895</v>
      </c>
      <c r="Q113" s="19">
        <f t="shared" si="44"/>
        <v>1172.2673466202939</v>
      </c>
      <c r="R113" s="19">
        <f t="shared" si="45"/>
        <v>1160.5446731540908</v>
      </c>
      <c r="S113" s="19">
        <f t="shared" si="46"/>
        <v>1148.9392264225498</v>
      </c>
      <c r="T113" s="19">
        <f t="shared" si="47"/>
        <v>1137.4498341583244</v>
      </c>
      <c r="U113" s="19">
        <f t="shared" si="48"/>
        <v>1126.075335816741</v>
      </c>
      <c r="V113" s="19">
        <f t="shared" si="49"/>
        <v>1114.8145824585736</v>
      </c>
      <c r="W113" s="19">
        <f t="shared" si="50"/>
        <v>1103.6664366339878</v>
      </c>
      <c r="X113" s="19">
        <f t="shared" si="51"/>
        <v>1092.6297722676479</v>
      </c>
      <c r="Y113" s="20">
        <f t="shared" si="52"/>
        <v>140.92776048359954</v>
      </c>
      <c r="Z113" s="20">
        <f t="shared" si="53"/>
        <v>147.38634047598939</v>
      </c>
      <c r="AA113" s="20">
        <f t="shared" si="54"/>
        <v>145.91247707122946</v>
      </c>
      <c r="AB113" s="20">
        <f t="shared" si="55"/>
        <v>144.4533523005172</v>
      </c>
      <c r="AC113" s="20">
        <f t="shared" si="56"/>
        <v>143.008818777512</v>
      </c>
      <c r="AD113" s="20">
        <f t="shared" si="57"/>
        <v>141.57873058973686</v>
      </c>
      <c r="AE113" s="20">
        <f t="shared" si="58"/>
        <v>140.16294328383952</v>
      </c>
      <c r="AF113" s="20">
        <f t="shared" si="59"/>
        <v>138.76131385100112</v>
      </c>
      <c r="AG113" s="20">
        <f t="shared" si="60"/>
        <v>137.37370071249109</v>
      </c>
      <c r="AH113" s="20">
        <f t="shared" si="61"/>
        <v>135.99996370536616</v>
      </c>
      <c r="AI113" s="20">
        <f t="shared" si="62"/>
        <v>134.63996406831251</v>
      </c>
      <c r="AJ113" s="21">
        <f>+VLOOKUP($A113,'[1]2. 사업대상 산출'!$A$3:$L$185,10,0)</f>
        <v>123225.6043956044</v>
      </c>
      <c r="AK113" s="21">
        <f>+VLOOKUP($A113,'[1]2. 사업대상 산출'!$A$3:$L$185,11,0)</f>
        <v>147870.72527472526</v>
      </c>
      <c r="AL113" s="22">
        <f t="shared" si="75"/>
        <v>1.2</v>
      </c>
      <c r="AM113" s="18">
        <v>0.45669999999999999</v>
      </c>
      <c r="AN113" s="18">
        <v>3.5999999999999999E-3</v>
      </c>
      <c r="AO113" s="18">
        <v>8.5000000000000006E-3</v>
      </c>
      <c r="AP113" s="23">
        <f t="shared" si="63"/>
        <v>67.933000000000007</v>
      </c>
      <c r="AQ113" s="24">
        <f t="shared" si="64"/>
        <v>72.994099999999989</v>
      </c>
      <c r="AR113" s="24">
        <f t="shared" si="65"/>
        <v>79.453000000000003</v>
      </c>
      <c r="AS113" s="24">
        <f t="shared" si="66"/>
        <v>77.978999999999999</v>
      </c>
      <c r="AT113" s="24">
        <f t="shared" si="67"/>
        <v>76.52</v>
      </c>
      <c r="AU113" s="24">
        <f t="shared" si="68"/>
        <v>75.075000000000003</v>
      </c>
      <c r="AV113" s="24">
        <f t="shared" si="69"/>
        <v>73.644999999999996</v>
      </c>
      <c r="AW113" s="24">
        <f t="shared" si="70"/>
        <v>72.228999999999999</v>
      </c>
      <c r="AX113" s="24">
        <f t="shared" si="71"/>
        <v>70.828000000000003</v>
      </c>
      <c r="AY113" s="24">
        <f t="shared" si="72"/>
        <v>69.44</v>
      </c>
      <c r="AZ113" s="24">
        <f t="shared" si="73"/>
        <v>68.066000000000003</v>
      </c>
      <c r="BA113" s="24">
        <f t="shared" si="74"/>
        <v>66.706000000000003</v>
      </c>
    </row>
    <row r="114" spans="1:53" x14ac:dyDescent="0.4">
      <c r="A114" s="12" t="s">
        <v>190</v>
      </c>
      <c r="B114" s="12" t="s">
        <v>51</v>
      </c>
      <c r="C114" s="12">
        <v>109</v>
      </c>
      <c r="D114" s="12" t="s">
        <v>119</v>
      </c>
      <c r="E114" s="12">
        <v>2023</v>
      </c>
      <c r="F114" s="14">
        <v>45286</v>
      </c>
      <c r="G114" s="13" t="s">
        <v>87</v>
      </c>
      <c r="H114" s="30" t="s">
        <v>121</v>
      </c>
      <c r="I114" s="15">
        <f t="shared" si="38"/>
        <v>131075.55555555556</v>
      </c>
      <c r="J114" s="31">
        <v>0.47362230274187445</v>
      </c>
      <c r="K114" s="17">
        <f t="shared" si="39"/>
        <v>35.200000000000003</v>
      </c>
      <c r="L114" s="17">
        <f t="shared" si="40"/>
        <v>73.2</v>
      </c>
      <c r="M114" s="18">
        <v>0.99</v>
      </c>
      <c r="N114" s="18">
        <f t="shared" si="41"/>
        <v>2</v>
      </c>
      <c r="O114" s="19">
        <f t="shared" si="42"/>
        <v>1196.0691221511008</v>
      </c>
      <c r="P114" s="19">
        <f t="shared" si="43"/>
        <v>1184.1084309295895</v>
      </c>
      <c r="Q114" s="19">
        <f t="shared" si="44"/>
        <v>1172.2673466202939</v>
      </c>
      <c r="R114" s="19">
        <f t="shared" si="45"/>
        <v>1160.5446731540908</v>
      </c>
      <c r="S114" s="19">
        <f t="shared" si="46"/>
        <v>1148.9392264225498</v>
      </c>
      <c r="T114" s="19">
        <f t="shared" si="47"/>
        <v>1137.4498341583244</v>
      </c>
      <c r="U114" s="19">
        <f t="shared" si="48"/>
        <v>1126.075335816741</v>
      </c>
      <c r="V114" s="19">
        <f t="shared" si="49"/>
        <v>1114.8145824585736</v>
      </c>
      <c r="W114" s="19">
        <f t="shared" si="50"/>
        <v>1103.6664366339878</v>
      </c>
      <c r="X114" s="19">
        <f t="shared" si="51"/>
        <v>1092.6297722676479</v>
      </c>
      <c r="Y114" s="20">
        <f t="shared" si="52"/>
        <v>149.90540796444253</v>
      </c>
      <c r="Z114" s="20">
        <f t="shared" si="53"/>
        <v>156.77542466880118</v>
      </c>
      <c r="AA114" s="20">
        <f t="shared" si="54"/>
        <v>155.20767042211315</v>
      </c>
      <c r="AB114" s="20">
        <f t="shared" si="55"/>
        <v>153.65559371789203</v>
      </c>
      <c r="AC114" s="20">
        <f t="shared" si="56"/>
        <v>152.11903778071311</v>
      </c>
      <c r="AD114" s="20">
        <f t="shared" si="57"/>
        <v>150.59784740290596</v>
      </c>
      <c r="AE114" s="20">
        <f t="shared" si="58"/>
        <v>149.09186892887689</v>
      </c>
      <c r="AF114" s="20">
        <f t="shared" si="59"/>
        <v>147.60095023958812</v>
      </c>
      <c r="AG114" s="20">
        <f t="shared" si="60"/>
        <v>146.12494073719225</v>
      </c>
      <c r="AH114" s="20">
        <f t="shared" si="61"/>
        <v>144.6636913298203</v>
      </c>
      <c r="AI114" s="20">
        <f t="shared" si="62"/>
        <v>143.2170544165221</v>
      </c>
      <c r="AJ114" s="21">
        <f>+VLOOKUP($A114,'[1]2. 사업대상 산출'!$A$3:$L$185,10,0)</f>
        <v>131075.55555555556</v>
      </c>
      <c r="AK114" s="21">
        <f>+VLOOKUP($A114,'[1]2. 사업대상 산출'!$A$3:$L$185,11,0)</f>
        <v>157290.66666666666</v>
      </c>
      <c r="AL114" s="22">
        <f t="shared" si="75"/>
        <v>1.2</v>
      </c>
      <c r="AM114" s="18">
        <v>0.45669999999999999</v>
      </c>
      <c r="AN114" s="18">
        <v>3.5999999999999999E-3</v>
      </c>
      <c r="AO114" s="18">
        <v>8.5000000000000006E-3</v>
      </c>
      <c r="AP114" s="23">
        <f t="shared" si="63"/>
        <v>72.260000000000005</v>
      </c>
      <c r="AQ114" s="24">
        <f t="shared" si="64"/>
        <v>77.644800000000004</v>
      </c>
      <c r="AR114" s="24">
        <f t="shared" si="65"/>
        <v>84.515000000000001</v>
      </c>
      <c r="AS114" s="24">
        <f t="shared" si="66"/>
        <v>82.947000000000003</v>
      </c>
      <c r="AT114" s="24">
        <f t="shared" si="67"/>
        <v>81.394999999999996</v>
      </c>
      <c r="AU114" s="24">
        <f t="shared" si="68"/>
        <v>79.858999999999995</v>
      </c>
      <c r="AV114" s="24">
        <f t="shared" si="69"/>
        <v>78.337000000000003</v>
      </c>
      <c r="AW114" s="24">
        <f t="shared" si="70"/>
        <v>76.831000000000003</v>
      </c>
      <c r="AX114" s="24">
        <f t="shared" si="71"/>
        <v>75.34</v>
      </c>
      <c r="AY114" s="24">
        <f t="shared" si="72"/>
        <v>73.864000000000004</v>
      </c>
      <c r="AZ114" s="24">
        <f t="shared" si="73"/>
        <v>72.403000000000006</v>
      </c>
      <c r="BA114" s="24">
        <f t="shared" si="74"/>
        <v>70.956999999999994</v>
      </c>
    </row>
    <row r="115" spans="1:53" x14ac:dyDescent="0.4">
      <c r="A115" s="12" t="s">
        <v>191</v>
      </c>
      <c r="B115" s="12" t="s">
        <v>192</v>
      </c>
      <c r="C115" s="12">
        <v>110</v>
      </c>
      <c r="D115" s="12" t="s">
        <v>119</v>
      </c>
      <c r="E115" s="12">
        <v>2022</v>
      </c>
      <c r="F115" s="14" t="s">
        <v>193</v>
      </c>
      <c r="G115" s="13" t="s">
        <v>87</v>
      </c>
      <c r="H115" s="30" t="s">
        <v>121</v>
      </c>
      <c r="I115" s="15">
        <f t="shared" si="38"/>
        <v>83290.192307692298</v>
      </c>
      <c r="J115" s="31">
        <v>0.47362230274187445</v>
      </c>
      <c r="K115" s="17">
        <f t="shared" si="39"/>
        <v>35.200000000000003</v>
      </c>
      <c r="L115" s="17">
        <f t="shared" si="40"/>
        <v>73.2</v>
      </c>
      <c r="M115" s="18">
        <v>0.99</v>
      </c>
      <c r="N115" s="18">
        <f t="shared" si="41"/>
        <v>3</v>
      </c>
      <c r="O115" s="19">
        <f t="shared" si="42"/>
        <v>1184.1084309295895</v>
      </c>
      <c r="P115" s="19">
        <f t="shared" si="43"/>
        <v>1172.2673466202939</v>
      </c>
      <c r="Q115" s="19">
        <f t="shared" si="44"/>
        <v>1160.5446731540908</v>
      </c>
      <c r="R115" s="19">
        <f t="shared" si="45"/>
        <v>1148.9392264225498</v>
      </c>
      <c r="S115" s="19">
        <f t="shared" si="46"/>
        <v>1137.4498341583244</v>
      </c>
      <c r="T115" s="19">
        <f t="shared" si="47"/>
        <v>1126.075335816741</v>
      </c>
      <c r="U115" s="19">
        <f t="shared" si="48"/>
        <v>1114.8145824585736</v>
      </c>
      <c r="V115" s="19">
        <f t="shared" si="49"/>
        <v>1103.6664366339878</v>
      </c>
      <c r="W115" s="19">
        <f t="shared" si="50"/>
        <v>1092.6297722676479</v>
      </c>
      <c r="X115" s="19">
        <f t="shared" si="51"/>
        <v>1081.7034745449716</v>
      </c>
      <c r="Y115" s="20">
        <f t="shared" si="52"/>
        <v>94.302814146831693</v>
      </c>
      <c r="Z115" s="20">
        <f t="shared" si="53"/>
        <v>98.62461892528529</v>
      </c>
      <c r="AA115" s="20">
        <f t="shared" si="54"/>
        <v>97.638372736032451</v>
      </c>
      <c r="AB115" s="20">
        <f t="shared" si="55"/>
        <v>96.661989008672109</v>
      </c>
      <c r="AC115" s="20">
        <f t="shared" si="56"/>
        <v>95.69536911858539</v>
      </c>
      <c r="AD115" s="20">
        <f t="shared" si="57"/>
        <v>94.738415427399545</v>
      </c>
      <c r="AE115" s="20">
        <f t="shared" si="58"/>
        <v>93.79103127312554</v>
      </c>
      <c r="AF115" s="20">
        <f t="shared" si="59"/>
        <v>92.853120960394278</v>
      </c>
      <c r="AG115" s="20">
        <f t="shared" si="60"/>
        <v>91.924589750790332</v>
      </c>
      <c r="AH115" s="20">
        <f t="shared" si="61"/>
        <v>91.005343853282426</v>
      </c>
      <c r="AI115" s="20">
        <f t="shared" si="62"/>
        <v>90.095290414749613</v>
      </c>
      <c r="AJ115" s="21">
        <f>+VLOOKUP($A115,'[1]2. 사업대상 산출'!$A$3:$L$185,10,0)</f>
        <v>83290.192307692298</v>
      </c>
      <c r="AK115" s="21">
        <f>+VLOOKUP($A115,'[1]2. 사업대상 산출'!$A$3:$L$185,11,0)</f>
        <v>98044.287820512822</v>
      </c>
      <c r="AL115" s="22">
        <f t="shared" si="75"/>
        <v>1.1771408506095851</v>
      </c>
      <c r="AM115" s="18">
        <v>0.45669999999999999</v>
      </c>
      <c r="AN115" s="18">
        <v>3.5999999999999999E-3</v>
      </c>
      <c r="AO115" s="18">
        <v>8.5000000000000006E-3</v>
      </c>
      <c r="AP115" s="23">
        <f t="shared" si="63"/>
        <v>45.042000000000002</v>
      </c>
      <c r="AQ115" s="24">
        <f t="shared" si="64"/>
        <v>49.260399999999997</v>
      </c>
      <c r="AR115" s="24">
        <f t="shared" si="65"/>
        <v>53.582000000000001</v>
      </c>
      <c r="AS115" s="24">
        <f t="shared" si="66"/>
        <v>52.595999999999997</v>
      </c>
      <c r="AT115" s="24">
        <f t="shared" si="67"/>
        <v>51.619</v>
      </c>
      <c r="AU115" s="24">
        <f t="shared" si="68"/>
        <v>50.652999999999999</v>
      </c>
      <c r="AV115" s="24">
        <f t="shared" si="69"/>
        <v>49.695999999999998</v>
      </c>
      <c r="AW115" s="24">
        <f t="shared" si="70"/>
        <v>48.749000000000002</v>
      </c>
      <c r="AX115" s="24">
        <f t="shared" si="71"/>
        <v>47.811</v>
      </c>
      <c r="AY115" s="24">
        <f t="shared" si="72"/>
        <v>46.881999999999998</v>
      </c>
      <c r="AZ115" s="24">
        <f t="shared" si="73"/>
        <v>45.963000000000001</v>
      </c>
      <c r="BA115" s="24">
        <f t="shared" si="74"/>
        <v>45.052999999999997</v>
      </c>
    </row>
    <row r="116" spans="1:53" x14ac:dyDescent="0.4">
      <c r="A116" s="12" t="s">
        <v>194</v>
      </c>
      <c r="B116" s="12" t="s">
        <v>192</v>
      </c>
      <c r="C116" s="12">
        <v>111</v>
      </c>
      <c r="D116" s="12" t="s">
        <v>119</v>
      </c>
      <c r="E116" s="12">
        <v>2022</v>
      </c>
      <c r="F116" s="14" t="s">
        <v>75</v>
      </c>
      <c r="G116" s="13" t="s">
        <v>87</v>
      </c>
      <c r="H116" s="30" t="s">
        <v>121</v>
      </c>
      <c r="I116" s="15">
        <f t="shared" si="38"/>
        <v>81357.457142857136</v>
      </c>
      <c r="J116" s="31">
        <v>0.47362230274187445</v>
      </c>
      <c r="K116" s="17">
        <f t="shared" si="39"/>
        <v>35.200000000000003</v>
      </c>
      <c r="L116" s="17">
        <f t="shared" si="40"/>
        <v>73.2</v>
      </c>
      <c r="M116" s="18">
        <v>0.99</v>
      </c>
      <c r="N116" s="18">
        <f t="shared" si="41"/>
        <v>3</v>
      </c>
      <c r="O116" s="19">
        <f t="shared" si="42"/>
        <v>1184.1084309295895</v>
      </c>
      <c r="P116" s="19">
        <f t="shared" si="43"/>
        <v>1172.2673466202939</v>
      </c>
      <c r="Q116" s="19">
        <f t="shared" si="44"/>
        <v>1160.5446731540908</v>
      </c>
      <c r="R116" s="19">
        <f t="shared" si="45"/>
        <v>1148.9392264225498</v>
      </c>
      <c r="S116" s="19">
        <f t="shared" si="46"/>
        <v>1137.4498341583244</v>
      </c>
      <c r="T116" s="19">
        <f t="shared" si="47"/>
        <v>1126.075335816741</v>
      </c>
      <c r="U116" s="19">
        <f t="shared" si="48"/>
        <v>1114.8145824585736</v>
      </c>
      <c r="V116" s="19">
        <f t="shared" si="49"/>
        <v>1103.6664366339878</v>
      </c>
      <c r="W116" s="19">
        <f t="shared" si="50"/>
        <v>1092.6297722676479</v>
      </c>
      <c r="X116" s="19">
        <f t="shared" si="51"/>
        <v>1081.7034745449716</v>
      </c>
      <c r="Y116" s="20">
        <f t="shared" si="52"/>
        <v>92.11453290993434</v>
      </c>
      <c r="Z116" s="20">
        <f t="shared" si="53"/>
        <v>96.336050921849889</v>
      </c>
      <c r="AA116" s="20">
        <f t="shared" si="54"/>
        <v>95.3726904126314</v>
      </c>
      <c r="AB116" s="20">
        <f t="shared" si="55"/>
        <v>94.418963508505087</v>
      </c>
      <c r="AC116" s="20">
        <f t="shared" si="56"/>
        <v>93.47477387342002</v>
      </c>
      <c r="AD116" s="20">
        <f t="shared" si="57"/>
        <v>92.540026134685831</v>
      </c>
      <c r="AE116" s="20">
        <f t="shared" si="58"/>
        <v>91.614625873338966</v>
      </c>
      <c r="AF116" s="20">
        <f t="shared" si="59"/>
        <v>90.698479614605574</v>
      </c>
      <c r="AG116" s="20">
        <f t="shared" si="60"/>
        <v>89.791494818459512</v>
      </c>
      <c r="AH116" s="20">
        <f t="shared" si="61"/>
        <v>88.893579870274905</v>
      </c>
      <c r="AI116" s="20">
        <f t="shared" si="62"/>
        <v>88.004644071572187</v>
      </c>
      <c r="AJ116" s="21">
        <f>+VLOOKUP($A116,'[1]2. 사업대상 산출'!$A$3:$L$185,10,0)</f>
        <v>81357.457142857136</v>
      </c>
      <c r="AK116" s="21">
        <f>+VLOOKUP($A116,'[1]2. 사업대상 산출'!$A$3:$L$185,11,0)</f>
        <v>93722.600084483085</v>
      </c>
      <c r="AL116" s="22">
        <f t="shared" si="75"/>
        <v>1.1519853665032052</v>
      </c>
      <c r="AM116" s="18">
        <v>0.45669999999999999</v>
      </c>
      <c r="AN116" s="18">
        <v>3.5999999999999999E-3</v>
      </c>
      <c r="AO116" s="18">
        <v>8.5000000000000006E-3</v>
      </c>
      <c r="AP116" s="23">
        <f t="shared" si="63"/>
        <v>43.057000000000002</v>
      </c>
      <c r="AQ116" s="24">
        <f t="shared" si="64"/>
        <v>49.057000000000002</v>
      </c>
      <c r="AR116" s="24">
        <f t="shared" si="65"/>
        <v>53.279000000000003</v>
      </c>
      <c r="AS116" s="24">
        <f t="shared" si="66"/>
        <v>52.314999999999998</v>
      </c>
      <c r="AT116" s="24">
        <f t="shared" si="67"/>
        <v>51.360999999999997</v>
      </c>
      <c r="AU116" s="24">
        <f t="shared" si="68"/>
        <v>50.417000000000002</v>
      </c>
      <c r="AV116" s="24">
        <f t="shared" si="69"/>
        <v>49.482999999999997</v>
      </c>
      <c r="AW116" s="24">
        <f t="shared" si="70"/>
        <v>48.557000000000002</v>
      </c>
      <c r="AX116" s="24">
        <f t="shared" si="71"/>
        <v>47.640999999999998</v>
      </c>
      <c r="AY116" s="24">
        <f t="shared" si="72"/>
        <v>46.734000000000002</v>
      </c>
      <c r="AZ116" s="24">
        <f t="shared" si="73"/>
        <v>45.835999999999999</v>
      </c>
      <c r="BA116" s="24">
        <f t="shared" si="74"/>
        <v>44.947000000000003</v>
      </c>
    </row>
    <row r="117" spans="1:53" x14ac:dyDescent="0.4">
      <c r="A117" s="12" t="s">
        <v>195</v>
      </c>
      <c r="B117" s="12" t="s">
        <v>60</v>
      </c>
      <c r="C117" s="12">
        <v>112</v>
      </c>
      <c r="D117" s="12" t="s">
        <v>119</v>
      </c>
      <c r="E117" s="12">
        <v>2024</v>
      </c>
      <c r="F117" s="14">
        <v>45407</v>
      </c>
      <c r="G117" s="13" t="s">
        <v>87</v>
      </c>
      <c r="H117" s="30" t="s">
        <v>121</v>
      </c>
      <c r="I117" s="15">
        <f t="shared" si="38"/>
        <v>106879.76623327607</v>
      </c>
      <c r="J117" s="31">
        <v>0.47362230274187445</v>
      </c>
      <c r="K117" s="17">
        <f t="shared" si="39"/>
        <v>35.200000000000003</v>
      </c>
      <c r="L117" s="17">
        <f t="shared" si="40"/>
        <v>73.2</v>
      </c>
      <c r="M117" s="18">
        <v>0.99</v>
      </c>
      <c r="N117" s="18">
        <f t="shared" si="41"/>
        <v>1</v>
      </c>
      <c r="O117" s="19">
        <f t="shared" si="42"/>
        <v>1208.1506284354552</v>
      </c>
      <c r="P117" s="19">
        <f t="shared" si="43"/>
        <v>1196.0691221511008</v>
      </c>
      <c r="Q117" s="19">
        <f t="shared" si="44"/>
        <v>1184.1084309295895</v>
      </c>
      <c r="R117" s="19">
        <f t="shared" si="45"/>
        <v>1172.2673466202939</v>
      </c>
      <c r="S117" s="19">
        <f t="shared" si="46"/>
        <v>1160.5446731540908</v>
      </c>
      <c r="T117" s="19">
        <f t="shared" si="47"/>
        <v>1148.9392264225498</v>
      </c>
      <c r="U117" s="19">
        <f t="shared" si="48"/>
        <v>1137.4498341583244</v>
      </c>
      <c r="V117" s="19">
        <f t="shared" si="49"/>
        <v>1126.075335816741</v>
      </c>
      <c r="W117" s="19">
        <f t="shared" si="50"/>
        <v>1114.8145824585736</v>
      </c>
      <c r="X117" s="19">
        <f t="shared" si="51"/>
        <v>1103.6664366339878</v>
      </c>
      <c r="Y117" s="20">
        <f t="shared" si="52"/>
        <v>123.46842102283127</v>
      </c>
      <c r="Z117" s="20">
        <f t="shared" si="53"/>
        <v>129.12685674176703</v>
      </c>
      <c r="AA117" s="20">
        <f t="shared" si="54"/>
        <v>127.83558817434937</v>
      </c>
      <c r="AB117" s="20">
        <f t="shared" si="55"/>
        <v>126.55723229260585</v>
      </c>
      <c r="AC117" s="20">
        <f t="shared" si="56"/>
        <v>125.29165996967981</v>
      </c>
      <c r="AD117" s="20">
        <f t="shared" si="57"/>
        <v>124.038743369983</v>
      </c>
      <c r="AE117" s="20">
        <f t="shared" si="58"/>
        <v>122.79835593628317</v>
      </c>
      <c r="AF117" s="20">
        <f t="shared" si="59"/>
        <v>121.57037237692033</v>
      </c>
      <c r="AG117" s="20">
        <f t="shared" si="60"/>
        <v>120.35466865315112</v>
      </c>
      <c r="AH117" s="20">
        <f t="shared" si="61"/>
        <v>119.1511219666196</v>
      </c>
      <c r="AI117" s="20">
        <f t="shared" si="62"/>
        <v>117.9596107469534</v>
      </c>
      <c r="AJ117" s="21">
        <f>+VLOOKUP($A117,'[1]2. 사업대상 산출'!$A$3:$L$185,10,0)</f>
        <v>106879.76623327607</v>
      </c>
      <c r="AK117" s="21">
        <f>+VLOOKUP($A117,'[1]2. 사업대상 산출'!$A$3:$L$185,11,0)</f>
        <v>126118.12415526576</v>
      </c>
      <c r="AL117" s="22">
        <f t="shared" si="75"/>
        <v>1.18</v>
      </c>
      <c r="AM117" s="18">
        <v>0.45669999999999999</v>
      </c>
      <c r="AN117" s="18">
        <v>3.5999999999999999E-3</v>
      </c>
      <c r="AO117" s="18">
        <v>8.5000000000000006E-3</v>
      </c>
      <c r="AP117" s="23">
        <f t="shared" si="63"/>
        <v>57.94</v>
      </c>
      <c r="AQ117" s="24">
        <f t="shared" si="64"/>
        <v>65.527900000000017</v>
      </c>
      <c r="AR117" s="24">
        <f t="shared" si="65"/>
        <v>71.186000000000007</v>
      </c>
      <c r="AS117" s="24">
        <f t="shared" si="66"/>
        <v>69.894999999999996</v>
      </c>
      <c r="AT117" s="24">
        <f t="shared" si="67"/>
        <v>68.617000000000004</v>
      </c>
      <c r="AU117" s="24">
        <f t="shared" si="68"/>
        <v>67.350999999999999</v>
      </c>
      <c r="AV117" s="24">
        <f t="shared" si="69"/>
        <v>66.097999999999999</v>
      </c>
      <c r="AW117" s="24">
        <f t="shared" si="70"/>
        <v>64.858000000000004</v>
      </c>
      <c r="AX117" s="24">
        <f t="shared" si="71"/>
        <v>63.63</v>
      </c>
      <c r="AY117" s="24">
        <f t="shared" si="72"/>
        <v>62.414000000000001</v>
      </c>
      <c r="AZ117" s="24">
        <f t="shared" si="73"/>
        <v>61.210999999999999</v>
      </c>
      <c r="BA117" s="24">
        <f t="shared" si="74"/>
        <v>60.018999999999998</v>
      </c>
    </row>
    <row r="118" spans="1:53" x14ac:dyDescent="0.4">
      <c r="A118" s="12" t="s">
        <v>196</v>
      </c>
      <c r="B118" s="12" t="s">
        <v>60</v>
      </c>
      <c r="C118" s="12">
        <v>113</v>
      </c>
      <c r="D118" s="12" t="s">
        <v>119</v>
      </c>
      <c r="E118" s="12">
        <v>2024</v>
      </c>
      <c r="F118" s="14">
        <v>45399</v>
      </c>
      <c r="G118" s="13" t="s">
        <v>87</v>
      </c>
      <c r="H118" s="30" t="s">
        <v>121</v>
      </c>
      <c r="I118" s="15">
        <f t="shared" si="38"/>
        <v>106879.76623327607</v>
      </c>
      <c r="J118" s="31">
        <v>0.47362230274187445</v>
      </c>
      <c r="K118" s="17">
        <f t="shared" si="39"/>
        <v>35.200000000000003</v>
      </c>
      <c r="L118" s="17">
        <f t="shared" si="40"/>
        <v>73.2</v>
      </c>
      <c r="M118" s="18">
        <v>0.99</v>
      </c>
      <c r="N118" s="18">
        <f t="shared" si="41"/>
        <v>1</v>
      </c>
      <c r="O118" s="19">
        <f t="shared" si="42"/>
        <v>1208.1506284354552</v>
      </c>
      <c r="P118" s="19">
        <f t="shared" si="43"/>
        <v>1196.0691221511008</v>
      </c>
      <c r="Q118" s="19">
        <f t="shared" si="44"/>
        <v>1184.1084309295895</v>
      </c>
      <c r="R118" s="19">
        <f t="shared" si="45"/>
        <v>1172.2673466202939</v>
      </c>
      <c r="S118" s="19">
        <f t="shared" si="46"/>
        <v>1160.5446731540908</v>
      </c>
      <c r="T118" s="19">
        <f t="shared" si="47"/>
        <v>1148.9392264225498</v>
      </c>
      <c r="U118" s="19">
        <f t="shared" si="48"/>
        <v>1137.4498341583244</v>
      </c>
      <c r="V118" s="19">
        <f t="shared" si="49"/>
        <v>1126.075335816741</v>
      </c>
      <c r="W118" s="19">
        <f t="shared" si="50"/>
        <v>1114.8145824585736</v>
      </c>
      <c r="X118" s="19">
        <f t="shared" si="51"/>
        <v>1103.6664366339878</v>
      </c>
      <c r="Y118" s="20">
        <f t="shared" si="52"/>
        <v>123.46842102283127</v>
      </c>
      <c r="Z118" s="20">
        <f t="shared" si="53"/>
        <v>129.12685674176703</v>
      </c>
      <c r="AA118" s="20">
        <f t="shared" si="54"/>
        <v>127.83558817434937</v>
      </c>
      <c r="AB118" s="20">
        <f t="shared" si="55"/>
        <v>126.55723229260585</v>
      </c>
      <c r="AC118" s="20">
        <f t="shared" si="56"/>
        <v>125.29165996967981</v>
      </c>
      <c r="AD118" s="20">
        <f t="shared" si="57"/>
        <v>124.038743369983</v>
      </c>
      <c r="AE118" s="20">
        <f t="shared" si="58"/>
        <v>122.79835593628317</v>
      </c>
      <c r="AF118" s="20">
        <f t="shared" si="59"/>
        <v>121.57037237692033</v>
      </c>
      <c r="AG118" s="20">
        <f t="shared" si="60"/>
        <v>120.35466865315112</v>
      </c>
      <c r="AH118" s="20">
        <f t="shared" si="61"/>
        <v>119.1511219666196</v>
      </c>
      <c r="AI118" s="20">
        <f t="shared" si="62"/>
        <v>117.9596107469534</v>
      </c>
      <c r="AJ118" s="21">
        <f>+VLOOKUP($A118,'[1]2. 사업대상 산출'!$A$3:$L$185,10,0)</f>
        <v>106879.76623327607</v>
      </c>
      <c r="AK118" s="21">
        <f>+VLOOKUP($A118,'[1]2. 사업대상 산출'!$A$3:$L$185,11,0)</f>
        <v>126118.12415526576</v>
      </c>
      <c r="AL118" s="22">
        <f t="shared" si="75"/>
        <v>1.18</v>
      </c>
      <c r="AM118" s="18">
        <v>0.45669999999999999</v>
      </c>
      <c r="AN118" s="18">
        <v>3.5999999999999999E-3</v>
      </c>
      <c r="AO118" s="18">
        <v>8.5000000000000006E-3</v>
      </c>
      <c r="AP118" s="23">
        <f t="shared" si="63"/>
        <v>57.94</v>
      </c>
      <c r="AQ118" s="24">
        <f t="shared" si="64"/>
        <v>65.527900000000017</v>
      </c>
      <c r="AR118" s="24">
        <f t="shared" si="65"/>
        <v>71.186000000000007</v>
      </c>
      <c r="AS118" s="24">
        <f t="shared" si="66"/>
        <v>69.894999999999996</v>
      </c>
      <c r="AT118" s="24">
        <f t="shared" si="67"/>
        <v>68.617000000000004</v>
      </c>
      <c r="AU118" s="24">
        <f t="shared" si="68"/>
        <v>67.350999999999999</v>
      </c>
      <c r="AV118" s="24">
        <f t="shared" si="69"/>
        <v>66.097999999999999</v>
      </c>
      <c r="AW118" s="24">
        <f t="shared" si="70"/>
        <v>64.858000000000004</v>
      </c>
      <c r="AX118" s="24">
        <f t="shared" si="71"/>
        <v>63.63</v>
      </c>
      <c r="AY118" s="24">
        <f t="shared" si="72"/>
        <v>62.414000000000001</v>
      </c>
      <c r="AZ118" s="24">
        <f t="shared" si="73"/>
        <v>61.210999999999999</v>
      </c>
      <c r="BA118" s="24">
        <f t="shared" si="74"/>
        <v>60.018999999999998</v>
      </c>
    </row>
    <row r="119" spans="1:53" x14ac:dyDescent="0.4">
      <c r="A119" s="12" t="s">
        <v>197</v>
      </c>
      <c r="B119" s="12" t="s">
        <v>60</v>
      </c>
      <c r="C119" s="12">
        <v>114</v>
      </c>
      <c r="D119" s="12" t="s">
        <v>119</v>
      </c>
      <c r="E119" s="12">
        <v>2024</v>
      </c>
      <c r="F119" s="14">
        <v>45404</v>
      </c>
      <c r="G119" s="13" t="s">
        <v>87</v>
      </c>
      <c r="H119" s="30" t="s">
        <v>121</v>
      </c>
      <c r="I119" s="15">
        <f t="shared" si="38"/>
        <v>106879.76623327607</v>
      </c>
      <c r="J119" s="31">
        <v>0.47362230274187445</v>
      </c>
      <c r="K119" s="17">
        <f t="shared" si="39"/>
        <v>35.200000000000003</v>
      </c>
      <c r="L119" s="17">
        <f t="shared" si="40"/>
        <v>73.2</v>
      </c>
      <c r="M119" s="18">
        <v>0.99</v>
      </c>
      <c r="N119" s="18">
        <f t="shared" si="41"/>
        <v>1</v>
      </c>
      <c r="O119" s="19">
        <f t="shared" si="42"/>
        <v>1208.1506284354552</v>
      </c>
      <c r="P119" s="19">
        <f t="shared" si="43"/>
        <v>1196.0691221511008</v>
      </c>
      <c r="Q119" s="19">
        <f t="shared" si="44"/>
        <v>1184.1084309295895</v>
      </c>
      <c r="R119" s="19">
        <f t="shared" si="45"/>
        <v>1172.2673466202939</v>
      </c>
      <c r="S119" s="19">
        <f t="shared" si="46"/>
        <v>1160.5446731540908</v>
      </c>
      <c r="T119" s="19">
        <f t="shared" si="47"/>
        <v>1148.9392264225498</v>
      </c>
      <c r="U119" s="19">
        <f t="shared" si="48"/>
        <v>1137.4498341583244</v>
      </c>
      <c r="V119" s="19">
        <f t="shared" si="49"/>
        <v>1126.075335816741</v>
      </c>
      <c r="W119" s="19">
        <f t="shared" si="50"/>
        <v>1114.8145824585736</v>
      </c>
      <c r="X119" s="19">
        <f t="shared" si="51"/>
        <v>1103.6664366339878</v>
      </c>
      <c r="Y119" s="20">
        <f t="shared" si="52"/>
        <v>123.46842102283127</v>
      </c>
      <c r="Z119" s="20">
        <f t="shared" si="53"/>
        <v>129.12685674176703</v>
      </c>
      <c r="AA119" s="20">
        <f t="shared" si="54"/>
        <v>127.83558817434937</v>
      </c>
      <c r="AB119" s="20">
        <f t="shared" si="55"/>
        <v>126.55723229260585</v>
      </c>
      <c r="AC119" s="20">
        <f t="shared" si="56"/>
        <v>125.29165996967981</v>
      </c>
      <c r="AD119" s="20">
        <f t="shared" si="57"/>
        <v>124.038743369983</v>
      </c>
      <c r="AE119" s="20">
        <f t="shared" si="58"/>
        <v>122.79835593628317</v>
      </c>
      <c r="AF119" s="20">
        <f t="shared" si="59"/>
        <v>121.57037237692033</v>
      </c>
      <c r="AG119" s="20">
        <f t="shared" si="60"/>
        <v>120.35466865315112</v>
      </c>
      <c r="AH119" s="20">
        <f t="shared" si="61"/>
        <v>119.1511219666196</v>
      </c>
      <c r="AI119" s="20">
        <f t="shared" si="62"/>
        <v>117.9596107469534</v>
      </c>
      <c r="AJ119" s="21">
        <f>+VLOOKUP($A119,'[1]2. 사업대상 산출'!$A$3:$L$185,10,0)</f>
        <v>106879.76623327607</v>
      </c>
      <c r="AK119" s="21">
        <f>+VLOOKUP($A119,'[1]2. 사업대상 산출'!$A$3:$L$185,11,0)</f>
        <v>126118.12415526576</v>
      </c>
      <c r="AL119" s="22">
        <f t="shared" si="75"/>
        <v>1.18</v>
      </c>
      <c r="AM119" s="18">
        <v>0.45669999999999999</v>
      </c>
      <c r="AN119" s="18">
        <v>3.5999999999999999E-3</v>
      </c>
      <c r="AO119" s="18">
        <v>8.5000000000000006E-3</v>
      </c>
      <c r="AP119" s="23">
        <f t="shared" si="63"/>
        <v>57.94</v>
      </c>
      <c r="AQ119" s="24">
        <f t="shared" si="64"/>
        <v>65.527900000000017</v>
      </c>
      <c r="AR119" s="24">
        <f t="shared" si="65"/>
        <v>71.186000000000007</v>
      </c>
      <c r="AS119" s="24">
        <f t="shared" si="66"/>
        <v>69.894999999999996</v>
      </c>
      <c r="AT119" s="24">
        <f t="shared" si="67"/>
        <v>68.617000000000004</v>
      </c>
      <c r="AU119" s="24">
        <f t="shared" si="68"/>
        <v>67.350999999999999</v>
      </c>
      <c r="AV119" s="24">
        <f t="shared" si="69"/>
        <v>66.097999999999999</v>
      </c>
      <c r="AW119" s="24">
        <f t="shared" si="70"/>
        <v>64.858000000000004</v>
      </c>
      <c r="AX119" s="24">
        <f t="shared" si="71"/>
        <v>63.63</v>
      </c>
      <c r="AY119" s="24">
        <f t="shared" si="72"/>
        <v>62.414000000000001</v>
      </c>
      <c r="AZ119" s="24">
        <f t="shared" si="73"/>
        <v>61.210999999999999</v>
      </c>
      <c r="BA119" s="24">
        <f t="shared" si="74"/>
        <v>60.018999999999998</v>
      </c>
    </row>
    <row r="120" spans="1:53" x14ac:dyDescent="0.4">
      <c r="A120" s="12" t="s">
        <v>198</v>
      </c>
      <c r="B120" s="12" t="s">
        <v>60</v>
      </c>
      <c r="C120" s="12">
        <v>115</v>
      </c>
      <c r="D120" s="12" t="s">
        <v>119</v>
      </c>
      <c r="E120" s="12">
        <v>2024</v>
      </c>
      <c r="F120" s="14">
        <v>45406</v>
      </c>
      <c r="G120" s="13" t="s">
        <v>87</v>
      </c>
      <c r="H120" s="30" t="s">
        <v>121</v>
      </c>
      <c r="I120" s="15">
        <f t="shared" si="38"/>
        <v>106879.76623327607</v>
      </c>
      <c r="J120" s="31">
        <v>0.47362230274187445</v>
      </c>
      <c r="K120" s="17">
        <f t="shared" si="39"/>
        <v>35.200000000000003</v>
      </c>
      <c r="L120" s="17">
        <f t="shared" si="40"/>
        <v>73.2</v>
      </c>
      <c r="M120" s="18">
        <v>0.99</v>
      </c>
      <c r="N120" s="18">
        <f t="shared" si="41"/>
        <v>1</v>
      </c>
      <c r="O120" s="19">
        <f t="shared" si="42"/>
        <v>1208.1506284354552</v>
      </c>
      <c r="P120" s="19">
        <f t="shared" si="43"/>
        <v>1196.0691221511008</v>
      </c>
      <c r="Q120" s="19">
        <f t="shared" si="44"/>
        <v>1184.1084309295895</v>
      </c>
      <c r="R120" s="19">
        <f t="shared" si="45"/>
        <v>1172.2673466202939</v>
      </c>
      <c r="S120" s="19">
        <f t="shared" si="46"/>
        <v>1160.5446731540908</v>
      </c>
      <c r="T120" s="19">
        <f t="shared" si="47"/>
        <v>1148.9392264225498</v>
      </c>
      <c r="U120" s="19">
        <f t="shared" si="48"/>
        <v>1137.4498341583244</v>
      </c>
      <c r="V120" s="19">
        <f t="shared" si="49"/>
        <v>1126.075335816741</v>
      </c>
      <c r="W120" s="19">
        <f t="shared" si="50"/>
        <v>1114.8145824585736</v>
      </c>
      <c r="X120" s="19">
        <f t="shared" si="51"/>
        <v>1103.6664366339878</v>
      </c>
      <c r="Y120" s="20">
        <f t="shared" si="52"/>
        <v>123.46842102283127</v>
      </c>
      <c r="Z120" s="20">
        <f t="shared" si="53"/>
        <v>129.12685674176703</v>
      </c>
      <c r="AA120" s="20">
        <f t="shared" si="54"/>
        <v>127.83558817434937</v>
      </c>
      <c r="AB120" s="20">
        <f t="shared" si="55"/>
        <v>126.55723229260585</v>
      </c>
      <c r="AC120" s="20">
        <f t="shared" si="56"/>
        <v>125.29165996967981</v>
      </c>
      <c r="AD120" s="20">
        <f t="shared" si="57"/>
        <v>124.038743369983</v>
      </c>
      <c r="AE120" s="20">
        <f t="shared" si="58"/>
        <v>122.79835593628317</v>
      </c>
      <c r="AF120" s="20">
        <f t="shared" si="59"/>
        <v>121.57037237692033</v>
      </c>
      <c r="AG120" s="20">
        <f t="shared" si="60"/>
        <v>120.35466865315112</v>
      </c>
      <c r="AH120" s="20">
        <f t="shared" si="61"/>
        <v>119.1511219666196</v>
      </c>
      <c r="AI120" s="20">
        <f t="shared" si="62"/>
        <v>117.9596107469534</v>
      </c>
      <c r="AJ120" s="21">
        <f>+VLOOKUP($A120,'[1]2. 사업대상 산출'!$A$3:$L$185,10,0)</f>
        <v>106879.76623327607</v>
      </c>
      <c r="AK120" s="21">
        <f>+VLOOKUP($A120,'[1]2. 사업대상 산출'!$A$3:$L$185,11,0)</f>
        <v>126118.12415526576</v>
      </c>
      <c r="AL120" s="22">
        <f t="shared" si="75"/>
        <v>1.18</v>
      </c>
      <c r="AM120" s="18">
        <v>0.45669999999999999</v>
      </c>
      <c r="AN120" s="18">
        <v>3.5999999999999999E-3</v>
      </c>
      <c r="AO120" s="18">
        <v>8.5000000000000006E-3</v>
      </c>
      <c r="AP120" s="23">
        <f t="shared" si="63"/>
        <v>57.94</v>
      </c>
      <c r="AQ120" s="24">
        <f t="shared" si="64"/>
        <v>65.527900000000017</v>
      </c>
      <c r="AR120" s="24">
        <f t="shared" si="65"/>
        <v>71.186000000000007</v>
      </c>
      <c r="AS120" s="24">
        <f t="shared" si="66"/>
        <v>69.894999999999996</v>
      </c>
      <c r="AT120" s="24">
        <f t="shared" si="67"/>
        <v>68.617000000000004</v>
      </c>
      <c r="AU120" s="24">
        <f t="shared" si="68"/>
        <v>67.350999999999999</v>
      </c>
      <c r="AV120" s="24">
        <f t="shared" si="69"/>
        <v>66.097999999999999</v>
      </c>
      <c r="AW120" s="24">
        <f t="shared" si="70"/>
        <v>64.858000000000004</v>
      </c>
      <c r="AX120" s="24">
        <f t="shared" si="71"/>
        <v>63.63</v>
      </c>
      <c r="AY120" s="24">
        <f t="shared" si="72"/>
        <v>62.414000000000001</v>
      </c>
      <c r="AZ120" s="24">
        <f t="shared" si="73"/>
        <v>61.210999999999999</v>
      </c>
      <c r="BA120" s="24">
        <f t="shared" si="74"/>
        <v>60.018999999999998</v>
      </c>
    </row>
    <row r="121" spans="1:53" x14ac:dyDescent="0.4">
      <c r="A121" s="12" t="s">
        <v>199</v>
      </c>
      <c r="B121" s="12" t="s">
        <v>60</v>
      </c>
      <c r="C121" s="12">
        <v>116</v>
      </c>
      <c r="D121" s="12" t="s">
        <v>119</v>
      </c>
      <c r="E121" s="12">
        <v>2021</v>
      </c>
      <c r="F121" s="14">
        <v>44550</v>
      </c>
      <c r="G121" s="13" t="s">
        <v>87</v>
      </c>
      <c r="H121" s="30" t="s">
        <v>169</v>
      </c>
      <c r="I121" s="15">
        <f t="shared" ref="I121:I184" si="76">AJ121</f>
        <v>103926.01694915253</v>
      </c>
      <c r="J121" s="31">
        <v>0.47173563469937296</v>
      </c>
      <c r="K121" s="17">
        <f t="shared" ref="K121:K184" si="77">IF(G121="CNG",38.9,35.2)</f>
        <v>35.200000000000003</v>
      </c>
      <c r="L121" s="17">
        <f t="shared" ref="L121:L184" si="78">IF(G121="CNG",56.1,73.2)</f>
        <v>73.2</v>
      </c>
      <c r="M121" s="18">
        <v>0.99</v>
      </c>
      <c r="N121" s="18">
        <f t="shared" ref="N121:N184" si="79">2025-YEAR(F121)</f>
        <v>4</v>
      </c>
      <c r="O121" s="19">
        <f t="shared" ref="O121:O184" si="80">J121*K121*L121*M121^N121</f>
        <v>1167.5976354869015</v>
      </c>
      <c r="P121" s="19">
        <f t="shared" ref="P121:P184" si="81">J121*K121*L121*M121^(N121+1)</f>
        <v>1155.9216591320323</v>
      </c>
      <c r="Q121" s="19">
        <f t="shared" ref="Q121:Q184" si="82">J121*K121*L121*M121^(N121+2)</f>
        <v>1144.362442540712</v>
      </c>
      <c r="R121" s="19">
        <f t="shared" ref="R121:R184" si="83">J121*K121*L121*M121^(N121+3)</f>
        <v>1132.9188181153049</v>
      </c>
      <c r="S121" s="19">
        <f t="shared" ref="S121:S184" si="84">J121*K121*L121*M121^(N121+4)</f>
        <v>1121.5896299341518</v>
      </c>
      <c r="T121" s="19">
        <f t="shared" ref="T121:T184" si="85">J121*K121*L121*M121^(N121+5)</f>
        <v>1110.3737336348104</v>
      </c>
      <c r="U121" s="19">
        <f t="shared" ref="U121:U184" si="86">J121*K121*L121*M121^(N121+6)</f>
        <v>1099.2699962984623</v>
      </c>
      <c r="V121" s="19">
        <f t="shared" ref="V121:V184" si="87">J121*K121*L121*M121^(N121+7)</f>
        <v>1088.2772963354776</v>
      </c>
      <c r="W121" s="19">
        <f t="shared" ref="W121:W184" si="88">J121*K121*L121*M121^(N121+8)</f>
        <v>1077.3945233721229</v>
      </c>
      <c r="X121" s="19">
        <f t="shared" ref="X121:X184" si="89">J121*K121*L121*M121^(N121+9)</f>
        <v>1066.6205781384015</v>
      </c>
      <c r="Y121" s="20">
        <f t="shared" ref="Y121:Y184" si="90">AVERAGE(Z121:AI121)</f>
        <v>116.02639656294998</v>
      </c>
      <c r="Z121" s="20">
        <f t="shared" ref="Z121:Z184" si="91">MIN(I121,AJ121)*O121*10^-6</f>
        <v>121.34377165540214</v>
      </c>
      <c r="AA121" s="20">
        <f t="shared" ref="AA121:AA184" si="92">MIN(I121,AJ121)*P121*10^-6</f>
        <v>120.1303339388481</v>
      </c>
      <c r="AB121" s="20">
        <f t="shared" ref="AB121:AB184" si="93">MIN(I121,AJ121)*Q121*10^-6</f>
        <v>118.92903059945961</v>
      </c>
      <c r="AC121" s="20">
        <f t="shared" ref="AC121:AC184" si="94">MIN(I121,AJ121)*R121*10^-6</f>
        <v>117.73974029346503</v>
      </c>
      <c r="AD121" s="20">
        <f t="shared" ref="AD121:AD184" si="95">MIN(I121,AJ121)*S121*10^-6</f>
        <v>116.56234289053037</v>
      </c>
      <c r="AE121" s="20">
        <f t="shared" ref="AE121:AE184" si="96">MIN(I121,AJ121)*T121*10^-6</f>
        <v>115.39671946162508</v>
      </c>
      <c r="AF121" s="20">
        <f t="shared" ref="AF121:AF184" si="97">MIN(I121,AJ121)*U121*10^-6</f>
        <v>114.24275226700883</v>
      </c>
      <c r="AG121" s="20">
        <f t="shared" ref="AG121:AG184" si="98">MIN(I121,AJ121)*V121*10^-6</f>
        <v>113.10032474433874</v>
      </c>
      <c r="AH121" s="20">
        <f t="shared" ref="AH121:AH184" si="99">MIN(I121,AJ121)*W121*10^-6</f>
        <v>111.96932149689535</v>
      </c>
      <c r="AI121" s="20">
        <f t="shared" ref="AI121:AI184" si="100">MIN(I121,AJ121)*X121*10^-6</f>
        <v>110.84962828192637</v>
      </c>
      <c r="AJ121" s="21">
        <f>+VLOOKUP($A121,'[1]2. 사업대상 산출'!$A$3:$L$185,10,0)</f>
        <v>103926.01694915253</v>
      </c>
      <c r="AK121" s="21">
        <f>+VLOOKUP($A121,'[1]2. 사업대상 산출'!$A$3:$L$185,11,0)</f>
        <v>120803.18389830507</v>
      </c>
      <c r="AL121" s="22">
        <f t="shared" si="75"/>
        <v>1.1623959759509495</v>
      </c>
      <c r="AM121" s="18">
        <v>0.45669999999999999</v>
      </c>
      <c r="AN121" s="18">
        <v>3.5999999999999999E-3</v>
      </c>
      <c r="AO121" s="18">
        <v>8.5000000000000006E-3</v>
      </c>
      <c r="AP121" s="23">
        <f t="shared" ref="AP121:AP184" si="101">ROUNDDOWN(MIN(AJ121,I121)*AL121*AM121/10^3+MIN(AJ121,I121)*AL121*AN121*21/10^6+MIN(AJ121,I121)*AL121*AO121*310/10^6,3)</f>
        <v>55.497999999999998</v>
      </c>
      <c r="AQ121" s="24">
        <f t="shared" ref="AQ121:AQ184" si="102">AVERAGE(AR121:BA121)</f>
        <v>60.527900000000002</v>
      </c>
      <c r="AR121" s="24">
        <f t="shared" ref="AR121:AR184" si="103">ROUNDDOWN(Z121-AP121,3)</f>
        <v>65.844999999999999</v>
      </c>
      <c r="AS121" s="24">
        <f t="shared" ref="AS121:AS184" si="104">ROUNDDOWN(AA121-AP121,3)</f>
        <v>64.632000000000005</v>
      </c>
      <c r="AT121" s="24">
        <f t="shared" ref="AT121:AT184" si="105">ROUNDDOWN(AB121-AP121,3)</f>
        <v>63.430999999999997</v>
      </c>
      <c r="AU121" s="24">
        <f t="shared" ref="AU121:AU184" si="106">ROUNDDOWN(AC121-AP121,3)</f>
        <v>62.241</v>
      </c>
      <c r="AV121" s="24">
        <f t="shared" ref="AV121:AV184" si="107">ROUNDDOWN(AD121-AP121,3)</f>
        <v>61.064</v>
      </c>
      <c r="AW121" s="24">
        <f t="shared" ref="AW121:AW184" si="108">ROUNDDOWN(AE121-AP121,3)</f>
        <v>59.898000000000003</v>
      </c>
      <c r="AX121" s="24">
        <f t="shared" ref="AX121:AX184" si="109">ROUNDDOWN(AF121-AP121,3)</f>
        <v>58.744</v>
      </c>
      <c r="AY121" s="24">
        <f t="shared" ref="AY121:AY184" si="110">ROUNDDOWN(AG121-AP121,3)</f>
        <v>57.601999999999997</v>
      </c>
      <c r="AZ121" s="24">
        <f t="shared" ref="AZ121:AZ184" si="111">ROUNDDOWN(AH121-AP121,3)</f>
        <v>56.470999999999997</v>
      </c>
      <c r="BA121" s="24">
        <f t="shared" ref="BA121:BA184" si="112">ROUNDDOWN(AI121-AP121,3)</f>
        <v>55.350999999999999</v>
      </c>
    </row>
    <row r="122" spans="1:53" x14ac:dyDescent="0.4">
      <c r="A122" s="12" t="s">
        <v>200</v>
      </c>
      <c r="B122" s="12" t="s">
        <v>60</v>
      </c>
      <c r="C122" s="12">
        <v>117</v>
      </c>
      <c r="D122" s="12" t="s">
        <v>119</v>
      </c>
      <c r="E122" s="12">
        <v>2022</v>
      </c>
      <c r="F122" s="14">
        <v>44726</v>
      </c>
      <c r="G122" s="13" t="s">
        <v>87</v>
      </c>
      <c r="H122" s="30" t="s">
        <v>121</v>
      </c>
      <c r="I122" s="15">
        <f t="shared" si="76"/>
        <v>97371.889671361481</v>
      </c>
      <c r="J122" s="31">
        <v>0.47362230274187445</v>
      </c>
      <c r="K122" s="17">
        <f t="shared" si="77"/>
        <v>35.200000000000003</v>
      </c>
      <c r="L122" s="17">
        <f t="shared" si="78"/>
        <v>73.2</v>
      </c>
      <c r="M122" s="18">
        <v>0.99</v>
      </c>
      <c r="N122" s="18">
        <f t="shared" si="79"/>
        <v>3</v>
      </c>
      <c r="O122" s="19">
        <f t="shared" si="80"/>
        <v>1184.1084309295895</v>
      </c>
      <c r="P122" s="19">
        <f t="shared" si="81"/>
        <v>1172.2673466202939</v>
      </c>
      <c r="Q122" s="19">
        <f t="shared" si="82"/>
        <v>1160.5446731540908</v>
      </c>
      <c r="R122" s="19">
        <f t="shared" si="83"/>
        <v>1148.9392264225498</v>
      </c>
      <c r="S122" s="19">
        <f t="shared" si="84"/>
        <v>1137.4498341583244</v>
      </c>
      <c r="T122" s="19">
        <f t="shared" si="85"/>
        <v>1126.075335816741</v>
      </c>
      <c r="U122" s="19">
        <f t="shared" si="86"/>
        <v>1114.8145824585736</v>
      </c>
      <c r="V122" s="19">
        <f t="shared" si="87"/>
        <v>1103.6664366339878</v>
      </c>
      <c r="W122" s="19">
        <f t="shared" si="88"/>
        <v>1092.6297722676479</v>
      </c>
      <c r="X122" s="19">
        <f t="shared" si="89"/>
        <v>1081.7034745449716</v>
      </c>
      <c r="Y122" s="20">
        <f t="shared" si="90"/>
        <v>110.24639228688821</v>
      </c>
      <c r="Z122" s="20">
        <f t="shared" si="91"/>
        <v>115.29887549540494</v>
      </c>
      <c r="AA122" s="20">
        <f t="shared" si="92"/>
        <v>114.14588674045092</v>
      </c>
      <c r="AB122" s="20">
        <f t="shared" si="93"/>
        <v>113.0044278730464</v>
      </c>
      <c r="AC122" s="20">
        <f t="shared" si="94"/>
        <v>111.87438359431593</v>
      </c>
      <c r="AD122" s="20">
        <f t="shared" si="95"/>
        <v>110.75563975837278</v>
      </c>
      <c r="AE122" s="20">
        <f t="shared" si="96"/>
        <v>109.64808336078903</v>
      </c>
      <c r="AF122" s="20">
        <f t="shared" si="97"/>
        <v>108.55160252718115</v>
      </c>
      <c r="AG122" s="20">
        <f t="shared" si="98"/>
        <v>107.46608650190933</v>
      </c>
      <c r="AH122" s="20">
        <f t="shared" si="99"/>
        <v>106.39142563689023</v>
      </c>
      <c r="AI122" s="20">
        <f t="shared" si="100"/>
        <v>105.32751138052136</v>
      </c>
      <c r="AJ122" s="21">
        <f>+VLOOKUP($A122,'[1]2. 사업대상 산출'!$A$3:$L$185,10,0)</f>
        <v>97371.889671361481</v>
      </c>
      <c r="AK122" s="21">
        <f>+VLOOKUP($A122,'[1]2. 사업대상 산출'!$A$3:$L$185,11,0)</f>
        <v>113070.29976525823</v>
      </c>
      <c r="AL122" s="22">
        <f t="shared" ref="AL122:AL185" si="113">+AK122/AJ122</f>
        <v>1.1612211711909899</v>
      </c>
      <c r="AM122" s="18">
        <v>0.45669999999999999</v>
      </c>
      <c r="AN122" s="18">
        <v>3.5999999999999999E-3</v>
      </c>
      <c r="AO122" s="18">
        <v>8.5000000000000006E-3</v>
      </c>
      <c r="AP122" s="23">
        <f t="shared" si="101"/>
        <v>51.945</v>
      </c>
      <c r="AQ122" s="24">
        <f t="shared" si="102"/>
        <v>58.300899999999992</v>
      </c>
      <c r="AR122" s="24">
        <f t="shared" si="103"/>
        <v>63.353000000000002</v>
      </c>
      <c r="AS122" s="24">
        <f t="shared" si="104"/>
        <v>62.2</v>
      </c>
      <c r="AT122" s="24">
        <f t="shared" si="105"/>
        <v>61.058999999999997</v>
      </c>
      <c r="AU122" s="24">
        <f t="shared" si="106"/>
        <v>59.929000000000002</v>
      </c>
      <c r="AV122" s="24">
        <f t="shared" si="107"/>
        <v>58.81</v>
      </c>
      <c r="AW122" s="24">
        <f t="shared" si="108"/>
        <v>57.703000000000003</v>
      </c>
      <c r="AX122" s="24">
        <f t="shared" si="109"/>
        <v>56.606000000000002</v>
      </c>
      <c r="AY122" s="24">
        <f t="shared" si="110"/>
        <v>55.521000000000001</v>
      </c>
      <c r="AZ122" s="24">
        <f t="shared" si="111"/>
        <v>54.445999999999998</v>
      </c>
      <c r="BA122" s="24">
        <f t="shared" si="112"/>
        <v>53.381999999999998</v>
      </c>
    </row>
    <row r="123" spans="1:53" x14ac:dyDescent="0.4">
      <c r="A123" s="12" t="s">
        <v>201</v>
      </c>
      <c r="B123" s="12" t="s">
        <v>60</v>
      </c>
      <c r="C123" s="12">
        <v>118</v>
      </c>
      <c r="D123" s="12" t="s">
        <v>119</v>
      </c>
      <c r="E123" s="12">
        <v>2024</v>
      </c>
      <c r="F123" s="14">
        <v>45302</v>
      </c>
      <c r="G123" s="13" t="s">
        <v>87</v>
      </c>
      <c r="H123" s="30" t="s">
        <v>121</v>
      </c>
      <c r="I123" s="15">
        <f t="shared" si="76"/>
        <v>106879.76623327607</v>
      </c>
      <c r="J123" s="31">
        <v>0.47362230274187445</v>
      </c>
      <c r="K123" s="17">
        <f t="shared" si="77"/>
        <v>35.200000000000003</v>
      </c>
      <c r="L123" s="17">
        <f t="shared" si="78"/>
        <v>73.2</v>
      </c>
      <c r="M123" s="18">
        <v>0.99</v>
      </c>
      <c r="N123" s="18">
        <f t="shared" si="79"/>
        <v>1</v>
      </c>
      <c r="O123" s="19">
        <f t="shared" si="80"/>
        <v>1208.1506284354552</v>
      </c>
      <c r="P123" s="19">
        <f t="shared" si="81"/>
        <v>1196.0691221511008</v>
      </c>
      <c r="Q123" s="19">
        <f t="shared" si="82"/>
        <v>1184.1084309295895</v>
      </c>
      <c r="R123" s="19">
        <f t="shared" si="83"/>
        <v>1172.2673466202939</v>
      </c>
      <c r="S123" s="19">
        <f t="shared" si="84"/>
        <v>1160.5446731540908</v>
      </c>
      <c r="T123" s="19">
        <f t="shared" si="85"/>
        <v>1148.9392264225498</v>
      </c>
      <c r="U123" s="19">
        <f t="shared" si="86"/>
        <v>1137.4498341583244</v>
      </c>
      <c r="V123" s="19">
        <f t="shared" si="87"/>
        <v>1126.075335816741</v>
      </c>
      <c r="W123" s="19">
        <f t="shared" si="88"/>
        <v>1114.8145824585736</v>
      </c>
      <c r="X123" s="19">
        <f t="shared" si="89"/>
        <v>1103.6664366339878</v>
      </c>
      <c r="Y123" s="20">
        <f t="shared" si="90"/>
        <v>123.46842102283127</v>
      </c>
      <c r="Z123" s="20">
        <f t="shared" si="91"/>
        <v>129.12685674176703</v>
      </c>
      <c r="AA123" s="20">
        <f t="shared" si="92"/>
        <v>127.83558817434937</v>
      </c>
      <c r="AB123" s="20">
        <f t="shared" si="93"/>
        <v>126.55723229260585</v>
      </c>
      <c r="AC123" s="20">
        <f t="shared" si="94"/>
        <v>125.29165996967981</v>
      </c>
      <c r="AD123" s="20">
        <f t="shared" si="95"/>
        <v>124.038743369983</v>
      </c>
      <c r="AE123" s="20">
        <f t="shared" si="96"/>
        <v>122.79835593628317</v>
      </c>
      <c r="AF123" s="20">
        <f t="shared" si="97"/>
        <v>121.57037237692033</v>
      </c>
      <c r="AG123" s="20">
        <f t="shared" si="98"/>
        <v>120.35466865315112</v>
      </c>
      <c r="AH123" s="20">
        <f t="shared" si="99"/>
        <v>119.1511219666196</v>
      </c>
      <c r="AI123" s="20">
        <f t="shared" si="100"/>
        <v>117.9596107469534</v>
      </c>
      <c r="AJ123" s="21">
        <f>+VLOOKUP($A123,'[1]2. 사업대상 산출'!$A$3:$L$185,10,0)</f>
        <v>106879.76623327607</v>
      </c>
      <c r="AK123" s="21">
        <f>+VLOOKUP($A123,'[1]2. 사업대상 산출'!$A$3:$L$185,11,0)</f>
        <v>126118.12415526576</v>
      </c>
      <c r="AL123" s="22">
        <f t="shared" si="113"/>
        <v>1.18</v>
      </c>
      <c r="AM123" s="18">
        <v>0.45669999999999999</v>
      </c>
      <c r="AN123" s="18">
        <v>3.5999999999999999E-3</v>
      </c>
      <c r="AO123" s="18">
        <v>8.5000000000000006E-3</v>
      </c>
      <c r="AP123" s="23">
        <f t="shared" si="101"/>
        <v>57.94</v>
      </c>
      <c r="AQ123" s="24">
        <f t="shared" si="102"/>
        <v>65.527900000000017</v>
      </c>
      <c r="AR123" s="24">
        <f t="shared" si="103"/>
        <v>71.186000000000007</v>
      </c>
      <c r="AS123" s="24">
        <f t="shared" si="104"/>
        <v>69.894999999999996</v>
      </c>
      <c r="AT123" s="24">
        <f t="shared" si="105"/>
        <v>68.617000000000004</v>
      </c>
      <c r="AU123" s="24">
        <f t="shared" si="106"/>
        <v>67.350999999999999</v>
      </c>
      <c r="AV123" s="24">
        <f t="shared" si="107"/>
        <v>66.097999999999999</v>
      </c>
      <c r="AW123" s="24">
        <f t="shared" si="108"/>
        <v>64.858000000000004</v>
      </c>
      <c r="AX123" s="24">
        <f t="shared" si="109"/>
        <v>63.63</v>
      </c>
      <c r="AY123" s="24">
        <f t="shared" si="110"/>
        <v>62.414000000000001</v>
      </c>
      <c r="AZ123" s="24">
        <f t="shared" si="111"/>
        <v>61.210999999999999</v>
      </c>
      <c r="BA123" s="24">
        <f t="shared" si="112"/>
        <v>60.018999999999998</v>
      </c>
    </row>
    <row r="124" spans="1:53" x14ac:dyDescent="0.4">
      <c r="A124" s="12" t="s">
        <v>202</v>
      </c>
      <c r="B124" s="12" t="s">
        <v>60</v>
      </c>
      <c r="C124" s="12">
        <v>119</v>
      </c>
      <c r="D124" s="12" t="s">
        <v>119</v>
      </c>
      <c r="E124" s="12">
        <v>2024</v>
      </c>
      <c r="F124" s="14">
        <v>45288</v>
      </c>
      <c r="G124" s="13" t="s">
        <v>87</v>
      </c>
      <c r="H124" s="30" t="s">
        <v>121</v>
      </c>
      <c r="I124" s="15">
        <f t="shared" si="76"/>
        <v>106879.76623327607</v>
      </c>
      <c r="J124" s="31">
        <v>0.47362230274187445</v>
      </c>
      <c r="K124" s="17">
        <f t="shared" si="77"/>
        <v>35.200000000000003</v>
      </c>
      <c r="L124" s="17">
        <f t="shared" si="78"/>
        <v>73.2</v>
      </c>
      <c r="M124" s="18">
        <v>0.99</v>
      </c>
      <c r="N124" s="18">
        <f t="shared" si="79"/>
        <v>2</v>
      </c>
      <c r="O124" s="19">
        <f t="shared" si="80"/>
        <v>1196.0691221511008</v>
      </c>
      <c r="P124" s="19">
        <f t="shared" si="81"/>
        <v>1184.1084309295895</v>
      </c>
      <c r="Q124" s="19">
        <f t="shared" si="82"/>
        <v>1172.2673466202939</v>
      </c>
      <c r="R124" s="19">
        <f t="shared" si="83"/>
        <v>1160.5446731540908</v>
      </c>
      <c r="S124" s="19">
        <f t="shared" si="84"/>
        <v>1148.9392264225498</v>
      </c>
      <c r="T124" s="19">
        <f t="shared" si="85"/>
        <v>1137.4498341583244</v>
      </c>
      <c r="U124" s="19">
        <f t="shared" si="86"/>
        <v>1126.075335816741</v>
      </c>
      <c r="V124" s="19">
        <f t="shared" si="87"/>
        <v>1114.8145824585736</v>
      </c>
      <c r="W124" s="19">
        <f t="shared" si="88"/>
        <v>1103.6664366339878</v>
      </c>
      <c r="X124" s="19">
        <f t="shared" si="89"/>
        <v>1092.6297722676479</v>
      </c>
      <c r="Y124" s="20">
        <f t="shared" si="90"/>
        <v>122.23373681260296</v>
      </c>
      <c r="Z124" s="20">
        <f>MIN(I124,AJ124)*O124*10^-6</f>
        <v>127.83558817434937</v>
      </c>
      <c r="AA124" s="20">
        <f t="shared" si="92"/>
        <v>126.55723229260585</v>
      </c>
      <c r="AB124" s="20">
        <f t="shared" si="93"/>
        <v>125.29165996967981</v>
      </c>
      <c r="AC124" s="20">
        <f t="shared" si="94"/>
        <v>124.038743369983</v>
      </c>
      <c r="AD124" s="20">
        <f t="shared" si="95"/>
        <v>122.79835593628317</v>
      </c>
      <c r="AE124" s="20">
        <f t="shared" si="96"/>
        <v>121.57037237692033</v>
      </c>
      <c r="AF124" s="20">
        <f t="shared" si="97"/>
        <v>120.35466865315112</v>
      </c>
      <c r="AG124" s="20">
        <f t="shared" si="98"/>
        <v>119.1511219666196</v>
      </c>
      <c r="AH124" s="20">
        <f t="shared" si="99"/>
        <v>117.9596107469534</v>
      </c>
      <c r="AI124" s="20">
        <f t="shared" si="100"/>
        <v>116.78001463948387</v>
      </c>
      <c r="AJ124" s="21">
        <f>+VLOOKUP($A124,'[1]2. 사업대상 산출'!$A$3:$L$185,10,0)</f>
        <v>106879.76623327607</v>
      </c>
      <c r="AK124" s="21">
        <f>+VLOOKUP($A124,'[1]2. 사업대상 산출'!$A$3:$L$185,11,0)</f>
        <v>126118.12415526576</v>
      </c>
      <c r="AL124" s="22">
        <f t="shared" si="113"/>
        <v>1.18</v>
      </c>
      <c r="AM124" s="18">
        <v>0.45669999999999999</v>
      </c>
      <c r="AN124" s="18">
        <v>3.5999999999999999E-3</v>
      </c>
      <c r="AO124" s="18">
        <v>8.5000000000000006E-3</v>
      </c>
      <c r="AP124" s="23">
        <f t="shared" si="101"/>
        <v>57.94</v>
      </c>
      <c r="AQ124" s="24">
        <f t="shared" si="102"/>
        <v>64.293300000000002</v>
      </c>
      <c r="AR124" s="24">
        <f>ROUNDDOWN(Z124-AP124,3)</f>
        <v>69.894999999999996</v>
      </c>
      <c r="AS124" s="24">
        <f t="shared" si="104"/>
        <v>68.617000000000004</v>
      </c>
      <c r="AT124" s="24">
        <f t="shared" si="105"/>
        <v>67.350999999999999</v>
      </c>
      <c r="AU124" s="24">
        <f t="shared" si="106"/>
        <v>66.097999999999999</v>
      </c>
      <c r="AV124" s="24">
        <f t="shared" si="107"/>
        <v>64.858000000000004</v>
      </c>
      <c r="AW124" s="24">
        <f t="shared" si="108"/>
        <v>63.63</v>
      </c>
      <c r="AX124" s="24">
        <f t="shared" si="109"/>
        <v>62.414000000000001</v>
      </c>
      <c r="AY124" s="24">
        <f t="shared" si="110"/>
        <v>61.210999999999999</v>
      </c>
      <c r="AZ124" s="24">
        <f t="shared" si="111"/>
        <v>60.018999999999998</v>
      </c>
      <c r="BA124" s="24">
        <f t="shared" si="112"/>
        <v>58.84</v>
      </c>
    </row>
    <row r="125" spans="1:53" x14ac:dyDescent="0.4">
      <c r="A125" s="12" t="s">
        <v>203</v>
      </c>
      <c r="B125" s="12" t="s">
        <v>60</v>
      </c>
      <c r="C125" s="12">
        <v>120</v>
      </c>
      <c r="D125" s="12" t="s">
        <v>119</v>
      </c>
      <c r="E125" s="12">
        <v>2022</v>
      </c>
      <c r="F125" s="32">
        <v>44550</v>
      </c>
      <c r="G125" s="13" t="s">
        <v>87</v>
      </c>
      <c r="H125" s="30" t="s">
        <v>121</v>
      </c>
      <c r="I125" s="15">
        <f t="shared" si="76"/>
        <v>102970.74418604652</v>
      </c>
      <c r="J125" s="31">
        <v>0.47362230274187445</v>
      </c>
      <c r="K125" s="17">
        <f t="shared" si="77"/>
        <v>35.200000000000003</v>
      </c>
      <c r="L125" s="17">
        <f t="shared" si="78"/>
        <v>73.2</v>
      </c>
      <c r="M125" s="18">
        <v>0.99</v>
      </c>
      <c r="N125" s="18">
        <f t="shared" si="79"/>
        <v>4</v>
      </c>
      <c r="O125" s="19">
        <f t="shared" si="80"/>
        <v>1172.2673466202939</v>
      </c>
      <c r="P125" s="19">
        <f t="shared" si="81"/>
        <v>1160.5446731540908</v>
      </c>
      <c r="Q125" s="19">
        <f t="shared" si="82"/>
        <v>1148.9392264225498</v>
      </c>
      <c r="R125" s="19">
        <f t="shared" si="83"/>
        <v>1137.4498341583244</v>
      </c>
      <c r="S125" s="19">
        <f t="shared" si="84"/>
        <v>1126.075335816741</v>
      </c>
      <c r="T125" s="19">
        <f t="shared" si="85"/>
        <v>1114.8145824585736</v>
      </c>
      <c r="U125" s="19">
        <f t="shared" si="86"/>
        <v>1103.6664366339878</v>
      </c>
      <c r="V125" s="19">
        <f t="shared" si="87"/>
        <v>1092.6297722676479</v>
      </c>
      <c r="W125" s="19">
        <f t="shared" si="88"/>
        <v>1081.7034745449716</v>
      </c>
      <c r="X125" s="19">
        <f t="shared" si="89"/>
        <v>1070.8864397995217</v>
      </c>
      <c r="Y125" s="20">
        <f t="shared" si="90"/>
        <v>115.41967158040138</v>
      </c>
      <c r="Z125" s="20">
        <f t="shared" si="91"/>
        <v>120.7092410664938</v>
      </c>
      <c r="AA125" s="20">
        <f t="shared" si="92"/>
        <v>119.50214865582885</v>
      </c>
      <c r="AB125" s="20">
        <f t="shared" si="93"/>
        <v>118.30712716927056</v>
      </c>
      <c r="AC125" s="20">
        <f t="shared" si="94"/>
        <v>117.12405589757785</v>
      </c>
      <c r="AD125" s="20">
        <f t="shared" si="95"/>
        <v>115.95281533860206</v>
      </c>
      <c r="AE125" s="20">
        <f t="shared" si="96"/>
        <v>114.79328718521603</v>
      </c>
      <c r="AF125" s="20">
        <f t="shared" si="97"/>
        <v>113.64535431336388</v>
      </c>
      <c r="AG125" s="20">
        <f t="shared" si="98"/>
        <v>112.50890077023023</v>
      </c>
      <c r="AH125" s="20">
        <f t="shared" si="99"/>
        <v>111.38381176252796</v>
      </c>
      <c r="AI125" s="20">
        <f t="shared" si="100"/>
        <v>110.26997364490263</v>
      </c>
      <c r="AJ125" s="21">
        <f>+VLOOKUP($A125,'[1]2. 사업대상 산출'!$A$3:$L$185,10,0)</f>
        <v>102970.74418604652</v>
      </c>
      <c r="AK125" s="21">
        <f>+VLOOKUP($A125,'[1]2. 사업대상 산출'!$A$3:$L$185,11,0)</f>
        <v>115690.92627906975</v>
      </c>
      <c r="AL125" s="22">
        <f t="shared" si="113"/>
        <v>1.1235320011870609</v>
      </c>
      <c r="AM125" s="18">
        <v>0.45669999999999999</v>
      </c>
      <c r="AN125" s="18">
        <v>3.5999999999999999E-3</v>
      </c>
      <c r="AO125" s="18">
        <v>8.5000000000000006E-3</v>
      </c>
      <c r="AP125" s="23">
        <f t="shared" si="101"/>
        <v>53.149000000000001</v>
      </c>
      <c r="AQ125" s="24">
        <f t="shared" si="102"/>
        <v>62.270200000000003</v>
      </c>
      <c r="AR125" s="24">
        <f t="shared" si="103"/>
        <v>67.56</v>
      </c>
      <c r="AS125" s="24">
        <f t="shared" si="104"/>
        <v>66.352999999999994</v>
      </c>
      <c r="AT125" s="24">
        <f t="shared" si="105"/>
        <v>65.158000000000001</v>
      </c>
      <c r="AU125" s="24">
        <f t="shared" si="106"/>
        <v>63.975000000000001</v>
      </c>
      <c r="AV125" s="24">
        <f t="shared" si="107"/>
        <v>62.802999999999997</v>
      </c>
      <c r="AW125" s="24">
        <f t="shared" si="108"/>
        <v>61.643999999999998</v>
      </c>
      <c r="AX125" s="24">
        <f t="shared" si="109"/>
        <v>60.496000000000002</v>
      </c>
      <c r="AY125" s="24">
        <f t="shared" si="110"/>
        <v>59.359000000000002</v>
      </c>
      <c r="AZ125" s="24">
        <f t="shared" si="111"/>
        <v>58.234000000000002</v>
      </c>
      <c r="BA125" s="24">
        <f t="shared" si="112"/>
        <v>57.12</v>
      </c>
    </row>
    <row r="126" spans="1:53" x14ac:dyDescent="0.4">
      <c r="A126" s="12" t="s">
        <v>204</v>
      </c>
      <c r="B126" s="12" t="s">
        <v>60</v>
      </c>
      <c r="C126" s="12">
        <v>121</v>
      </c>
      <c r="D126" s="12" t="s">
        <v>119</v>
      </c>
      <c r="E126" s="12">
        <v>2024</v>
      </c>
      <c r="F126" s="14">
        <v>45329</v>
      </c>
      <c r="G126" s="13" t="s">
        <v>87</v>
      </c>
      <c r="H126" s="30" t="s">
        <v>121</v>
      </c>
      <c r="I126" s="15">
        <f t="shared" si="76"/>
        <v>106879.76623327607</v>
      </c>
      <c r="J126" s="31">
        <v>0.47362230274187445</v>
      </c>
      <c r="K126" s="17">
        <f t="shared" si="77"/>
        <v>35.200000000000003</v>
      </c>
      <c r="L126" s="17">
        <f t="shared" si="78"/>
        <v>73.2</v>
      </c>
      <c r="M126" s="18">
        <v>0.99</v>
      </c>
      <c r="N126" s="18">
        <f t="shared" si="79"/>
        <v>1</v>
      </c>
      <c r="O126" s="19">
        <f t="shared" si="80"/>
        <v>1208.1506284354552</v>
      </c>
      <c r="P126" s="19">
        <f t="shared" si="81"/>
        <v>1196.0691221511008</v>
      </c>
      <c r="Q126" s="19">
        <f t="shared" si="82"/>
        <v>1184.1084309295895</v>
      </c>
      <c r="R126" s="19">
        <f t="shared" si="83"/>
        <v>1172.2673466202939</v>
      </c>
      <c r="S126" s="19">
        <f t="shared" si="84"/>
        <v>1160.5446731540908</v>
      </c>
      <c r="T126" s="19">
        <f t="shared" si="85"/>
        <v>1148.9392264225498</v>
      </c>
      <c r="U126" s="19">
        <f t="shared" si="86"/>
        <v>1137.4498341583244</v>
      </c>
      <c r="V126" s="19">
        <f t="shared" si="87"/>
        <v>1126.075335816741</v>
      </c>
      <c r="W126" s="19">
        <f t="shared" si="88"/>
        <v>1114.8145824585736</v>
      </c>
      <c r="X126" s="19">
        <f t="shared" si="89"/>
        <v>1103.6664366339878</v>
      </c>
      <c r="Y126" s="20">
        <f t="shared" si="90"/>
        <v>123.46842102283127</v>
      </c>
      <c r="Z126" s="20">
        <f t="shared" si="91"/>
        <v>129.12685674176703</v>
      </c>
      <c r="AA126" s="20">
        <f t="shared" si="92"/>
        <v>127.83558817434937</v>
      </c>
      <c r="AB126" s="20">
        <f t="shared" si="93"/>
        <v>126.55723229260585</v>
      </c>
      <c r="AC126" s="20">
        <f t="shared" si="94"/>
        <v>125.29165996967981</v>
      </c>
      <c r="AD126" s="20">
        <f t="shared" si="95"/>
        <v>124.038743369983</v>
      </c>
      <c r="AE126" s="20">
        <f t="shared" si="96"/>
        <v>122.79835593628317</v>
      </c>
      <c r="AF126" s="20">
        <f t="shared" si="97"/>
        <v>121.57037237692033</v>
      </c>
      <c r="AG126" s="20">
        <f t="shared" si="98"/>
        <v>120.35466865315112</v>
      </c>
      <c r="AH126" s="20">
        <f t="shared" si="99"/>
        <v>119.1511219666196</v>
      </c>
      <c r="AI126" s="20">
        <f t="shared" si="100"/>
        <v>117.9596107469534</v>
      </c>
      <c r="AJ126" s="21">
        <f>+VLOOKUP($A126,'[1]2. 사업대상 산출'!$A$3:$L$185,10,0)</f>
        <v>106879.76623327607</v>
      </c>
      <c r="AK126" s="21">
        <f>+VLOOKUP($A126,'[1]2. 사업대상 산출'!$A$3:$L$185,11,0)</f>
        <v>126118.12415526576</v>
      </c>
      <c r="AL126" s="22">
        <f t="shared" si="113"/>
        <v>1.18</v>
      </c>
      <c r="AM126" s="18">
        <v>0.45669999999999999</v>
      </c>
      <c r="AN126" s="18">
        <v>3.5999999999999999E-3</v>
      </c>
      <c r="AO126" s="18">
        <v>8.5000000000000006E-3</v>
      </c>
      <c r="AP126" s="23">
        <f t="shared" si="101"/>
        <v>57.94</v>
      </c>
      <c r="AQ126" s="24">
        <f t="shared" si="102"/>
        <v>65.527900000000017</v>
      </c>
      <c r="AR126" s="24">
        <f t="shared" si="103"/>
        <v>71.186000000000007</v>
      </c>
      <c r="AS126" s="24">
        <f t="shared" si="104"/>
        <v>69.894999999999996</v>
      </c>
      <c r="AT126" s="24">
        <f t="shared" si="105"/>
        <v>68.617000000000004</v>
      </c>
      <c r="AU126" s="24">
        <f t="shared" si="106"/>
        <v>67.350999999999999</v>
      </c>
      <c r="AV126" s="24">
        <f t="shared" si="107"/>
        <v>66.097999999999999</v>
      </c>
      <c r="AW126" s="24">
        <f t="shared" si="108"/>
        <v>64.858000000000004</v>
      </c>
      <c r="AX126" s="24">
        <f t="shared" si="109"/>
        <v>63.63</v>
      </c>
      <c r="AY126" s="24">
        <f t="shared" si="110"/>
        <v>62.414000000000001</v>
      </c>
      <c r="AZ126" s="24">
        <f t="shared" si="111"/>
        <v>61.210999999999999</v>
      </c>
      <c r="BA126" s="24">
        <f t="shared" si="112"/>
        <v>60.018999999999998</v>
      </c>
    </row>
    <row r="127" spans="1:53" x14ac:dyDescent="0.4">
      <c r="A127" s="12" t="s">
        <v>205</v>
      </c>
      <c r="B127" s="12" t="s">
        <v>60</v>
      </c>
      <c r="C127" s="12">
        <v>122</v>
      </c>
      <c r="D127" s="12" t="s">
        <v>119</v>
      </c>
      <c r="E127" s="12">
        <v>2024</v>
      </c>
      <c r="F127" s="14">
        <v>45329</v>
      </c>
      <c r="G127" s="13" t="s">
        <v>87</v>
      </c>
      <c r="H127" s="30" t="s">
        <v>121</v>
      </c>
      <c r="I127" s="15">
        <f t="shared" si="76"/>
        <v>106879.76623327607</v>
      </c>
      <c r="J127" s="31">
        <v>0.47362230274187445</v>
      </c>
      <c r="K127" s="17">
        <f t="shared" si="77"/>
        <v>35.200000000000003</v>
      </c>
      <c r="L127" s="17">
        <f t="shared" si="78"/>
        <v>73.2</v>
      </c>
      <c r="M127" s="18">
        <v>0.99</v>
      </c>
      <c r="N127" s="18">
        <f t="shared" si="79"/>
        <v>1</v>
      </c>
      <c r="O127" s="19">
        <f t="shared" si="80"/>
        <v>1208.1506284354552</v>
      </c>
      <c r="P127" s="19">
        <f t="shared" si="81"/>
        <v>1196.0691221511008</v>
      </c>
      <c r="Q127" s="19">
        <f t="shared" si="82"/>
        <v>1184.1084309295895</v>
      </c>
      <c r="R127" s="19">
        <f t="shared" si="83"/>
        <v>1172.2673466202939</v>
      </c>
      <c r="S127" s="19">
        <f t="shared" si="84"/>
        <v>1160.5446731540908</v>
      </c>
      <c r="T127" s="19">
        <f t="shared" si="85"/>
        <v>1148.9392264225498</v>
      </c>
      <c r="U127" s="19">
        <f t="shared" si="86"/>
        <v>1137.4498341583244</v>
      </c>
      <c r="V127" s="19">
        <f t="shared" si="87"/>
        <v>1126.075335816741</v>
      </c>
      <c r="W127" s="19">
        <f t="shared" si="88"/>
        <v>1114.8145824585736</v>
      </c>
      <c r="X127" s="19">
        <f t="shared" si="89"/>
        <v>1103.6664366339878</v>
      </c>
      <c r="Y127" s="20">
        <f t="shared" si="90"/>
        <v>123.46842102283127</v>
      </c>
      <c r="Z127" s="20">
        <f t="shared" si="91"/>
        <v>129.12685674176703</v>
      </c>
      <c r="AA127" s="20">
        <f t="shared" si="92"/>
        <v>127.83558817434937</v>
      </c>
      <c r="AB127" s="20">
        <f t="shared" si="93"/>
        <v>126.55723229260585</v>
      </c>
      <c r="AC127" s="20">
        <f t="shared" si="94"/>
        <v>125.29165996967981</v>
      </c>
      <c r="AD127" s="20">
        <f t="shared" si="95"/>
        <v>124.038743369983</v>
      </c>
      <c r="AE127" s="20">
        <f t="shared" si="96"/>
        <v>122.79835593628317</v>
      </c>
      <c r="AF127" s="20">
        <f t="shared" si="97"/>
        <v>121.57037237692033</v>
      </c>
      <c r="AG127" s="20">
        <f t="shared" si="98"/>
        <v>120.35466865315112</v>
      </c>
      <c r="AH127" s="20">
        <f t="shared" si="99"/>
        <v>119.1511219666196</v>
      </c>
      <c r="AI127" s="20">
        <f t="shared" si="100"/>
        <v>117.9596107469534</v>
      </c>
      <c r="AJ127" s="21">
        <f>+VLOOKUP($A127,'[1]2. 사업대상 산출'!$A$3:$L$185,10,0)</f>
        <v>106879.76623327607</v>
      </c>
      <c r="AK127" s="21">
        <f>+VLOOKUP($A127,'[1]2. 사업대상 산출'!$A$3:$L$185,11,0)</f>
        <v>126118.12415526576</v>
      </c>
      <c r="AL127" s="22">
        <f t="shared" si="113"/>
        <v>1.18</v>
      </c>
      <c r="AM127" s="18">
        <v>0.45669999999999999</v>
      </c>
      <c r="AN127" s="18">
        <v>3.5999999999999999E-3</v>
      </c>
      <c r="AO127" s="18">
        <v>8.5000000000000006E-3</v>
      </c>
      <c r="AP127" s="23">
        <f t="shared" si="101"/>
        <v>57.94</v>
      </c>
      <c r="AQ127" s="24">
        <f t="shared" si="102"/>
        <v>65.527900000000017</v>
      </c>
      <c r="AR127" s="24">
        <f t="shared" si="103"/>
        <v>71.186000000000007</v>
      </c>
      <c r="AS127" s="24">
        <f t="shared" si="104"/>
        <v>69.894999999999996</v>
      </c>
      <c r="AT127" s="24">
        <f t="shared" si="105"/>
        <v>68.617000000000004</v>
      </c>
      <c r="AU127" s="24">
        <f t="shared" si="106"/>
        <v>67.350999999999999</v>
      </c>
      <c r="AV127" s="24">
        <f t="shared" si="107"/>
        <v>66.097999999999999</v>
      </c>
      <c r="AW127" s="24">
        <f t="shared" si="108"/>
        <v>64.858000000000004</v>
      </c>
      <c r="AX127" s="24">
        <f t="shared" si="109"/>
        <v>63.63</v>
      </c>
      <c r="AY127" s="24">
        <f t="shared" si="110"/>
        <v>62.414000000000001</v>
      </c>
      <c r="AZ127" s="24">
        <f t="shared" si="111"/>
        <v>61.210999999999999</v>
      </c>
      <c r="BA127" s="24">
        <f t="shared" si="112"/>
        <v>60.018999999999998</v>
      </c>
    </row>
    <row r="128" spans="1:53" x14ac:dyDescent="0.4">
      <c r="A128" s="12" t="s">
        <v>206</v>
      </c>
      <c r="B128" s="12" t="s">
        <v>60</v>
      </c>
      <c r="C128" s="12">
        <v>123</v>
      </c>
      <c r="D128" s="12" t="s">
        <v>119</v>
      </c>
      <c r="E128" s="12">
        <v>2021</v>
      </c>
      <c r="F128" s="14">
        <v>44602</v>
      </c>
      <c r="G128" s="13" t="s">
        <v>87</v>
      </c>
      <c r="H128" s="30" t="s">
        <v>169</v>
      </c>
      <c r="I128" s="15">
        <f t="shared" si="76"/>
        <v>121105.91584158415</v>
      </c>
      <c r="J128" s="31">
        <v>0.47173563469937296</v>
      </c>
      <c r="K128" s="17">
        <f t="shared" si="77"/>
        <v>35.200000000000003</v>
      </c>
      <c r="L128" s="17">
        <f t="shared" si="78"/>
        <v>73.2</v>
      </c>
      <c r="M128" s="18">
        <v>0.99</v>
      </c>
      <c r="N128" s="18">
        <f t="shared" si="79"/>
        <v>3</v>
      </c>
      <c r="O128" s="19">
        <f t="shared" si="80"/>
        <v>1179.3915509968701</v>
      </c>
      <c r="P128" s="19">
        <f t="shared" si="81"/>
        <v>1167.5976354869015</v>
      </c>
      <c r="Q128" s="19">
        <f t="shared" si="82"/>
        <v>1155.9216591320323</v>
      </c>
      <c r="R128" s="19">
        <f t="shared" si="83"/>
        <v>1144.362442540712</v>
      </c>
      <c r="S128" s="19">
        <f t="shared" si="84"/>
        <v>1132.9188181153049</v>
      </c>
      <c r="T128" s="19">
        <f t="shared" si="85"/>
        <v>1121.5896299341518</v>
      </c>
      <c r="U128" s="19">
        <f t="shared" si="86"/>
        <v>1110.3737336348104</v>
      </c>
      <c r="V128" s="19">
        <f t="shared" si="87"/>
        <v>1099.2699962984623</v>
      </c>
      <c r="W128" s="19">
        <f t="shared" si="88"/>
        <v>1088.2772963354776</v>
      </c>
      <c r="X128" s="19">
        <f t="shared" si="89"/>
        <v>1077.3945233721229</v>
      </c>
      <c r="Y128" s="20">
        <f t="shared" si="90"/>
        <v>136.57231948371253</v>
      </c>
      <c r="Z128" s="20">
        <f t="shared" si="91"/>
        <v>142.83129391930234</v>
      </c>
      <c r="AA128" s="20">
        <f t="shared" si="92"/>
        <v>141.40298098010933</v>
      </c>
      <c r="AB128" s="20">
        <f t="shared" si="93"/>
        <v>139.98895117030821</v>
      </c>
      <c r="AC128" s="20">
        <f t="shared" si="94"/>
        <v>138.58906165860515</v>
      </c>
      <c r="AD128" s="20">
        <f t="shared" si="95"/>
        <v>137.20317104201908</v>
      </c>
      <c r="AE128" s="20">
        <f t="shared" si="96"/>
        <v>135.83113933159891</v>
      </c>
      <c r="AF128" s="20">
        <f t="shared" si="97"/>
        <v>134.47282793828293</v>
      </c>
      <c r="AG128" s="20">
        <f t="shared" si="98"/>
        <v>133.12809965890008</v>
      </c>
      <c r="AH128" s="20">
        <f t="shared" si="99"/>
        <v>131.79681866231107</v>
      </c>
      <c r="AI128" s="20">
        <f t="shared" si="100"/>
        <v>130.47885047568798</v>
      </c>
      <c r="AJ128" s="21">
        <f>+VLOOKUP($A128,'[1]2. 사업대상 산출'!$A$3:$L$185,10,0)</f>
        <v>121105.91584158415</v>
      </c>
      <c r="AK128" s="21">
        <f>+VLOOKUP($A128,'[1]2. 사업대상 산출'!$A$3:$L$185,11,0)</f>
        <v>145185.47178217821</v>
      </c>
      <c r="AL128" s="22">
        <f t="shared" si="113"/>
        <v>1.1988305507064738</v>
      </c>
      <c r="AM128" s="18">
        <v>0.45669999999999999</v>
      </c>
      <c r="AN128" s="18">
        <v>3.5999999999999999E-3</v>
      </c>
      <c r="AO128" s="18">
        <v>8.5000000000000006E-3</v>
      </c>
      <c r="AP128" s="23">
        <f t="shared" si="101"/>
        <v>66.698999999999998</v>
      </c>
      <c r="AQ128" s="24">
        <f t="shared" si="102"/>
        <v>69.872799999999998</v>
      </c>
      <c r="AR128" s="24">
        <f t="shared" si="103"/>
        <v>76.132000000000005</v>
      </c>
      <c r="AS128" s="24">
        <f t="shared" si="104"/>
        <v>74.703000000000003</v>
      </c>
      <c r="AT128" s="24">
        <f t="shared" si="105"/>
        <v>73.289000000000001</v>
      </c>
      <c r="AU128" s="24">
        <f t="shared" si="106"/>
        <v>71.89</v>
      </c>
      <c r="AV128" s="24">
        <f t="shared" si="107"/>
        <v>70.504000000000005</v>
      </c>
      <c r="AW128" s="24">
        <f t="shared" si="108"/>
        <v>69.132000000000005</v>
      </c>
      <c r="AX128" s="24">
        <f t="shared" si="109"/>
        <v>67.772999999999996</v>
      </c>
      <c r="AY128" s="24">
        <f t="shared" si="110"/>
        <v>66.429000000000002</v>
      </c>
      <c r="AZ128" s="24">
        <f t="shared" si="111"/>
        <v>65.096999999999994</v>
      </c>
      <c r="BA128" s="24">
        <f t="shared" si="112"/>
        <v>63.779000000000003</v>
      </c>
    </row>
    <row r="129" spans="1:53" x14ac:dyDescent="0.4">
      <c r="A129" s="12" t="s">
        <v>207</v>
      </c>
      <c r="B129" s="12" t="s">
        <v>60</v>
      </c>
      <c r="C129" s="12">
        <v>124</v>
      </c>
      <c r="D129" s="12" t="s">
        <v>119</v>
      </c>
      <c r="E129" s="12">
        <v>2021</v>
      </c>
      <c r="F129" s="14">
        <v>44602</v>
      </c>
      <c r="G129" s="13" t="s">
        <v>87</v>
      </c>
      <c r="H129" s="30" t="s">
        <v>169</v>
      </c>
      <c r="I129" s="15">
        <f t="shared" si="76"/>
        <v>126700.625</v>
      </c>
      <c r="J129" s="31">
        <v>0.47173563469937296</v>
      </c>
      <c r="K129" s="17">
        <f t="shared" si="77"/>
        <v>35.200000000000003</v>
      </c>
      <c r="L129" s="17">
        <f t="shared" si="78"/>
        <v>73.2</v>
      </c>
      <c r="M129" s="18">
        <v>0.99</v>
      </c>
      <c r="N129" s="18">
        <f t="shared" si="79"/>
        <v>3</v>
      </c>
      <c r="O129" s="19">
        <f t="shared" si="80"/>
        <v>1179.3915509968701</v>
      </c>
      <c r="P129" s="19">
        <f t="shared" si="81"/>
        <v>1167.5976354869015</v>
      </c>
      <c r="Q129" s="19">
        <f t="shared" si="82"/>
        <v>1155.9216591320323</v>
      </c>
      <c r="R129" s="19">
        <f t="shared" si="83"/>
        <v>1144.362442540712</v>
      </c>
      <c r="S129" s="19">
        <f t="shared" si="84"/>
        <v>1132.9188181153049</v>
      </c>
      <c r="T129" s="19">
        <f t="shared" si="85"/>
        <v>1121.5896299341518</v>
      </c>
      <c r="U129" s="19">
        <f t="shared" si="86"/>
        <v>1110.3737336348104</v>
      </c>
      <c r="V129" s="19">
        <f t="shared" si="87"/>
        <v>1099.2699962984623</v>
      </c>
      <c r="W129" s="19">
        <f t="shared" si="88"/>
        <v>1088.2772963354776</v>
      </c>
      <c r="X129" s="19">
        <f t="shared" si="89"/>
        <v>1077.3945233721229</v>
      </c>
      <c r="Y129" s="20">
        <f t="shared" si="90"/>
        <v>142.88152743025987</v>
      </c>
      <c r="Z129" s="20">
        <f t="shared" si="91"/>
        <v>149.42964663102279</v>
      </c>
      <c r="AA129" s="20">
        <f t="shared" si="92"/>
        <v>147.93535016471259</v>
      </c>
      <c r="AB129" s="20">
        <f t="shared" si="93"/>
        <v>146.45599666306546</v>
      </c>
      <c r="AC129" s="20">
        <f t="shared" si="94"/>
        <v>144.99143669643479</v>
      </c>
      <c r="AD129" s="20">
        <f t="shared" si="95"/>
        <v>143.54152232947044</v>
      </c>
      <c r="AE129" s="20">
        <f t="shared" si="96"/>
        <v>142.10610710617576</v>
      </c>
      <c r="AF129" s="20">
        <f t="shared" si="97"/>
        <v>140.68504603511397</v>
      </c>
      <c r="AG129" s="20">
        <f t="shared" si="98"/>
        <v>139.27819557476283</v>
      </c>
      <c r="AH129" s="20">
        <f t="shared" si="99"/>
        <v>137.88541361901522</v>
      </c>
      <c r="AI129" s="20">
        <f t="shared" si="100"/>
        <v>136.50655948282505</v>
      </c>
      <c r="AJ129" s="21">
        <f>+VLOOKUP($A129,'[1]2. 사업대상 산출'!$A$3:$L$185,10,0)</f>
        <v>126700.625</v>
      </c>
      <c r="AK129" s="21">
        <f>+VLOOKUP($A129,'[1]2. 사업대상 산출'!$A$3:$L$185,11,0)</f>
        <v>153193.73024999996</v>
      </c>
      <c r="AL129" s="22">
        <f t="shared" si="113"/>
        <v>1.2091000360100825</v>
      </c>
      <c r="AM129" s="18">
        <v>0.45669999999999999</v>
      </c>
      <c r="AN129" s="18">
        <v>3.5999999999999999E-3</v>
      </c>
      <c r="AO129" s="18">
        <v>8.5000000000000006E-3</v>
      </c>
      <c r="AP129" s="23">
        <f t="shared" si="101"/>
        <v>70.378</v>
      </c>
      <c r="AQ129" s="24">
        <f t="shared" si="102"/>
        <v>72.503100000000003</v>
      </c>
      <c r="AR129" s="24">
        <f t="shared" si="103"/>
        <v>79.051000000000002</v>
      </c>
      <c r="AS129" s="24">
        <f t="shared" si="104"/>
        <v>77.557000000000002</v>
      </c>
      <c r="AT129" s="24">
        <f t="shared" si="105"/>
        <v>76.076999999999998</v>
      </c>
      <c r="AU129" s="24">
        <f t="shared" si="106"/>
        <v>74.613</v>
      </c>
      <c r="AV129" s="24">
        <f t="shared" si="107"/>
        <v>73.162999999999997</v>
      </c>
      <c r="AW129" s="24">
        <f t="shared" si="108"/>
        <v>71.727999999999994</v>
      </c>
      <c r="AX129" s="24">
        <f t="shared" si="109"/>
        <v>70.307000000000002</v>
      </c>
      <c r="AY129" s="24">
        <f t="shared" si="110"/>
        <v>68.900000000000006</v>
      </c>
      <c r="AZ129" s="24">
        <f t="shared" si="111"/>
        <v>67.507000000000005</v>
      </c>
      <c r="BA129" s="24">
        <f t="shared" si="112"/>
        <v>66.128</v>
      </c>
    </row>
    <row r="130" spans="1:53" x14ac:dyDescent="0.4">
      <c r="A130" s="12" t="s">
        <v>208</v>
      </c>
      <c r="B130" s="12" t="s">
        <v>60</v>
      </c>
      <c r="C130" s="12">
        <v>125</v>
      </c>
      <c r="D130" s="12" t="s">
        <v>119</v>
      </c>
      <c r="E130" s="12">
        <v>2021</v>
      </c>
      <c r="F130" s="14">
        <v>44602</v>
      </c>
      <c r="G130" s="13" t="s">
        <v>87</v>
      </c>
      <c r="H130" s="30" t="s">
        <v>169</v>
      </c>
      <c r="I130" s="15">
        <f t="shared" si="76"/>
        <v>125807.14301323675</v>
      </c>
      <c r="J130" s="31">
        <v>0.47173563469937296</v>
      </c>
      <c r="K130" s="17">
        <f t="shared" si="77"/>
        <v>35.200000000000003</v>
      </c>
      <c r="L130" s="17">
        <f t="shared" si="78"/>
        <v>73.2</v>
      </c>
      <c r="M130" s="18">
        <v>0.99</v>
      </c>
      <c r="N130" s="18">
        <f t="shared" si="79"/>
        <v>3</v>
      </c>
      <c r="O130" s="19">
        <f t="shared" si="80"/>
        <v>1179.3915509968701</v>
      </c>
      <c r="P130" s="19">
        <f t="shared" si="81"/>
        <v>1167.5976354869015</v>
      </c>
      <c r="Q130" s="19">
        <f t="shared" si="82"/>
        <v>1155.9216591320323</v>
      </c>
      <c r="R130" s="19">
        <f t="shared" si="83"/>
        <v>1144.362442540712</v>
      </c>
      <c r="S130" s="19">
        <f t="shared" si="84"/>
        <v>1132.9188181153049</v>
      </c>
      <c r="T130" s="19">
        <f t="shared" si="85"/>
        <v>1121.5896299341518</v>
      </c>
      <c r="U130" s="19">
        <f t="shared" si="86"/>
        <v>1110.3737336348104</v>
      </c>
      <c r="V130" s="19">
        <f t="shared" si="87"/>
        <v>1099.2699962984623</v>
      </c>
      <c r="W130" s="19">
        <f t="shared" si="88"/>
        <v>1088.2772963354776</v>
      </c>
      <c r="X130" s="19">
        <f t="shared" si="89"/>
        <v>1077.3945233721229</v>
      </c>
      <c r="Y130" s="20">
        <f t="shared" si="90"/>
        <v>141.87393910147179</v>
      </c>
      <c r="Z130" s="20">
        <f t="shared" si="91"/>
        <v>148.37588152486634</v>
      </c>
      <c r="AA130" s="20">
        <f t="shared" si="92"/>
        <v>146.89212270961769</v>
      </c>
      <c r="AB130" s="20">
        <f t="shared" si="93"/>
        <v>145.42320148252151</v>
      </c>
      <c r="AC130" s="20">
        <f t="shared" si="94"/>
        <v>143.96896946769627</v>
      </c>
      <c r="AD130" s="20">
        <f t="shared" si="95"/>
        <v>142.52927977301931</v>
      </c>
      <c r="AE130" s="20">
        <f t="shared" si="96"/>
        <v>141.10398697528913</v>
      </c>
      <c r="AF130" s="20">
        <f t="shared" si="97"/>
        <v>139.69294710553623</v>
      </c>
      <c r="AG130" s="20">
        <f t="shared" si="98"/>
        <v>138.29601763448088</v>
      </c>
      <c r="AH130" s="20">
        <f t="shared" si="99"/>
        <v>136.91305745813605</v>
      </c>
      <c r="AI130" s="20">
        <f t="shared" si="100"/>
        <v>135.54392688355469</v>
      </c>
      <c r="AJ130" s="21">
        <f>+VLOOKUP($A130,'[1]2. 사업대상 산출'!$A$3:$L$185,10,0)</f>
        <v>125807.14301323675</v>
      </c>
      <c r="AK130" s="21">
        <f>+VLOOKUP($A130,'[1]2. 사업대상 산출'!$A$3:$L$185,11,0)</f>
        <v>134078.35340909089</v>
      </c>
      <c r="AL130" s="22">
        <f t="shared" si="113"/>
        <v>1.0657451572124477</v>
      </c>
      <c r="AM130" s="18">
        <v>0.45669999999999999</v>
      </c>
      <c r="AN130" s="18">
        <v>3.5999999999999999E-3</v>
      </c>
      <c r="AO130" s="18">
        <v>8.5000000000000006E-3</v>
      </c>
      <c r="AP130" s="23">
        <f t="shared" si="101"/>
        <v>61.597000000000001</v>
      </c>
      <c r="AQ130" s="24">
        <f t="shared" si="102"/>
        <v>80.276399999999995</v>
      </c>
      <c r="AR130" s="24">
        <f t="shared" si="103"/>
        <v>86.778000000000006</v>
      </c>
      <c r="AS130" s="24">
        <f t="shared" si="104"/>
        <v>85.295000000000002</v>
      </c>
      <c r="AT130" s="24">
        <f t="shared" si="105"/>
        <v>83.825999999999993</v>
      </c>
      <c r="AU130" s="24">
        <f t="shared" si="106"/>
        <v>82.370999999999995</v>
      </c>
      <c r="AV130" s="24">
        <f t="shared" si="107"/>
        <v>80.932000000000002</v>
      </c>
      <c r="AW130" s="24">
        <f t="shared" si="108"/>
        <v>79.506</v>
      </c>
      <c r="AX130" s="24">
        <f t="shared" si="109"/>
        <v>78.094999999999999</v>
      </c>
      <c r="AY130" s="24">
        <f t="shared" si="110"/>
        <v>76.698999999999998</v>
      </c>
      <c r="AZ130" s="24">
        <f t="shared" si="111"/>
        <v>75.316000000000003</v>
      </c>
      <c r="BA130" s="24">
        <f t="shared" si="112"/>
        <v>73.945999999999998</v>
      </c>
    </row>
    <row r="131" spans="1:53" x14ac:dyDescent="0.4">
      <c r="A131" s="12" t="s">
        <v>209</v>
      </c>
      <c r="B131" s="12" t="s">
        <v>60</v>
      </c>
      <c r="C131" s="12">
        <v>126</v>
      </c>
      <c r="D131" s="12" t="s">
        <v>119</v>
      </c>
      <c r="E131" s="12">
        <v>2022</v>
      </c>
      <c r="F131" s="14">
        <v>44732</v>
      </c>
      <c r="G131" s="13" t="s">
        <v>87</v>
      </c>
      <c r="H131" s="30" t="s">
        <v>121</v>
      </c>
      <c r="I131" s="15">
        <f t="shared" si="76"/>
        <v>84624.271561771544</v>
      </c>
      <c r="J131" s="31">
        <v>0.47362230274187445</v>
      </c>
      <c r="K131" s="17">
        <f t="shared" si="77"/>
        <v>35.200000000000003</v>
      </c>
      <c r="L131" s="17">
        <f t="shared" si="78"/>
        <v>73.2</v>
      </c>
      <c r="M131" s="18">
        <v>0.99</v>
      </c>
      <c r="N131" s="18">
        <f t="shared" si="79"/>
        <v>3</v>
      </c>
      <c r="O131" s="19">
        <f t="shared" si="80"/>
        <v>1184.1084309295895</v>
      </c>
      <c r="P131" s="19">
        <f t="shared" si="81"/>
        <v>1172.2673466202939</v>
      </c>
      <c r="Q131" s="19">
        <f t="shared" si="82"/>
        <v>1160.5446731540908</v>
      </c>
      <c r="R131" s="19">
        <f t="shared" si="83"/>
        <v>1148.9392264225498</v>
      </c>
      <c r="S131" s="19">
        <f t="shared" si="84"/>
        <v>1137.4498341583244</v>
      </c>
      <c r="T131" s="19">
        <f t="shared" si="85"/>
        <v>1126.075335816741</v>
      </c>
      <c r="U131" s="19">
        <f t="shared" si="86"/>
        <v>1114.8145824585736</v>
      </c>
      <c r="V131" s="19">
        <f t="shared" si="87"/>
        <v>1103.6664366339878</v>
      </c>
      <c r="W131" s="19">
        <f t="shared" si="88"/>
        <v>1092.6297722676479</v>
      </c>
      <c r="X131" s="19">
        <f t="shared" si="89"/>
        <v>1081.7034745449716</v>
      </c>
      <c r="Y131" s="20">
        <f t="shared" si="90"/>
        <v>95.813285241553388</v>
      </c>
      <c r="Z131" s="20">
        <f t="shared" si="91"/>
        <v>100.20431341756878</v>
      </c>
      <c r="AA131" s="20">
        <f t="shared" si="92"/>
        <v>99.202270283393105</v>
      </c>
      <c r="AB131" s="20">
        <f t="shared" si="93"/>
        <v>98.210247580559169</v>
      </c>
      <c r="AC131" s="20">
        <f t="shared" si="94"/>
        <v>97.22814510475358</v>
      </c>
      <c r="AD131" s="20">
        <f t="shared" si="95"/>
        <v>96.255863653706044</v>
      </c>
      <c r="AE131" s="20">
        <f t="shared" si="96"/>
        <v>95.293305017168976</v>
      </c>
      <c r="AF131" s="20">
        <f t="shared" si="97"/>
        <v>94.340371966997282</v>
      </c>
      <c r="AG131" s="20">
        <f t="shared" si="98"/>
        <v>93.396968247327308</v>
      </c>
      <c r="AH131" s="20">
        <f t="shared" si="99"/>
        <v>92.462998564854033</v>
      </c>
      <c r="AI131" s="20">
        <f t="shared" si="100"/>
        <v>91.53836857920551</v>
      </c>
      <c r="AJ131" s="21">
        <f>+VLOOKUP($A131,'[1]2. 사업대상 산출'!$A$3:$L$185,10,0)</f>
        <v>84624.271561771544</v>
      </c>
      <c r="AK131" s="21">
        <f>+VLOOKUP($A131,'[1]2. 사업대상 산출'!$A$3:$L$185,11,0)</f>
        <v>99066.746487603319</v>
      </c>
      <c r="AL131" s="22">
        <f t="shared" si="113"/>
        <v>1.1706658699601269</v>
      </c>
      <c r="AM131" s="18">
        <v>0.45669999999999999</v>
      </c>
      <c r="AN131" s="18">
        <v>3.5999999999999999E-3</v>
      </c>
      <c r="AO131" s="18">
        <v>8.5000000000000006E-3</v>
      </c>
      <c r="AP131" s="23">
        <f t="shared" si="101"/>
        <v>45.512</v>
      </c>
      <c r="AQ131" s="24">
        <f t="shared" si="102"/>
        <v>50.300800000000002</v>
      </c>
      <c r="AR131" s="24">
        <f t="shared" si="103"/>
        <v>54.692</v>
      </c>
      <c r="AS131" s="24">
        <f t="shared" si="104"/>
        <v>53.69</v>
      </c>
      <c r="AT131" s="24">
        <f t="shared" si="105"/>
        <v>52.698</v>
      </c>
      <c r="AU131" s="24">
        <f t="shared" si="106"/>
        <v>51.716000000000001</v>
      </c>
      <c r="AV131" s="24">
        <f t="shared" si="107"/>
        <v>50.743000000000002</v>
      </c>
      <c r="AW131" s="24">
        <f t="shared" si="108"/>
        <v>49.780999999999999</v>
      </c>
      <c r="AX131" s="24">
        <f t="shared" si="109"/>
        <v>48.828000000000003</v>
      </c>
      <c r="AY131" s="24">
        <f t="shared" si="110"/>
        <v>47.884</v>
      </c>
      <c r="AZ131" s="24">
        <f t="shared" si="111"/>
        <v>46.95</v>
      </c>
      <c r="BA131" s="24">
        <f t="shared" si="112"/>
        <v>46.026000000000003</v>
      </c>
    </row>
    <row r="132" spans="1:53" x14ac:dyDescent="0.4">
      <c r="A132" s="12" t="s">
        <v>210</v>
      </c>
      <c r="B132" s="12" t="s">
        <v>60</v>
      </c>
      <c r="C132" s="12">
        <v>127</v>
      </c>
      <c r="D132" s="12" t="s">
        <v>119</v>
      </c>
      <c r="E132" s="12">
        <v>2024</v>
      </c>
      <c r="F132" s="14">
        <v>45362</v>
      </c>
      <c r="G132" s="13" t="s">
        <v>87</v>
      </c>
      <c r="H132" s="30" t="s">
        <v>121</v>
      </c>
      <c r="I132" s="15">
        <f t="shared" si="76"/>
        <v>106879.76623327607</v>
      </c>
      <c r="J132" s="31">
        <v>0.47362230274187445</v>
      </c>
      <c r="K132" s="17">
        <f t="shared" si="77"/>
        <v>35.200000000000003</v>
      </c>
      <c r="L132" s="17">
        <f t="shared" si="78"/>
        <v>73.2</v>
      </c>
      <c r="M132" s="18">
        <v>0.99</v>
      </c>
      <c r="N132" s="18">
        <f t="shared" si="79"/>
        <v>1</v>
      </c>
      <c r="O132" s="19">
        <f t="shared" si="80"/>
        <v>1208.1506284354552</v>
      </c>
      <c r="P132" s="19">
        <f t="shared" si="81"/>
        <v>1196.0691221511008</v>
      </c>
      <c r="Q132" s="19">
        <f t="shared" si="82"/>
        <v>1184.1084309295895</v>
      </c>
      <c r="R132" s="19">
        <f t="shared" si="83"/>
        <v>1172.2673466202939</v>
      </c>
      <c r="S132" s="19">
        <f t="shared" si="84"/>
        <v>1160.5446731540908</v>
      </c>
      <c r="T132" s="19">
        <f t="shared" si="85"/>
        <v>1148.9392264225498</v>
      </c>
      <c r="U132" s="19">
        <f t="shared" si="86"/>
        <v>1137.4498341583244</v>
      </c>
      <c r="V132" s="19">
        <f t="shared" si="87"/>
        <v>1126.075335816741</v>
      </c>
      <c r="W132" s="19">
        <f t="shared" si="88"/>
        <v>1114.8145824585736</v>
      </c>
      <c r="X132" s="19">
        <f t="shared" si="89"/>
        <v>1103.6664366339878</v>
      </c>
      <c r="Y132" s="20">
        <f t="shared" si="90"/>
        <v>123.46842102283127</v>
      </c>
      <c r="Z132" s="20">
        <f t="shared" si="91"/>
        <v>129.12685674176703</v>
      </c>
      <c r="AA132" s="20">
        <f t="shared" si="92"/>
        <v>127.83558817434937</v>
      </c>
      <c r="AB132" s="20">
        <f t="shared" si="93"/>
        <v>126.55723229260585</v>
      </c>
      <c r="AC132" s="20">
        <f t="shared" si="94"/>
        <v>125.29165996967981</v>
      </c>
      <c r="AD132" s="20">
        <f t="shared" si="95"/>
        <v>124.038743369983</v>
      </c>
      <c r="AE132" s="20">
        <f t="shared" si="96"/>
        <v>122.79835593628317</v>
      </c>
      <c r="AF132" s="20">
        <f t="shared" si="97"/>
        <v>121.57037237692033</v>
      </c>
      <c r="AG132" s="20">
        <f t="shared" si="98"/>
        <v>120.35466865315112</v>
      </c>
      <c r="AH132" s="20">
        <f t="shared" si="99"/>
        <v>119.1511219666196</v>
      </c>
      <c r="AI132" s="20">
        <f t="shared" si="100"/>
        <v>117.9596107469534</v>
      </c>
      <c r="AJ132" s="21">
        <f>+VLOOKUP($A132,'[1]2. 사업대상 산출'!$A$3:$L$185,10,0)</f>
        <v>106879.76623327607</v>
      </c>
      <c r="AK132" s="21">
        <f>+VLOOKUP($A132,'[1]2. 사업대상 산출'!$A$3:$L$185,11,0)</f>
        <v>126118.12415526576</v>
      </c>
      <c r="AL132" s="22">
        <f t="shared" si="113"/>
        <v>1.18</v>
      </c>
      <c r="AM132" s="18">
        <v>0.45669999999999999</v>
      </c>
      <c r="AN132" s="18">
        <v>3.5999999999999999E-3</v>
      </c>
      <c r="AO132" s="18">
        <v>8.5000000000000006E-3</v>
      </c>
      <c r="AP132" s="23">
        <f t="shared" si="101"/>
        <v>57.94</v>
      </c>
      <c r="AQ132" s="24">
        <f t="shared" si="102"/>
        <v>65.527900000000017</v>
      </c>
      <c r="AR132" s="24">
        <f t="shared" si="103"/>
        <v>71.186000000000007</v>
      </c>
      <c r="AS132" s="24">
        <f t="shared" si="104"/>
        <v>69.894999999999996</v>
      </c>
      <c r="AT132" s="24">
        <f t="shared" si="105"/>
        <v>68.617000000000004</v>
      </c>
      <c r="AU132" s="24">
        <f t="shared" si="106"/>
        <v>67.350999999999999</v>
      </c>
      <c r="AV132" s="24">
        <f t="shared" si="107"/>
        <v>66.097999999999999</v>
      </c>
      <c r="AW132" s="24">
        <f t="shared" si="108"/>
        <v>64.858000000000004</v>
      </c>
      <c r="AX132" s="24">
        <f t="shared" si="109"/>
        <v>63.63</v>
      </c>
      <c r="AY132" s="24">
        <f t="shared" si="110"/>
        <v>62.414000000000001</v>
      </c>
      <c r="AZ132" s="24">
        <f t="shared" si="111"/>
        <v>61.210999999999999</v>
      </c>
      <c r="BA132" s="24">
        <f t="shared" si="112"/>
        <v>60.018999999999998</v>
      </c>
    </row>
    <row r="133" spans="1:53" x14ac:dyDescent="0.4">
      <c r="A133" s="12" t="s">
        <v>211</v>
      </c>
      <c r="B133" s="12" t="s">
        <v>212</v>
      </c>
      <c r="C133" s="12">
        <v>128</v>
      </c>
      <c r="D133" s="12" t="s">
        <v>119</v>
      </c>
      <c r="E133" s="12">
        <v>2023</v>
      </c>
      <c r="F133" s="14" t="s">
        <v>213</v>
      </c>
      <c r="G133" s="13" t="s">
        <v>87</v>
      </c>
      <c r="H133" s="30" t="s">
        <v>214</v>
      </c>
      <c r="I133" s="15">
        <f t="shared" si="76"/>
        <v>121487.36842105264</v>
      </c>
      <c r="J133" s="31">
        <v>0.48011952335973268</v>
      </c>
      <c r="K133" s="17">
        <f t="shared" si="77"/>
        <v>35.200000000000003</v>
      </c>
      <c r="L133" s="17">
        <f t="shared" si="78"/>
        <v>73.2</v>
      </c>
      <c r="M133" s="18">
        <v>0.99</v>
      </c>
      <c r="N133" s="18">
        <f t="shared" si="79"/>
        <v>2</v>
      </c>
      <c r="O133" s="19">
        <f t="shared" si="80"/>
        <v>1212.4769748130961</v>
      </c>
      <c r="P133" s="19">
        <f t="shared" si="81"/>
        <v>1200.3522050649651</v>
      </c>
      <c r="Q133" s="19">
        <f t="shared" si="82"/>
        <v>1188.3486830143156</v>
      </c>
      <c r="R133" s="19">
        <f t="shared" si="83"/>
        <v>1176.4651961841723</v>
      </c>
      <c r="S133" s="19">
        <f t="shared" si="84"/>
        <v>1164.7005442223306</v>
      </c>
      <c r="T133" s="19">
        <f t="shared" si="85"/>
        <v>1153.0535387801074</v>
      </c>
      <c r="U133" s="19">
        <f t="shared" si="86"/>
        <v>1141.5230033923062</v>
      </c>
      <c r="V133" s="19">
        <f t="shared" si="87"/>
        <v>1130.1077733583829</v>
      </c>
      <c r="W133" s="19">
        <f t="shared" si="88"/>
        <v>1118.8066956247992</v>
      </c>
      <c r="X133" s="19">
        <f t="shared" si="89"/>
        <v>1107.6186286685513</v>
      </c>
      <c r="Y133" s="20">
        <f t="shared" si="90"/>
        <v>140.84581254195348</v>
      </c>
      <c r="Z133" s="20">
        <f t="shared" si="91"/>
        <v>147.30063694116194</v>
      </c>
      <c r="AA133" s="20">
        <f t="shared" si="92"/>
        <v>145.82763057175035</v>
      </c>
      <c r="AB133" s="20">
        <f t="shared" si="93"/>
        <v>144.36935426603287</v>
      </c>
      <c r="AC133" s="20">
        <f t="shared" si="94"/>
        <v>142.92566072337252</v>
      </c>
      <c r="AD133" s="20">
        <f t="shared" si="95"/>
        <v>141.49640411613879</v>
      </c>
      <c r="AE133" s="20">
        <f t="shared" si="96"/>
        <v>140.08144007497742</v>
      </c>
      <c r="AF133" s="20">
        <f t="shared" si="97"/>
        <v>138.68062567422763</v>
      </c>
      <c r="AG133" s="20">
        <f t="shared" si="98"/>
        <v>137.29381941748531</v>
      </c>
      <c r="AH133" s="20">
        <f t="shared" si="99"/>
        <v>135.92088122331046</v>
      </c>
      <c r="AI133" s="20">
        <f t="shared" si="100"/>
        <v>134.56167241107738</v>
      </c>
      <c r="AJ133" s="21">
        <f>+VLOOKUP($A133,'[1]2. 사업대상 산출'!$A$3:$L$185,10,0)</f>
        <v>121487.36842105264</v>
      </c>
      <c r="AK133" s="21">
        <f>+VLOOKUP($A133,'[1]2. 사업대상 산출'!$A$3:$L$185,11,0)</f>
        <v>151307.33208217402</v>
      </c>
      <c r="AL133" s="22">
        <f t="shared" si="113"/>
        <v>1.2454573183095952</v>
      </c>
      <c r="AM133" s="18">
        <v>0.45669999999999999</v>
      </c>
      <c r="AN133" s="18">
        <v>3.5999999999999999E-3</v>
      </c>
      <c r="AO133" s="18">
        <v>8.5000000000000006E-3</v>
      </c>
      <c r="AP133" s="23">
        <f t="shared" si="101"/>
        <v>69.512</v>
      </c>
      <c r="AQ133" s="24">
        <f t="shared" si="102"/>
        <v>71.333200000000005</v>
      </c>
      <c r="AR133" s="24">
        <f t="shared" si="103"/>
        <v>77.787999999999997</v>
      </c>
      <c r="AS133" s="24">
        <f t="shared" si="104"/>
        <v>76.314999999999998</v>
      </c>
      <c r="AT133" s="24">
        <f t="shared" si="105"/>
        <v>74.856999999999999</v>
      </c>
      <c r="AU133" s="24">
        <f t="shared" si="106"/>
        <v>73.412999999999997</v>
      </c>
      <c r="AV133" s="24">
        <f t="shared" si="107"/>
        <v>71.983999999999995</v>
      </c>
      <c r="AW133" s="24">
        <f t="shared" si="108"/>
        <v>70.569000000000003</v>
      </c>
      <c r="AX133" s="24">
        <f t="shared" si="109"/>
        <v>69.168000000000006</v>
      </c>
      <c r="AY133" s="24">
        <f t="shared" si="110"/>
        <v>67.781000000000006</v>
      </c>
      <c r="AZ133" s="24">
        <f t="shared" si="111"/>
        <v>66.408000000000001</v>
      </c>
      <c r="BA133" s="24">
        <f t="shared" si="112"/>
        <v>65.049000000000007</v>
      </c>
    </row>
    <row r="134" spans="1:53" x14ac:dyDescent="0.4">
      <c r="A134" s="12" t="s">
        <v>215</v>
      </c>
      <c r="B134" s="12" t="s">
        <v>212</v>
      </c>
      <c r="C134" s="12">
        <v>129</v>
      </c>
      <c r="D134" s="12" t="s">
        <v>119</v>
      </c>
      <c r="E134" s="12">
        <v>2023</v>
      </c>
      <c r="F134" s="14" t="s">
        <v>216</v>
      </c>
      <c r="G134" s="13" t="s">
        <v>87</v>
      </c>
      <c r="H134" s="30" t="s">
        <v>214</v>
      </c>
      <c r="I134" s="15">
        <f t="shared" si="76"/>
        <v>98163.529411764699</v>
      </c>
      <c r="J134" s="31">
        <v>0.48011952335973268</v>
      </c>
      <c r="K134" s="17">
        <f t="shared" si="77"/>
        <v>35.200000000000003</v>
      </c>
      <c r="L134" s="17">
        <f t="shared" si="78"/>
        <v>73.2</v>
      </c>
      <c r="M134" s="18">
        <v>0.99</v>
      </c>
      <c r="N134" s="18">
        <f t="shared" si="79"/>
        <v>2</v>
      </c>
      <c r="O134" s="19">
        <f t="shared" si="80"/>
        <v>1212.4769748130961</v>
      </c>
      <c r="P134" s="19">
        <f t="shared" si="81"/>
        <v>1200.3522050649651</v>
      </c>
      <c r="Q134" s="19">
        <f t="shared" si="82"/>
        <v>1188.3486830143156</v>
      </c>
      <c r="R134" s="19">
        <f t="shared" si="83"/>
        <v>1176.4651961841723</v>
      </c>
      <c r="S134" s="19">
        <f t="shared" si="84"/>
        <v>1164.7005442223306</v>
      </c>
      <c r="T134" s="19">
        <f t="shared" si="85"/>
        <v>1153.0535387801074</v>
      </c>
      <c r="U134" s="19">
        <f t="shared" si="86"/>
        <v>1141.5230033923062</v>
      </c>
      <c r="V134" s="19">
        <f t="shared" si="87"/>
        <v>1130.1077733583829</v>
      </c>
      <c r="W134" s="19">
        <f t="shared" si="88"/>
        <v>1118.8066956247992</v>
      </c>
      <c r="X134" s="19">
        <f t="shared" si="89"/>
        <v>1107.6186286685513</v>
      </c>
      <c r="Y134" s="20">
        <f t="shared" si="90"/>
        <v>113.8054288415226</v>
      </c>
      <c r="Z134" s="20">
        <f t="shared" si="91"/>
        <v>119.02101917815284</v>
      </c>
      <c r="AA134" s="20">
        <f t="shared" si="92"/>
        <v>117.83080898637131</v>
      </c>
      <c r="AB134" s="20">
        <f t="shared" si="93"/>
        <v>116.65250089650762</v>
      </c>
      <c r="AC134" s="20">
        <f t="shared" si="94"/>
        <v>115.48597588754252</v>
      </c>
      <c r="AD134" s="20">
        <f t="shared" si="95"/>
        <v>114.33111612866709</v>
      </c>
      <c r="AE134" s="20">
        <f t="shared" si="96"/>
        <v>113.18780496738043</v>
      </c>
      <c r="AF134" s="20">
        <f t="shared" si="97"/>
        <v>112.05592691770661</v>
      </c>
      <c r="AG134" s="20">
        <f t="shared" si="98"/>
        <v>110.93536764852954</v>
      </c>
      <c r="AH134" s="20">
        <f t="shared" si="99"/>
        <v>109.82601397204425</v>
      </c>
      <c r="AI134" s="20">
        <f t="shared" si="100"/>
        <v>108.72775383232381</v>
      </c>
      <c r="AJ134" s="21">
        <f>+VLOOKUP($A134,'[1]2. 사업대상 산출'!$A$3:$L$185,10,0)</f>
        <v>98163.529411764699</v>
      </c>
      <c r="AK134" s="21">
        <f>+VLOOKUP($A134,'[1]2. 사업대상 산출'!$A$3:$L$185,11,0)</f>
        <v>112867.2962016442</v>
      </c>
      <c r="AL134" s="22">
        <f t="shared" si="113"/>
        <v>1.1497884894521457</v>
      </c>
      <c r="AM134" s="18">
        <v>0.45669999999999999</v>
      </c>
      <c r="AN134" s="18">
        <v>3.5999999999999999E-3</v>
      </c>
      <c r="AO134" s="18">
        <v>8.5000000000000006E-3</v>
      </c>
      <c r="AP134" s="23">
        <f t="shared" si="101"/>
        <v>51.851999999999997</v>
      </c>
      <c r="AQ134" s="24">
        <f t="shared" si="102"/>
        <v>61.9529</v>
      </c>
      <c r="AR134" s="24">
        <f t="shared" si="103"/>
        <v>67.168999999999997</v>
      </c>
      <c r="AS134" s="24">
        <f t="shared" si="104"/>
        <v>65.977999999999994</v>
      </c>
      <c r="AT134" s="24">
        <f t="shared" si="105"/>
        <v>64.8</v>
      </c>
      <c r="AU134" s="24">
        <f t="shared" si="106"/>
        <v>63.633000000000003</v>
      </c>
      <c r="AV134" s="24">
        <f t="shared" si="107"/>
        <v>62.478999999999999</v>
      </c>
      <c r="AW134" s="24">
        <f t="shared" si="108"/>
        <v>61.335000000000001</v>
      </c>
      <c r="AX134" s="24">
        <f t="shared" si="109"/>
        <v>60.203000000000003</v>
      </c>
      <c r="AY134" s="24">
        <f t="shared" si="110"/>
        <v>59.082999999999998</v>
      </c>
      <c r="AZ134" s="24">
        <f t="shared" si="111"/>
        <v>57.973999999999997</v>
      </c>
      <c r="BA134" s="24">
        <f t="shared" si="112"/>
        <v>56.875</v>
      </c>
    </row>
    <row r="135" spans="1:53" x14ac:dyDescent="0.4">
      <c r="A135" s="12" t="s">
        <v>217</v>
      </c>
      <c r="B135" s="12" t="s">
        <v>212</v>
      </c>
      <c r="C135" s="12">
        <v>130</v>
      </c>
      <c r="D135" s="12" t="s">
        <v>119</v>
      </c>
      <c r="E135" s="12">
        <v>2023</v>
      </c>
      <c r="F135" s="14" t="s">
        <v>218</v>
      </c>
      <c r="G135" s="13" t="s">
        <v>87</v>
      </c>
      <c r="H135" s="30" t="s">
        <v>214</v>
      </c>
      <c r="I135" s="15">
        <f t="shared" si="76"/>
        <v>91250</v>
      </c>
      <c r="J135" s="31">
        <v>0.48011952335973268</v>
      </c>
      <c r="K135" s="17">
        <f t="shared" si="77"/>
        <v>35.200000000000003</v>
      </c>
      <c r="L135" s="17">
        <f t="shared" si="78"/>
        <v>73.2</v>
      </c>
      <c r="M135" s="18">
        <v>0.99</v>
      </c>
      <c r="N135" s="18">
        <f t="shared" si="79"/>
        <v>2</v>
      </c>
      <c r="O135" s="19">
        <f t="shared" si="80"/>
        <v>1212.4769748130961</v>
      </c>
      <c r="P135" s="19">
        <f t="shared" si="81"/>
        <v>1200.3522050649651</v>
      </c>
      <c r="Q135" s="19">
        <f t="shared" si="82"/>
        <v>1188.3486830143156</v>
      </c>
      <c r="R135" s="19">
        <f t="shared" si="83"/>
        <v>1176.4651961841723</v>
      </c>
      <c r="S135" s="19">
        <f t="shared" si="84"/>
        <v>1164.7005442223306</v>
      </c>
      <c r="T135" s="19">
        <f t="shared" si="85"/>
        <v>1153.0535387801074</v>
      </c>
      <c r="U135" s="19">
        <f t="shared" si="86"/>
        <v>1141.5230033923062</v>
      </c>
      <c r="V135" s="19">
        <f t="shared" si="87"/>
        <v>1130.1077733583829</v>
      </c>
      <c r="W135" s="19">
        <f t="shared" si="88"/>
        <v>1118.8066956247992</v>
      </c>
      <c r="X135" s="19">
        <f t="shared" si="89"/>
        <v>1107.6186286685513</v>
      </c>
      <c r="Y135" s="20">
        <f t="shared" si="90"/>
        <v>105.79026084349762</v>
      </c>
      <c r="Z135" s="20">
        <f t="shared" si="91"/>
        <v>110.63852395169502</v>
      </c>
      <c r="AA135" s="20">
        <f t="shared" si="92"/>
        <v>109.53213871217807</v>
      </c>
      <c r="AB135" s="20">
        <f t="shared" si="93"/>
        <v>108.4368173250563</v>
      </c>
      <c r="AC135" s="20">
        <f t="shared" si="94"/>
        <v>107.35244915180573</v>
      </c>
      <c r="AD135" s="20">
        <f t="shared" si="95"/>
        <v>106.27892466028766</v>
      </c>
      <c r="AE135" s="20">
        <f t="shared" si="96"/>
        <v>105.2161354136848</v>
      </c>
      <c r="AF135" s="20">
        <f t="shared" si="97"/>
        <v>104.16397405954794</v>
      </c>
      <c r="AG135" s="20">
        <f t="shared" si="98"/>
        <v>103.12233431895244</v>
      </c>
      <c r="AH135" s="20">
        <f t="shared" si="99"/>
        <v>102.09111097576293</v>
      </c>
      <c r="AI135" s="20">
        <f t="shared" si="100"/>
        <v>101.0701998660053</v>
      </c>
      <c r="AJ135" s="21">
        <f>+VLOOKUP($A135,'[1]2. 사업대상 산출'!$A$3:$L$185,10,0)</f>
        <v>91250</v>
      </c>
      <c r="AK135" s="21">
        <f>+VLOOKUP($A135,'[1]2. 사업대상 산출'!$A$3:$L$185,11,0)</f>
        <v>106364.07537612961</v>
      </c>
      <c r="AL135" s="22">
        <f t="shared" si="113"/>
        <v>1.1656337027521053</v>
      </c>
      <c r="AM135" s="18">
        <v>0.45669999999999999</v>
      </c>
      <c r="AN135" s="18">
        <v>3.5999999999999999E-3</v>
      </c>
      <c r="AO135" s="18">
        <v>8.5000000000000006E-3</v>
      </c>
      <c r="AP135" s="23">
        <f t="shared" si="101"/>
        <v>48.863999999999997</v>
      </c>
      <c r="AQ135" s="24">
        <f t="shared" si="102"/>
        <v>56.925799999999995</v>
      </c>
      <c r="AR135" s="24">
        <f t="shared" si="103"/>
        <v>61.774000000000001</v>
      </c>
      <c r="AS135" s="24">
        <f t="shared" si="104"/>
        <v>60.667999999999999</v>
      </c>
      <c r="AT135" s="24">
        <f t="shared" si="105"/>
        <v>59.572000000000003</v>
      </c>
      <c r="AU135" s="24">
        <f t="shared" si="106"/>
        <v>58.488</v>
      </c>
      <c r="AV135" s="24">
        <f t="shared" si="107"/>
        <v>57.414000000000001</v>
      </c>
      <c r="AW135" s="24">
        <f t="shared" si="108"/>
        <v>56.351999999999997</v>
      </c>
      <c r="AX135" s="24">
        <f t="shared" si="109"/>
        <v>55.298999999999999</v>
      </c>
      <c r="AY135" s="24">
        <f t="shared" si="110"/>
        <v>54.258000000000003</v>
      </c>
      <c r="AZ135" s="24">
        <f t="shared" si="111"/>
        <v>53.226999999999997</v>
      </c>
      <c r="BA135" s="24">
        <f t="shared" si="112"/>
        <v>52.206000000000003</v>
      </c>
    </row>
    <row r="136" spans="1:53" x14ac:dyDescent="0.4">
      <c r="A136" s="12" t="s">
        <v>219</v>
      </c>
      <c r="B136" s="12" t="s">
        <v>212</v>
      </c>
      <c r="C136" s="12">
        <v>131</v>
      </c>
      <c r="D136" s="12" t="s">
        <v>119</v>
      </c>
      <c r="E136" s="12">
        <v>2022</v>
      </c>
      <c r="F136" s="14">
        <v>44784</v>
      </c>
      <c r="G136" s="13" t="s">
        <v>87</v>
      </c>
      <c r="H136" s="30" t="s">
        <v>169</v>
      </c>
      <c r="I136" s="15">
        <f t="shared" si="76"/>
        <v>124564.87562189056</v>
      </c>
      <c r="J136" s="31">
        <v>0.47173563469937296</v>
      </c>
      <c r="K136" s="17">
        <f t="shared" si="77"/>
        <v>35.200000000000003</v>
      </c>
      <c r="L136" s="17">
        <f t="shared" si="78"/>
        <v>73.2</v>
      </c>
      <c r="M136" s="18">
        <v>0.99</v>
      </c>
      <c r="N136" s="18">
        <f t="shared" si="79"/>
        <v>3</v>
      </c>
      <c r="O136" s="19">
        <f t="shared" si="80"/>
        <v>1179.3915509968701</v>
      </c>
      <c r="P136" s="19">
        <f t="shared" si="81"/>
        <v>1167.5976354869015</v>
      </c>
      <c r="Q136" s="19">
        <f t="shared" si="82"/>
        <v>1155.9216591320323</v>
      </c>
      <c r="R136" s="19">
        <f t="shared" si="83"/>
        <v>1144.362442540712</v>
      </c>
      <c r="S136" s="19">
        <f t="shared" si="84"/>
        <v>1132.9188181153049</v>
      </c>
      <c r="T136" s="19">
        <f t="shared" si="85"/>
        <v>1121.5896299341518</v>
      </c>
      <c r="U136" s="19">
        <f t="shared" si="86"/>
        <v>1110.3737336348104</v>
      </c>
      <c r="V136" s="19">
        <f t="shared" si="87"/>
        <v>1099.2699962984623</v>
      </c>
      <c r="W136" s="19">
        <f t="shared" si="88"/>
        <v>1088.2772963354776</v>
      </c>
      <c r="X136" s="19">
        <f t="shared" si="89"/>
        <v>1077.3945233721229</v>
      </c>
      <c r="Y136" s="20">
        <f t="shared" si="90"/>
        <v>140.47302207874719</v>
      </c>
      <c r="Z136" s="20">
        <f t="shared" si="91"/>
        <v>146.91076185943373</v>
      </c>
      <c r="AA136" s="20">
        <f t="shared" si="92"/>
        <v>145.4416542408394</v>
      </c>
      <c r="AB136" s="20">
        <f t="shared" si="93"/>
        <v>143.98723769843099</v>
      </c>
      <c r="AC136" s="20">
        <f t="shared" si="94"/>
        <v>142.54736532144668</v>
      </c>
      <c r="AD136" s="20">
        <f t="shared" si="95"/>
        <v>141.12189166823219</v>
      </c>
      <c r="AE136" s="20">
        <f t="shared" si="96"/>
        <v>139.71067275154991</v>
      </c>
      <c r="AF136" s="20">
        <f t="shared" si="97"/>
        <v>138.31356602403437</v>
      </c>
      <c r="AG136" s="20">
        <f t="shared" si="98"/>
        <v>136.93043036379404</v>
      </c>
      <c r="AH136" s="20">
        <f t="shared" si="99"/>
        <v>135.56112606015611</v>
      </c>
      <c r="AI136" s="20">
        <f t="shared" si="100"/>
        <v>134.20551479955455</v>
      </c>
      <c r="AJ136" s="21">
        <f>+VLOOKUP($A136,'[1]2. 사업대상 산출'!$A$3:$L$185,10,0)</f>
        <v>124564.87562189056</v>
      </c>
      <c r="AK136" s="21">
        <f>+VLOOKUP($A136,'[1]2. 사업대상 산출'!$A$3:$L$185,11,0)</f>
        <v>157548.99950248757</v>
      </c>
      <c r="AL136" s="22">
        <f t="shared" si="113"/>
        <v>1.2647947402180884</v>
      </c>
      <c r="AM136" s="18">
        <v>0.45669999999999999</v>
      </c>
      <c r="AN136" s="18">
        <v>3.5999999999999999E-3</v>
      </c>
      <c r="AO136" s="18">
        <v>8.5000000000000006E-3</v>
      </c>
      <c r="AP136" s="23">
        <f t="shared" si="101"/>
        <v>72.379000000000005</v>
      </c>
      <c r="AQ136" s="24">
        <f t="shared" si="102"/>
        <v>68.09350000000002</v>
      </c>
      <c r="AR136" s="24">
        <f t="shared" si="103"/>
        <v>74.531000000000006</v>
      </c>
      <c r="AS136" s="24">
        <f t="shared" si="104"/>
        <v>73.061999999999998</v>
      </c>
      <c r="AT136" s="24">
        <f t="shared" si="105"/>
        <v>71.608000000000004</v>
      </c>
      <c r="AU136" s="24">
        <f t="shared" si="106"/>
        <v>70.168000000000006</v>
      </c>
      <c r="AV136" s="24">
        <f t="shared" si="107"/>
        <v>68.742000000000004</v>
      </c>
      <c r="AW136" s="24">
        <f t="shared" si="108"/>
        <v>67.331000000000003</v>
      </c>
      <c r="AX136" s="24">
        <f t="shared" si="109"/>
        <v>65.933999999999997</v>
      </c>
      <c r="AY136" s="24">
        <f t="shared" si="110"/>
        <v>64.551000000000002</v>
      </c>
      <c r="AZ136" s="24">
        <f t="shared" si="111"/>
        <v>63.182000000000002</v>
      </c>
      <c r="BA136" s="24">
        <f t="shared" si="112"/>
        <v>61.826000000000001</v>
      </c>
    </row>
    <row r="137" spans="1:53" x14ac:dyDescent="0.4">
      <c r="A137" s="12" t="s">
        <v>220</v>
      </c>
      <c r="B137" s="12" t="s">
        <v>212</v>
      </c>
      <c r="C137" s="12">
        <v>132</v>
      </c>
      <c r="D137" s="12" t="s">
        <v>119</v>
      </c>
      <c r="E137" s="12">
        <v>2023</v>
      </c>
      <c r="F137" s="14" t="s">
        <v>221</v>
      </c>
      <c r="G137" s="13" t="s">
        <v>87</v>
      </c>
      <c r="H137" s="30" t="s">
        <v>214</v>
      </c>
      <c r="I137" s="15">
        <f t="shared" si="76"/>
        <v>115013.42105263157</v>
      </c>
      <c r="J137" s="31">
        <v>0.48011952335973268</v>
      </c>
      <c r="K137" s="17">
        <f t="shared" si="77"/>
        <v>35.200000000000003</v>
      </c>
      <c r="L137" s="17">
        <f t="shared" si="78"/>
        <v>73.2</v>
      </c>
      <c r="M137" s="18">
        <v>0.99</v>
      </c>
      <c r="N137" s="18">
        <f t="shared" si="79"/>
        <v>2</v>
      </c>
      <c r="O137" s="19">
        <f t="shared" si="80"/>
        <v>1212.4769748130961</v>
      </c>
      <c r="P137" s="19">
        <f t="shared" si="81"/>
        <v>1200.3522050649651</v>
      </c>
      <c r="Q137" s="19">
        <f t="shared" si="82"/>
        <v>1188.3486830143156</v>
      </c>
      <c r="R137" s="19">
        <f t="shared" si="83"/>
        <v>1176.4651961841723</v>
      </c>
      <c r="S137" s="19">
        <f t="shared" si="84"/>
        <v>1164.7005442223306</v>
      </c>
      <c r="T137" s="19">
        <f t="shared" si="85"/>
        <v>1153.0535387801074</v>
      </c>
      <c r="U137" s="19">
        <f t="shared" si="86"/>
        <v>1141.5230033923062</v>
      </c>
      <c r="V137" s="19">
        <f t="shared" si="87"/>
        <v>1130.1077733583829</v>
      </c>
      <c r="W137" s="19">
        <f t="shared" si="88"/>
        <v>1118.8066956247992</v>
      </c>
      <c r="X137" s="19">
        <f t="shared" si="89"/>
        <v>1107.6186286685513</v>
      </c>
      <c r="Y137" s="20">
        <f t="shared" si="90"/>
        <v>133.34027193053055</v>
      </c>
      <c r="Z137" s="20">
        <f t="shared" si="91"/>
        <v>139.45112482079958</v>
      </c>
      <c r="AA137" s="20">
        <f t="shared" si="92"/>
        <v>138.0566135725916</v>
      </c>
      <c r="AB137" s="20">
        <f t="shared" si="93"/>
        <v>136.67604743686567</v>
      </c>
      <c r="AC137" s="20">
        <f t="shared" si="94"/>
        <v>135.30928696249703</v>
      </c>
      <c r="AD137" s="20">
        <f t="shared" si="95"/>
        <v>133.95619409287204</v>
      </c>
      <c r="AE137" s="20">
        <f t="shared" si="96"/>
        <v>132.61663215194332</v>
      </c>
      <c r="AF137" s="20">
        <f t="shared" si="97"/>
        <v>131.2904658304239</v>
      </c>
      <c r="AG137" s="20">
        <f t="shared" si="98"/>
        <v>129.97756117211964</v>
      </c>
      <c r="AH137" s="20">
        <f t="shared" si="99"/>
        <v>128.67778556039843</v>
      </c>
      <c r="AI137" s="20">
        <f t="shared" si="100"/>
        <v>127.39100770479446</v>
      </c>
      <c r="AJ137" s="21">
        <f>+VLOOKUP($A137,'[1]2. 사업대상 산출'!$A$3:$L$185,10,0)</f>
        <v>115013.42105263157</v>
      </c>
      <c r="AK137" s="21">
        <f>+VLOOKUP($A137,'[1]2. 사업대상 산출'!$A$3:$L$185,11,0)</f>
        <v>138016.10526315789</v>
      </c>
      <c r="AL137" s="22">
        <f t="shared" si="113"/>
        <v>1.2</v>
      </c>
      <c r="AM137" s="18">
        <v>0.45669999999999999</v>
      </c>
      <c r="AN137" s="18">
        <v>3.5999999999999999E-3</v>
      </c>
      <c r="AO137" s="18">
        <v>8.5000000000000006E-3</v>
      </c>
      <c r="AP137" s="23">
        <f t="shared" si="101"/>
        <v>63.405999999999999</v>
      </c>
      <c r="AQ137" s="24">
        <f t="shared" si="102"/>
        <v>69.933899999999994</v>
      </c>
      <c r="AR137" s="24">
        <f t="shared" si="103"/>
        <v>76.045000000000002</v>
      </c>
      <c r="AS137" s="24">
        <f t="shared" si="104"/>
        <v>74.650000000000006</v>
      </c>
      <c r="AT137" s="24">
        <f t="shared" si="105"/>
        <v>73.27</v>
      </c>
      <c r="AU137" s="24">
        <f t="shared" si="106"/>
        <v>71.903000000000006</v>
      </c>
      <c r="AV137" s="24">
        <f t="shared" si="107"/>
        <v>70.55</v>
      </c>
      <c r="AW137" s="24">
        <f t="shared" si="108"/>
        <v>69.209999999999994</v>
      </c>
      <c r="AX137" s="24">
        <f t="shared" si="109"/>
        <v>67.884</v>
      </c>
      <c r="AY137" s="24">
        <f t="shared" si="110"/>
        <v>66.570999999999998</v>
      </c>
      <c r="AZ137" s="24">
        <f t="shared" si="111"/>
        <v>65.271000000000001</v>
      </c>
      <c r="BA137" s="24">
        <f t="shared" si="112"/>
        <v>63.984999999999999</v>
      </c>
    </row>
    <row r="138" spans="1:53" x14ac:dyDescent="0.4">
      <c r="A138" s="12" t="s">
        <v>222</v>
      </c>
      <c r="B138" s="12" t="s">
        <v>212</v>
      </c>
      <c r="C138" s="12">
        <v>133</v>
      </c>
      <c r="D138" s="12" t="s">
        <v>119</v>
      </c>
      <c r="E138" s="12">
        <v>2023</v>
      </c>
      <c r="F138" s="14" t="s">
        <v>223</v>
      </c>
      <c r="G138" s="13" t="s">
        <v>87</v>
      </c>
      <c r="H138" s="30" t="s">
        <v>214</v>
      </c>
      <c r="I138" s="15">
        <f t="shared" si="76"/>
        <v>110863.94736842105</v>
      </c>
      <c r="J138" s="31">
        <v>0.48011952335973268</v>
      </c>
      <c r="K138" s="17">
        <f t="shared" si="77"/>
        <v>35.200000000000003</v>
      </c>
      <c r="L138" s="17">
        <f t="shared" si="78"/>
        <v>73.2</v>
      </c>
      <c r="M138" s="18">
        <v>0.99</v>
      </c>
      <c r="N138" s="18">
        <f t="shared" si="79"/>
        <v>2</v>
      </c>
      <c r="O138" s="19">
        <f t="shared" si="80"/>
        <v>1212.4769748130961</v>
      </c>
      <c r="P138" s="19">
        <f t="shared" si="81"/>
        <v>1200.3522050649651</v>
      </c>
      <c r="Q138" s="19">
        <f t="shared" si="82"/>
        <v>1188.3486830143156</v>
      </c>
      <c r="R138" s="19">
        <f t="shared" si="83"/>
        <v>1176.4651961841723</v>
      </c>
      <c r="S138" s="19">
        <f t="shared" si="84"/>
        <v>1164.7005442223306</v>
      </c>
      <c r="T138" s="19">
        <f t="shared" si="85"/>
        <v>1153.0535387801074</v>
      </c>
      <c r="U138" s="19">
        <f t="shared" si="86"/>
        <v>1141.5230033923062</v>
      </c>
      <c r="V138" s="19">
        <f t="shared" si="87"/>
        <v>1130.1077733583829</v>
      </c>
      <c r="W138" s="19">
        <f t="shared" si="88"/>
        <v>1118.8066956247992</v>
      </c>
      <c r="X138" s="19">
        <f t="shared" si="89"/>
        <v>1107.6186286685513</v>
      </c>
      <c r="Y138" s="20">
        <f t="shared" si="90"/>
        <v>128.52959901638414</v>
      </c>
      <c r="Z138" s="20">
        <f t="shared" si="91"/>
        <v>134.41998352110147</v>
      </c>
      <c r="AA138" s="20">
        <f t="shared" si="92"/>
        <v>133.07578368589046</v>
      </c>
      <c r="AB138" s="20">
        <f t="shared" si="93"/>
        <v>131.74502584903155</v>
      </c>
      <c r="AC138" s="20">
        <f t="shared" si="94"/>
        <v>130.42757559054121</v>
      </c>
      <c r="AD138" s="20">
        <f t="shared" si="95"/>
        <v>129.12329983463582</v>
      </c>
      <c r="AE138" s="20">
        <f t="shared" si="96"/>
        <v>127.83206683628946</v>
      </c>
      <c r="AF138" s="20">
        <f t="shared" si="97"/>
        <v>126.55374616792656</v>
      </c>
      <c r="AG138" s="20">
        <f t="shared" si="98"/>
        <v>125.28820870624726</v>
      </c>
      <c r="AH138" s="20">
        <f t="shared" si="99"/>
        <v>124.0353266191848</v>
      </c>
      <c r="AI138" s="20">
        <f t="shared" si="100"/>
        <v>122.79497335299298</v>
      </c>
      <c r="AJ138" s="21">
        <f>+VLOOKUP($A138,'[1]2. 사업대상 산출'!$A$3:$L$185,10,0)</f>
        <v>110863.94736842105</v>
      </c>
      <c r="AK138" s="21">
        <f>+VLOOKUP($A138,'[1]2. 사업대상 산출'!$A$3:$L$185,11,0)</f>
        <v>130819.45789473684</v>
      </c>
      <c r="AL138" s="22">
        <f t="shared" si="113"/>
        <v>1.18</v>
      </c>
      <c r="AM138" s="18">
        <v>0.45669999999999999</v>
      </c>
      <c r="AN138" s="18">
        <v>3.5999999999999999E-3</v>
      </c>
      <c r="AO138" s="18">
        <v>8.5000000000000006E-3</v>
      </c>
      <c r="AP138" s="23">
        <f t="shared" si="101"/>
        <v>60.098999999999997</v>
      </c>
      <c r="AQ138" s="24">
        <f t="shared" si="102"/>
        <v>68.43010000000001</v>
      </c>
      <c r="AR138" s="24">
        <f t="shared" si="103"/>
        <v>74.319999999999993</v>
      </c>
      <c r="AS138" s="24">
        <f t="shared" si="104"/>
        <v>72.975999999999999</v>
      </c>
      <c r="AT138" s="24">
        <f t="shared" si="105"/>
        <v>71.646000000000001</v>
      </c>
      <c r="AU138" s="24">
        <f t="shared" si="106"/>
        <v>70.328000000000003</v>
      </c>
      <c r="AV138" s="24">
        <f t="shared" si="107"/>
        <v>69.024000000000001</v>
      </c>
      <c r="AW138" s="24">
        <f t="shared" si="108"/>
        <v>67.733000000000004</v>
      </c>
      <c r="AX138" s="24">
        <f t="shared" si="109"/>
        <v>66.453999999999994</v>
      </c>
      <c r="AY138" s="24">
        <f t="shared" si="110"/>
        <v>65.188999999999993</v>
      </c>
      <c r="AZ138" s="24">
        <f t="shared" si="111"/>
        <v>63.936</v>
      </c>
      <c r="BA138" s="24">
        <f t="shared" si="112"/>
        <v>62.695</v>
      </c>
    </row>
    <row r="139" spans="1:53" x14ac:dyDescent="0.4">
      <c r="A139" s="12" t="s">
        <v>224</v>
      </c>
      <c r="B139" s="12" t="s">
        <v>212</v>
      </c>
      <c r="C139" s="12">
        <v>134</v>
      </c>
      <c r="D139" s="12" t="s">
        <v>119</v>
      </c>
      <c r="E139" s="12">
        <v>2023</v>
      </c>
      <c r="F139" s="14" t="s">
        <v>225</v>
      </c>
      <c r="G139" s="13" t="s">
        <v>87</v>
      </c>
      <c r="H139" s="30" t="s">
        <v>214</v>
      </c>
      <c r="I139" s="15">
        <f t="shared" si="76"/>
        <v>120862.09677419355</v>
      </c>
      <c r="J139" s="31">
        <v>0.48011952335973268</v>
      </c>
      <c r="K139" s="17">
        <f t="shared" si="77"/>
        <v>35.200000000000003</v>
      </c>
      <c r="L139" s="17">
        <f t="shared" si="78"/>
        <v>73.2</v>
      </c>
      <c r="M139" s="18">
        <v>0.99</v>
      </c>
      <c r="N139" s="18">
        <f t="shared" si="79"/>
        <v>2</v>
      </c>
      <c r="O139" s="19">
        <f t="shared" si="80"/>
        <v>1212.4769748130961</v>
      </c>
      <c r="P139" s="19">
        <f t="shared" si="81"/>
        <v>1200.3522050649651</v>
      </c>
      <c r="Q139" s="19">
        <f t="shared" si="82"/>
        <v>1188.3486830143156</v>
      </c>
      <c r="R139" s="19">
        <f t="shared" si="83"/>
        <v>1176.4651961841723</v>
      </c>
      <c r="S139" s="19">
        <f t="shared" si="84"/>
        <v>1164.7005442223306</v>
      </c>
      <c r="T139" s="19">
        <f t="shared" si="85"/>
        <v>1153.0535387801074</v>
      </c>
      <c r="U139" s="19">
        <f t="shared" si="86"/>
        <v>1141.5230033923062</v>
      </c>
      <c r="V139" s="19">
        <f t="shared" si="87"/>
        <v>1130.1077733583829</v>
      </c>
      <c r="W139" s="19">
        <f t="shared" si="88"/>
        <v>1118.8066956247992</v>
      </c>
      <c r="X139" s="19">
        <f t="shared" si="89"/>
        <v>1107.6186286685513</v>
      </c>
      <c r="Y139" s="20">
        <f t="shared" si="90"/>
        <v>140.12090678174235</v>
      </c>
      <c r="Z139" s="20">
        <f t="shared" si="91"/>
        <v>146.54250946634184</v>
      </c>
      <c r="AA139" s="20">
        <f t="shared" si="92"/>
        <v>145.07708437167844</v>
      </c>
      <c r="AB139" s="20">
        <f t="shared" si="93"/>
        <v>143.62631352796166</v>
      </c>
      <c r="AC139" s="20">
        <f t="shared" si="94"/>
        <v>142.19005039268205</v>
      </c>
      <c r="AD139" s="20">
        <f t="shared" si="95"/>
        <v>140.7681498887552</v>
      </c>
      <c r="AE139" s="20">
        <f t="shared" si="96"/>
        <v>139.36046838986766</v>
      </c>
      <c r="AF139" s="20">
        <f t="shared" si="97"/>
        <v>137.96686370596896</v>
      </c>
      <c r="AG139" s="20">
        <f t="shared" si="98"/>
        <v>136.58719506890924</v>
      </c>
      <c r="AH139" s="20">
        <f t="shared" si="99"/>
        <v>135.22132311822017</v>
      </c>
      <c r="AI139" s="20">
        <f t="shared" si="100"/>
        <v>133.86910988703798</v>
      </c>
      <c r="AJ139" s="21">
        <f>+VLOOKUP($A139,'[1]2. 사업대상 산출'!$A$3:$L$185,10,0)</f>
        <v>120862.09677419355</v>
      </c>
      <c r="AK139" s="21">
        <f>+VLOOKUP($A139,'[1]2. 사업대상 산출'!$A$3:$L$185,11,0)</f>
        <v>135226.61290322582</v>
      </c>
      <c r="AL139" s="22">
        <f t="shared" si="113"/>
        <v>1.1188504627374576</v>
      </c>
      <c r="AM139" s="18">
        <v>0.45669999999999999</v>
      </c>
      <c r="AN139" s="18">
        <v>3.5999999999999999E-3</v>
      </c>
      <c r="AO139" s="18">
        <v>8.5000000000000006E-3</v>
      </c>
      <c r="AP139" s="23">
        <f t="shared" si="101"/>
        <v>62.124000000000002</v>
      </c>
      <c r="AQ139" s="24">
        <f t="shared" si="102"/>
        <v>77.996599999999987</v>
      </c>
      <c r="AR139" s="24">
        <f t="shared" si="103"/>
        <v>84.418000000000006</v>
      </c>
      <c r="AS139" s="24">
        <f t="shared" si="104"/>
        <v>82.953000000000003</v>
      </c>
      <c r="AT139" s="24">
        <f t="shared" si="105"/>
        <v>81.501999999999995</v>
      </c>
      <c r="AU139" s="24">
        <f t="shared" si="106"/>
        <v>80.066000000000003</v>
      </c>
      <c r="AV139" s="24">
        <f t="shared" si="107"/>
        <v>78.644000000000005</v>
      </c>
      <c r="AW139" s="24">
        <f t="shared" si="108"/>
        <v>77.236000000000004</v>
      </c>
      <c r="AX139" s="24">
        <f t="shared" si="109"/>
        <v>75.841999999999999</v>
      </c>
      <c r="AY139" s="24">
        <f t="shared" si="110"/>
        <v>74.462999999999994</v>
      </c>
      <c r="AZ139" s="24">
        <f t="shared" si="111"/>
        <v>73.096999999999994</v>
      </c>
      <c r="BA139" s="24">
        <f t="shared" si="112"/>
        <v>71.745000000000005</v>
      </c>
    </row>
    <row r="140" spans="1:53" x14ac:dyDescent="0.4">
      <c r="A140" s="12" t="s">
        <v>226</v>
      </c>
      <c r="B140" s="12" t="s">
        <v>212</v>
      </c>
      <c r="C140" s="12">
        <v>135</v>
      </c>
      <c r="D140" s="12" t="s">
        <v>119</v>
      </c>
      <c r="E140" s="12">
        <v>2022</v>
      </c>
      <c r="F140" s="14">
        <v>44725</v>
      </c>
      <c r="G140" s="13" t="s">
        <v>87</v>
      </c>
      <c r="H140" s="30" t="s">
        <v>121</v>
      </c>
      <c r="I140" s="15">
        <f t="shared" si="76"/>
        <v>123803.5582010582</v>
      </c>
      <c r="J140" s="31">
        <v>0.47362230274187445</v>
      </c>
      <c r="K140" s="17">
        <f t="shared" si="77"/>
        <v>35.200000000000003</v>
      </c>
      <c r="L140" s="17">
        <f t="shared" si="78"/>
        <v>73.2</v>
      </c>
      <c r="M140" s="18">
        <v>0.99</v>
      </c>
      <c r="N140" s="18">
        <f t="shared" si="79"/>
        <v>3</v>
      </c>
      <c r="O140" s="19">
        <f t="shared" si="80"/>
        <v>1184.1084309295895</v>
      </c>
      <c r="P140" s="19">
        <f t="shared" si="81"/>
        <v>1172.2673466202939</v>
      </c>
      <c r="Q140" s="19">
        <f t="shared" si="82"/>
        <v>1160.5446731540908</v>
      </c>
      <c r="R140" s="19">
        <f t="shared" si="83"/>
        <v>1148.9392264225498</v>
      </c>
      <c r="S140" s="19">
        <f t="shared" si="84"/>
        <v>1137.4498341583244</v>
      </c>
      <c r="T140" s="19">
        <f t="shared" si="85"/>
        <v>1126.075335816741</v>
      </c>
      <c r="U140" s="19">
        <f t="shared" si="86"/>
        <v>1114.8145824585736</v>
      </c>
      <c r="V140" s="19">
        <f t="shared" si="87"/>
        <v>1103.6664366339878</v>
      </c>
      <c r="W140" s="19">
        <f t="shared" si="88"/>
        <v>1092.6297722676479</v>
      </c>
      <c r="X140" s="19">
        <f t="shared" si="89"/>
        <v>1081.7034745449716</v>
      </c>
      <c r="Y140" s="20">
        <f t="shared" si="90"/>
        <v>140.17285368511031</v>
      </c>
      <c r="Z140" s="20">
        <f t="shared" si="91"/>
        <v>146.59683704495512</v>
      </c>
      <c r="AA140" s="20">
        <f t="shared" si="92"/>
        <v>145.13086867450562</v>
      </c>
      <c r="AB140" s="20">
        <f t="shared" si="93"/>
        <v>143.67955998776054</v>
      </c>
      <c r="AC140" s="20">
        <f t="shared" si="94"/>
        <v>142.24276438788294</v>
      </c>
      <c r="AD140" s="20">
        <f t="shared" si="95"/>
        <v>140.82033674400409</v>
      </c>
      <c r="AE140" s="20">
        <f t="shared" si="96"/>
        <v>139.41213337656404</v>
      </c>
      <c r="AF140" s="20">
        <f t="shared" si="97"/>
        <v>138.0180120427984</v>
      </c>
      <c r="AG140" s="20">
        <f t="shared" si="98"/>
        <v>136.63783192237042</v>
      </c>
      <c r="AH140" s="20">
        <f t="shared" si="99"/>
        <v>135.27145360314668</v>
      </c>
      <c r="AI140" s="20">
        <f t="shared" si="100"/>
        <v>133.91873906711527</v>
      </c>
      <c r="AJ140" s="21">
        <f>+VLOOKUP($A140,'[1]2. 사업대상 산출'!$A$3:$L$185,10,0)</f>
        <v>123803.5582010582</v>
      </c>
      <c r="AK140" s="21">
        <f>+VLOOKUP($A140,'[1]2. 사업대상 산출'!$A$3:$L$185,11,0)</f>
        <v>146088.19867724867</v>
      </c>
      <c r="AL140" s="22">
        <f t="shared" si="113"/>
        <v>1.18</v>
      </c>
      <c r="AM140" s="18">
        <v>0.45669999999999999</v>
      </c>
      <c r="AN140" s="18">
        <v>3.5999999999999999E-3</v>
      </c>
      <c r="AO140" s="18">
        <v>8.5000000000000006E-3</v>
      </c>
      <c r="AP140" s="23">
        <f t="shared" si="101"/>
        <v>67.114000000000004</v>
      </c>
      <c r="AQ140" s="24">
        <f t="shared" si="102"/>
        <v>73.058300000000003</v>
      </c>
      <c r="AR140" s="24">
        <f t="shared" si="103"/>
        <v>79.481999999999999</v>
      </c>
      <c r="AS140" s="24">
        <f t="shared" si="104"/>
        <v>78.016000000000005</v>
      </c>
      <c r="AT140" s="24">
        <f t="shared" si="105"/>
        <v>76.564999999999998</v>
      </c>
      <c r="AU140" s="24">
        <f t="shared" si="106"/>
        <v>75.128</v>
      </c>
      <c r="AV140" s="24">
        <f t="shared" si="107"/>
        <v>73.706000000000003</v>
      </c>
      <c r="AW140" s="24">
        <f t="shared" si="108"/>
        <v>72.298000000000002</v>
      </c>
      <c r="AX140" s="24">
        <f t="shared" si="109"/>
        <v>70.903999999999996</v>
      </c>
      <c r="AY140" s="24">
        <f t="shared" si="110"/>
        <v>69.522999999999996</v>
      </c>
      <c r="AZ140" s="24">
        <f t="shared" si="111"/>
        <v>68.156999999999996</v>
      </c>
      <c r="BA140" s="24">
        <f t="shared" si="112"/>
        <v>66.804000000000002</v>
      </c>
    </row>
    <row r="141" spans="1:53" x14ac:dyDescent="0.4">
      <c r="A141" s="12" t="s">
        <v>227</v>
      </c>
      <c r="B141" s="12" t="s">
        <v>212</v>
      </c>
      <c r="C141" s="12">
        <v>136</v>
      </c>
      <c r="D141" s="12" t="s">
        <v>119</v>
      </c>
      <c r="E141" s="12">
        <v>2023</v>
      </c>
      <c r="F141" s="14" t="s">
        <v>228</v>
      </c>
      <c r="G141" s="13" t="s">
        <v>87</v>
      </c>
      <c r="H141" s="30" t="s">
        <v>214</v>
      </c>
      <c r="I141" s="15">
        <f t="shared" si="76"/>
        <v>108452.60869565218</v>
      </c>
      <c r="J141" s="31">
        <v>0.48011952335973268</v>
      </c>
      <c r="K141" s="17">
        <f t="shared" si="77"/>
        <v>35.200000000000003</v>
      </c>
      <c r="L141" s="17">
        <f t="shared" si="78"/>
        <v>73.2</v>
      </c>
      <c r="M141" s="18">
        <v>0.99</v>
      </c>
      <c r="N141" s="18">
        <f t="shared" si="79"/>
        <v>2</v>
      </c>
      <c r="O141" s="19">
        <f t="shared" si="80"/>
        <v>1212.4769748130961</v>
      </c>
      <c r="P141" s="19">
        <f t="shared" si="81"/>
        <v>1200.3522050649651</v>
      </c>
      <c r="Q141" s="19">
        <f t="shared" si="82"/>
        <v>1188.3486830143156</v>
      </c>
      <c r="R141" s="19">
        <f t="shared" si="83"/>
        <v>1176.4651961841723</v>
      </c>
      <c r="S141" s="19">
        <f t="shared" si="84"/>
        <v>1164.7005442223306</v>
      </c>
      <c r="T141" s="19">
        <f t="shared" si="85"/>
        <v>1153.0535387801074</v>
      </c>
      <c r="U141" s="19">
        <f t="shared" si="86"/>
        <v>1141.5230033923062</v>
      </c>
      <c r="V141" s="19">
        <f t="shared" si="87"/>
        <v>1130.1077733583829</v>
      </c>
      <c r="W141" s="19">
        <f t="shared" si="88"/>
        <v>1118.8066956247992</v>
      </c>
      <c r="X141" s="19">
        <f t="shared" si="89"/>
        <v>1107.6186286685513</v>
      </c>
      <c r="Y141" s="20">
        <f t="shared" si="90"/>
        <v>125.73402480077611</v>
      </c>
      <c r="Z141" s="20">
        <f t="shared" si="91"/>
        <v>131.49629090189285</v>
      </c>
      <c r="AA141" s="20">
        <f t="shared" si="92"/>
        <v>130.18132799287389</v>
      </c>
      <c r="AB141" s="20">
        <f t="shared" si="93"/>
        <v>128.87951471294517</v>
      </c>
      <c r="AC141" s="20">
        <f t="shared" si="94"/>
        <v>127.59071956581572</v>
      </c>
      <c r="AD141" s="20">
        <f t="shared" si="95"/>
        <v>126.31481237015755</v>
      </c>
      <c r="AE141" s="20">
        <f t="shared" si="96"/>
        <v>125.05166424645597</v>
      </c>
      <c r="AF141" s="20">
        <f t="shared" si="97"/>
        <v>123.80114760399141</v>
      </c>
      <c r="AG141" s="20">
        <f t="shared" si="98"/>
        <v>122.56313612795147</v>
      </c>
      <c r="AH141" s="20">
        <f t="shared" si="99"/>
        <v>121.33750476667197</v>
      </c>
      <c r="AI141" s="20">
        <f t="shared" si="100"/>
        <v>120.12412971900527</v>
      </c>
      <c r="AJ141" s="21">
        <f>+VLOOKUP($A141,'[1]2. 사업대상 산출'!$A$3:$L$185,10,0)</f>
        <v>108452.60869565218</v>
      </c>
      <c r="AK141" s="21">
        <f>+VLOOKUP($A141,'[1]2. 사업대상 산출'!$A$3:$L$185,11,0)</f>
        <v>130193.91304347827</v>
      </c>
      <c r="AL141" s="22">
        <f t="shared" si="113"/>
        <v>1.2004682470002928</v>
      </c>
      <c r="AM141" s="18">
        <v>0.45669999999999999</v>
      </c>
      <c r="AN141" s="18">
        <v>3.5999999999999999E-3</v>
      </c>
      <c r="AO141" s="18">
        <v>8.5000000000000006E-3</v>
      </c>
      <c r="AP141" s="23">
        <f t="shared" si="101"/>
        <v>59.811999999999998</v>
      </c>
      <c r="AQ141" s="24">
        <f t="shared" si="102"/>
        <v>65.921599999999998</v>
      </c>
      <c r="AR141" s="24">
        <f t="shared" si="103"/>
        <v>71.683999999999997</v>
      </c>
      <c r="AS141" s="24">
        <f t="shared" si="104"/>
        <v>70.369</v>
      </c>
      <c r="AT141" s="24">
        <f t="shared" si="105"/>
        <v>69.066999999999993</v>
      </c>
      <c r="AU141" s="24">
        <f t="shared" si="106"/>
        <v>67.778000000000006</v>
      </c>
      <c r="AV141" s="24">
        <f t="shared" si="107"/>
        <v>66.501999999999995</v>
      </c>
      <c r="AW141" s="24">
        <f t="shared" si="108"/>
        <v>65.239000000000004</v>
      </c>
      <c r="AX141" s="24">
        <f t="shared" si="109"/>
        <v>63.988999999999997</v>
      </c>
      <c r="AY141" s="24">
        <f t="shared" si="110"/>
        <v>62.750999999999998</v>
      </c>
      <c r="AZ141" s="24">
        <f t="shared" si="111"/>
        <v>61.524999999999999</v>
      </c>
      <c r="BA141" s="24">
        <f t="shared" si="112"/>
        <v>60.311999999999998</v>
      </c>
    </row>
    <row r="142" spans="1:53" x14ac:dyDescent="0.4">
      <c r="A142" s="12" t="s">
        <v>229</v>
      </c>
      <c r="B142" s="12" t="s">
        <v>212</v>
      </c>
      <c r="C142" s="12">
        <v>137</v>
      </c>
      <c r="D142" s="12" t="s">
        <v>119</v>
      </c>
      <c r="E142" s="12">
        <v>2022</v>
      </c>
      <c r="F142" s="14">
        <v>44732</v>
      </c>
      <c r="G142" s="13" t="s">
        <v>87</v>
      </c>
      <c r="H142" s="30" t="s">
        <v>121</v>
      </c>
      <c r="I142" s="15">
        <f t="shared" si="76"/>
        <v>120872.32984293194</v>
      </c>
      <c r="J142" s="31">
        <v>0.47362230274187445</v>
      </c>
      <c r="K142" s="17">
        <f t="shared" si="77"/>
        <v>35.200000000000003</v>
      </c>
      <c r="L142" s="17">
        <f t="shared" si="78"/>
        <v>73.2</v>
      </c>
      <c r="M142" s="18">
        <v>0.99</v>
      </c>
      <c r="N142" s="18">
        <f t="shared" si="79"/>
        <v>3</v>
      </c>
      <c r="O142" s="19">
        <f t="shared" si="80"/>
        <v>1184.1084309295895</v>
      </c>
      <c r="P142" s="19">
        <f t="shared" si="81"/>
        <v>1172.2673466202939</v>
      </c>
      <c r="Q142" s="19">
        <f t="shared" si="82"/>
        <v>1160.5446731540908</v>
      </c>
      <c r="R142" s="19">
        <f t="shared" si="83"/>
        <v>1148.9392264225498</v>
      </c>
      <c r="S142" s="19">
        <f t="shared" si="84"/>
        <v>1137.4498341583244</v>
      </c>
      <c r="T142" s="19">
        <f t="shared" si="85"/>
        <v>1126.075335816741</v>
      </c>
      <c r="U142" s="19">
        <f t="shared" si="86"/>
        <v>1114.8145824585736</v>
      </c>
      <c r="V142" s="19">
        <f t="shared" si="87"/>
        <v>1103.6664366339878</v>
      </c>
      <c r="W142" s="19">
        <f t="shared" si="88"/>
        <v>1092.6297722676479</v>
      </c>
      <c r="X142" s="19">
        <f t="shared" si="89"/>
        <v>1081.7034745449716</v>
      </c>
      <c r="Y142" s="20">
        <f t="shared" si="90"/>
        <v>136.85405857347058</v>
      </c>
      <c r="Z142" s="20">
        <f t="shared" si="91"/>
        <v>143.12594483311793</v>
      </c>
      <c r="AA142" s="20">
        <f t="shared" si="92"/>
        <v>141.69468538478677</v>
      </c>
      <c r="AB142" s="20">
        <f t="shared" si="93"/>
        <v>140.27773853093888</v>
      </c>
      <c r="AC142" s="20">
        <f t="shared" si="94"/>
        <v>138.8749611456295</v>
      </c>
      <c r="AD142" s="20">
        <f t="shared" si="95"/>
        <v>137.48621153417321</v>
      </c>
      <c r="AE142" s="20">
        <f t="shared" si="96"/>
        <v>136.11134941883145</v>
      </c>
      <c r="AF142" s="20">
        <f t="shared" si="97"/>
        <v>134.75023592464316</v>
      </c>
      <c r="AG142" s="20">
        <f t="shared" si="98"/>
        <v>133.40273356539672</v>
      </c>
      <c r="AH142" s="20">
        <f t="shared" si="99"/>
        <v>132.06870622974276</v>
      </c>
      <c r="AI142" s="20">
        <f t="shared" si="100"/>
        <v>130.74801916744534</v>
      </c>
      <c r="AJ142" s="21">
        <f>+VLOOKUP($A142,'[1]2. 사업대상 산출'!$A$3:$L$185,10,0)</f>
        <v>120872.32984293194</v>
      </c>
      <c r="AK142" s="21">
        <f>+VLOOKUP($A142,'[1]2. 사업대상 산출'!$A$3:$L$185,11,0)</f>
        <v>142629.34921465968</v>
      </c>
      <c r="AL142" s="22">
        <f t="shared" si="113"/>
        <v>1.18</v>
      </c>
      <c r="AM142" s="18">
        <v>0.45669999999999999</v>
      </c>
      <c r="AN142" s="18">
        <v>3.5999999999999999E-3</v>
      </c>
      <c r="AO142" s="18">
        <v>8.5000000000000006E-3</v>
      </c>
      <c r="AP142" s="23">
        <f t="shared" si="101"/>
        <v>65.525000000000006</v>
      </c>
      <c r="AQ142" s="24">
        <f t="shared" si="102"/>
        <v>71.328499999999991</v>
      </c>
      <c r="AR142" s="24">
        <f t="shared" si="103"/>
        <v>77.599999999999994</v>
      </c>
      <c r="AS142" s="24">
        <f t="shared" si="104"/>
        <v>76.168999999999997</v>
      </c>
      <c r="AT142" s="24">
        <f t="shared" si="105"/>
        <v>74.751999999999995</v>
      </c>
      <c r="AU142" s="24">
        <f t="shared" si="106"/>
        <v>73.349000000000004</v>
      </c>
      <c r="AV142" s="24">
        <f t="shared" si="107"/>
        <v>71.960999999999999</v>
      </c>
      <c r="AW142" s="24">
        <f t="shared" si="108"/>
        <v>70.585999999999999</v>
      </c>
      <c r="AX142" s="24">
        <f t="shared" si="109"/>
        <v>69.224999999999994</v>
      </c>
      <c r="AY142" s="24">
        <f t="shared" si="110"/>
        <v>67.876999999999995</v>
      </c>
      <c r="AZ142" s="24">
        <f t="shared" si="111"/>
        <v>66.543000000000006</v>
      </c>
      <c r="BA142" s="24">
        <f t="shared" si="112"/>
        <v>65.222999999999999</v>
      </c>
    </row>
    <row r="143" spans="1:53" x14ac:dyDescent="0.4">
      <c r="A143" s="12" t="s">
        <v>230</v>
      </c>
      <c r="B143" s="12" t="s">
        <v>212</v>
      </c>
      <c r="C143" s="12">
        <v>138</v>
      </c>
      <c r="D143" s="12" t="s">
        <v>119</v>
      </c>
      <c r="E143" s="12">
        <v>2023</v>
      </c>
      <c r="F143" s="14" t="s">
        <v>231</v>
      </c>
      <c r="G143" s="13" t="s">
        <v>87</v>
      </c>
      <c r="H143" s="30" t="s">
        <v>214</v>
      </c>
      <c r="I143" s="15">
        <f t="shared" si="76"/>
        <v>123491.66666666666</v>
      </c>
      <c r="J143" s="31">
        <v>0.48011952335973268</v>
      </c>
      <c r="K143" s="17">
        <f t="shared" si="77"/>
        <v>35.200000000000003</v>
      </c>
      <c r="L143" s="17">
        <f t="shared" si="78"/>
        <v>73.2</v>
      </c>
      <c r="M143" s="18">
        <v>0.99</v>
      </c>
      <c r="N143" s="18">
        <f t="shared" si="79"/>
        <v>2</v>
      </c>
      <c r="O143" s="19">
        <f t="shared" si="80"/>
        <v>1212.4769748130961</v>
      </c>
      <c r="P143" s="19">
        <f t="shared" si="81"/>
        <v>1200.3522050649651</v>
      </c>
      <c r="Q143" s="19">
        <f t="shared" si="82"/>
        <v>1188.3486830143156</v>
      </c>
      <c r="R143" s="19">
        <f t="shared" si="83"/>
        <v>1176.4651961841723</v>
      </c>
      <c r="S143" s="19">
        <f t="shared" si="84"/>
        <v>1164.7005442223306</v>
      </c>
      <c r="T143" s="19">
        <f t="shared" si="85"/>
        <v>1153.0535387801074</v>
      </c>
      <c r="U143" s="19">
        <f t="shared" si="86"/>
        <v>1141.5230033923062</v>
      </c>
      <c r="V143" s="19">
        <f t="shared" si="87"/>
        <v>1130.1077733583829</v>
      </c>
      <c r="W143" s="19">
        <f t="shared" si="88"/>
        <v>1118.8066956247992</v>
      </c>
      <c r="X143" s="19">
        <f t="shared" si="89"/>
        <v>1107.6186286685513</v>
      </c>
      <c r="Y143" s="20">
        <f t="shared" si="90"/>
        <v>143.16948634153343</v>
      </c>
      <c r="Z143" s="20">
        <f t="shared" si="91"/>
        <v>149.73080241462725</v>
      </c>
      <c r="AA143" s="20">
        <f t="shared" si="92"/>
        <v>148.23349439048096</v>
      </c>
      <c r="AB143" s="20">
        <f t="shared" si="93"/>
        <v>146.75115944657617</v>
      </c>
      <c r="AC143" s="20">
        <f t="shared" si="94"/>
        <v>145.28364785211042</v>
      </c>
      <c r="AD143" s="20">
        <f t="shared" si="95"/>
        <v>143.83081137358931</v>
      </c>
      <c r="AE143" s="20">
        <f t="shared" si="96"/>
        <v>142.39250325985341</v>
      </c>
      <c r="AF143" s="20">
        <f t="shared" si="97"/>
        <v>140.96857822725485</v>
      </c>
      <c r="AG143" s="20">
        <f t="shared" si="98"/>
        <v>139.55889244498229</v>
      </c>
      <c r="AH143" s="20">
        <f t="shared" si="99"/>
        <v>138.16330352053248</v>
      </c>
      <c r="AI143" s="20">
        <f t="shared" si="100"/>
        <v>136.78167048532717</v>
      </c>
      <c r="AJ143" s="21">
        <f>+VLOOKUP($A143,'[1]2. 사업대상 산출'!$A$3:$L$185,10,0)</f>
        <v>123491.66666666666</v>
      </c>
      <c r="AK143" s="21">
        <f>+VLOOKUP($A143,'[1]2. 사업대상 산출'!$A$3:$L$185,11,0)</f>
        <v>145683.66666666666</v>
      </c>
      <c r="AL143" s="22">
        <f t="shared" si="113"/>
        <v>1.1797044334975371</v>
      </c>
      <c r="AM143" s="18">
        <v>0.45669999999999999</v>
      </c>
      <c r="AN143" s="18">
        <v>3.5999999999999999E-3</v>
      </c>
      <c r="AO143" s="18">
        <v>8.5000000000000006E-3</v>
      </c>
      <c r="AP143" s="23">
        <f t="shared" si="101"/>
        <v>66.927999999999997</v>
      </c>
      <c r="AQ143" s="24">
        <f t="shared" si="102"/>
        <v>76.240899999999996</v>
      </c>
      <c r="AR143" s="24">
        <f t="shared" si="103"/>
        <v>82.802000000000007</v>
      </c>
      <c r="AS143" s="24">
        <f t="shared" si="104"/>
        <v>81.305000000000007</v>
      </c>
      <c r="AT143" s="24">
        <f t="shared" si="105"/>
        <v>79.822999999999993</v>
      </c>
      <c r="AU143" s="24">
        <f t="shared" si="106"/>
        <v>78.355000000000004</v>
      </c>
      <c r="AV143" s="24">
        <f t="shared" si="107"/>
        <v>76.902000000000001</v>
      </c>
      <c r="AW143" s="24">
        <f t="shared" si="108"/>
        <v>75.463999999999999</v>
      </c>
      <c r="AX143" s="24">
        <f t="shared" si="109"/>
        <v>74.040000000000006</v>
      </c>
      <c r="AY143" s="24">
        <f t="shared" si="110"/>
        <v>72.63</v>
      </c>
      <c r="AZ143" s="24">
        <f t="shared" si="111"/>
        <v>71.234999999999999</v>
      </c>
      <c r="BA143" s="24">
        <f t="shared" si="112"/>
        <v>69.852999999999994</v>
      </c>
    </row>
    <row r="144" spans="1:53" x14ac:dyDescent="0.4">
      <c r="A144" s="12" t="s">
        <v>232</v>
      </c>
      <c r="B144" s="12" t="s">
        <v>233</v>
      </c>
      <c r="C144" s="12">
        <v>139</v>
      </c>
      <c r="D144" s="12" t="s">
        <v>119</v>
      </c>
      <c r="E144" s="12">
        <v>2023</v>
      </c>
      <c r="F144" s="14" t="s">
        <v>77</v>
      </c>
      <c r="G144" s="13" t="s">
        <v>87</v>
      </c>
      <c r="H144" s="30" t="s">
        <v>121</v>
      </c>
      <c r="I144" s="15">
        <f t="shared" si="76"/>
        <v>97584.853996160484</v>
      </c>
      <c r="J144" s="31">
        <v>0.47362230274187445</v>
      </c>
      <c r="K144" s="17">
        <f t="shared" si="77"/>
        <v>35.200000000000003</v>
      </c>
      <c r="L144" s="17">
        <f t="shared" si="78"/>
        <v>73.2</v>
      </c>
      <c r="M144" s="18">
        <v>0.99</v>
      </c>
      <c r="N144" s="18">
        <f t="shared" si="79"/>
        <v>2</v>
      </c>
      <c r="O144" s="19">
        <f t="shared" si="80"/>
        <v>1196.0691221511008</v>
      </c>
      <c r="P144" s="19">
        <f t="shared" si="81"/>
        <v>1184.1084309295895</v>
      </c>
      <c r="Q144" s="19">
        <f t="shared" si="82"/>
        <v>1172.2673466202939</v>
      </c>
      <c r="R144" s="19">
        <f t="shared" si="83"/>
        <v>1160.5446731540908</v>
      </c>
      <c r="S144" s="19">
        <f t="shared" si="84"/>
        <v>1148.9392264225498</v>
      </c>
      <c r="T144" s="19">
        <f t="shared" si="85"/>
        <v>1137.4498341583244</v>
      </c>
      <c r="U144" s="19">
        <f t="shared" si="86"/>
        <v>1126.075335816741</v>
      </c>
      <c r="V144" s="19">
        <f t="shared" si="87"/>
        <v>1114.8145824585736</v>
      </c>
      <c r="W144" s="19">
        <f t="shared" si="88"/>
        <v>1103.6664366339878</v>
      </c>
      <c r="X144" s="19">
        <f t="shared" si="89"/>
        <v>1092.6297722676479</v>
      </c>
      <c r="Y144" s="20">
        <f t="shared" si="90"/>
        <v>111.60355023820436</v>
      </c>
      <c r="Z144" s="20">
        <f t="shared" si="91"/>
        <v>116.71823065443101</v>
      </c>
      <c r="AA144" s="20">
        <f t="shared" si="92"/>
        <v>115.55104834788668</v>
      </c>
      <c r="AB144" s="20">
        <f t="shared" si="93"/>
        <v>114.39553786440783</v>
      </c>
      <c r="AC144" s="20">
        <f t="shared" si="94"/>
        <v>113.25158248576373</v>
      </c>
      <c r="AD144" s="20">
        <f t="shared" si="95"/>
        <v>112.11906666090609</v>
      </c>
      <c r="AE144" s="20">
        <f t="shared" si="96"/>
        <v>110.99787599429703</v>
      </c>
      <c r="AF144" s="20">
        <f t="shared" si="97"/>
        <v>109.88789723435406</v>
      </c>
      <c r="AG144" s="20">
        <f t="shared" si="98"/>
        <v>108.78901826201052</v>
      </c>
      <c r="AH144" s="20">
        <f t="shared" si="99"/>
        <v>107.7011280793904</v>
      </c>
      <c r="AI144" s="20">
        <f t="shared" si="100"/>
        <v>106.6241167985965</v>
      </c>
      <c r="AJ144" s="21">
        <f>+VLOOKUP($A144,'[1]2. 사업대상 산출'!$A$3:$L$185,10,0)</f>
        <v>97584.853996160484</v>
      </c>
      <c r="AK144" s="21">
        <f>+VLOOKUP($A144,'[1]2. 사업대상 산출'!$A$3:$L$185,11,0)</f>
        <v>115150.12771546935</v>
      </c>
      <c r="AL144" s="22">
        <f t="shared" si="113"/>
        <v>1.1799999999999997</v>
      </c>
      <c r="AM144" s="18">
        <v>0.45669999999999999</v>
      </c>
      <c r="AN144" s="18">
        <v>3.5999999999999999E-3</v>
      </c>
      <c r="AO144" s="18">
        <v>8.5000000000000006E-3</v>
      </c>
      <c r="AP144" s="23">
        <f t="shared" si="101"/>
        <v>52.901000000000003</v>
      </c>
      <c r="AQ144" s="24">
        <f t="shared" si="102"/>
        <v>58.702199999999991</v>
      </c>
      <c r="AR144" s="24">
        <f t="shared" si="103"/>
        <v>63.817</v>
      </c>
      <c r="AS144" s="24">
        <f t="shared" si="104"/>
        <v>62.65</v>
      </c>
      <c r="AT144" s="24">
        <f t="shared" si="105"/>
        <v>61.494</v>
      </c>
      <c r="AU144" s="24">
        <f t="shared" si="106"/>
        <v>60.35</v>
      </c>
      <c r="AV144" s="24">
        <f t="shared" si="107"/>
        <v>59.218000000000004</v>
      </c>
      <c r="AW144" s="24">
        <f t="shared" si="108"/>
        <v>58.095999999999997</v>
      </c>
      <c r="AX144" s="24">
        <f t="shared" si="109"/>
        <v>56.985999999999997</v>
      </c>
      <c r="AY144" s="24">
        <f t="shared" si="110"/>
        <v>55.887999999999998</v>
      </c>
      <c r="AZ144" s="24">
        <f t="shared" si="111"/>
        <v>54.8</v>
      </c>
      <c r="BA144" s="24">
        <f t="shared" si="112"/>
        <v>53.722999999999999</v>
      </c>
    </row>
    <row r="145" spans="1:53" x14ac:dyDescent="0.4">
      <c r="A145" s="12" t="s">
        <v>234</v>
      </c>
      <c r="B145" s="12" t="s">
        <v>233</v>
      </c>
      <c r="C145" s="12">
        <v>140</v>
      </c>
      <c r="D145" s="12" t="s">
        <v>119</v>
      </c>
      <c r="E145" s="12">
        <v>2022</v>
      </c>
      <c r="F145" s="14" t="s">
        <v>235</v>
      </c>
      <c r="G145" s="13" t="s">
        <v>87</v>
      </c>
      <c r="H145" s="30" t="s">
        <v>121</v>
      </c>
      <c r="I145" s="15">
        <f t="shared" si="76"/>
        <v>109508.88653115927</v>
      </c>
      <c r="J145" s="31">
        <v>0.47362230274187445</v>
      </c>
      <c r="K145" s="17">
        <f t="shared" si="77"/>
        <v>35.200000000000003</v>
      </c>
      <c r="L145" s="17">
        <f t="shared" si="78"/>
        <v>73.2</v>
      </c>
      <c r="M145" s="18">
        <v>0.99</v>
      </c>
      <c r="N145" s="18">
        <f t="shared" si="79"/>
        <v>3</v>
      </c>
      <c r="O145" s="19">
        <f t="shared" si="80"/>
        <v>1184.1084309295895</v>
      </c>
      <c r="P145" s="19">
        <f t="shared" si="81"/>
        <v>1172.2673466202939</v>
      </c>
      <c r="Q145" s="19">
        <f t="shared" si="82"/>
        <v>1160.5446731540908</v>
      </c>
      <c r="R145" s="19">
        <f t="shared" si="83"/>
        <v>1148.9392264225498</v>
      </c>
      <c r="S145" s="19">
        <f t="shared" si="84"/>
        <v>1137.4498341583244</v>
      </c>
      <c r="T145" s="19">
        <f t="shared" si="85"/>
        <v>1126.075335816741</v>
      </c>
      <c r="U145" s="19">
        <f t="shared" si="86"/>
        <v>1114.8145824585736</v>
      </c>
      <c r="V145" s="19">
        <f t="shared" si="87"/>
        <v>1103.6664366339878</v>
      </c>
      <c r="W145" s="19">
        <f t="shared" si="88"/>
        <v>1092.6297722676479</v>
      </c>
      <c r="X145" s="19">
        <f t="shared" si="89"/>
        <v>1081.7034745449716</v>
      </c>
      <c r="Y145" s="20">
        <f t="shared" si="90"/>
        <v>123.98814179494505</v>
      </c>
      <c r="Z145" s="20">
        <f t="shared" si="91"/>
        <v>129.67039580325746</v>
      </c>
      <c r="AA145" s="20">
        <f t="shared" si="92"/>
        <v>128.3736918452249</v>
      </c>
      <c r="AB145" s="20">
        <f t="shared" si="93"/>
        <v>127.08995492677265</v>
      </c>
      <c r="AC145" s="20">
        <f t="shared" si="94"/>
        <v>125.81905537750491</v>
      </c>
      <c r="AD145" s="20">
        <f t="shared" si="95"/>
        <v>124.56086482372987</v>
      </c>
      <c r="AE145" s="20">
        <f t="shared" si="96"/>
        <v>123.31525617549255</v>
      </c>
      <c r="AF145" s="20">
        <f t="shared" si="97"/>
        <v>122.08210361373762</v>
      </c>
      <c r="AG145" s="20">
        <f t="shared" si="98"/>
        <v>120.86128257760025</v>
      </c>
      <c r="AH145" s="20">
        <f t="shared" si="99"/>
        <v>119.65266975182423</v>
      </c>
      <c r="AI145" s="20">
        <f t="shared" si="100"/>
        <v>118.45614305430603</v>
      </c>
      <c r="AJ145" s="21">
        <f>+VLOOKUP($A145,'[1]2. 사업대상 산출'!$A$3:$L$185,10,0)</f>
        <v>109508.88653115927</v>
      </c>
      <c r="AK145" s="21">
        <f>+VLOOKUP($A145,'[1]2. 사업대상 산출'!$A$3:$L$185,11,0)</f>
        <v>122729.90479115481</v>
      </c>
      <c r="AL145" s="22">
        <f t="shared" si="113"/>
        <v>1.1207300948698231</v>
      </c>
      <c r="AM145" s="18">
        <v>0.45669999999999999</v>
      </c>
      <c r="AN145" s="18">
        <v>3.5999999999999999E-3</v>
      </c>
      <c r="AO145" s="18">
        <v>8.5000000000000006E-3</v>
      </c>
      <c r="AP145" s="23">
        <f t="shared" si="101"/>
        <v>56.383000000000003</v>
      </c>
      <c r="AQ145" s="24">
        <f t="shared" si="102"/>
        <v>67.604700000000008</v>
      </c>
      <c r="AR145" s="24">
        <f t="shared" si="103"/>
        <v>73.287000000000006</v>
      </c>
      <c r="AS145" s="24">
        <f t="shared" si="104"/>
        <v>71.989999999999995</v>
      </c>
      <c r="AT145" s="24">
        <f t="shared" si="105"/>
        <v>70.706000000000003</v>
      </c>
      <c r="AU145" s="24">
        <f t="shared" si="106"/>
        <v>69.436000000000007</v>
      </c>
      <c r="AV145" s="24">
        <f t="shared" si="107"/>
        <v>68.177000000000007</v>
      </c>
      <c r="AW145" s="24">
        <f t="shared" si="108"/>
        <v>66.932000000000002</v>
      </c>
      <c r="AX145" s="24">
        <f t="shared" si="109"/>
        <v>65.698999999999998</v>
      </c>
      <c r="AY145" s="24">
        <f t="shared" si="110"/>
        <v>64.477999999999994</v>
      </c>
      <c r="AZ145" s="24">
        <f t="shared" si="111"/>
        <v>63.268999999999998</v>
      </c>
      <c r="BA145" s="24">
        <f t="shared" si="112"/>
        <v>62.073</v>
      </c>
    </row>
    <row r="146" spans="1:53" x14ac:dyDescent="0.4">
      <c r="A146" s="12" t="s">
        <v>236</v>
      </c>
      <c r="B146" s="12" t="s">
        <v>233</v>
      </c>
      <c r="C146" s="12">
        <v>141</v>
      </c>
      <c r="D146" s="12" t="s">
        <v>119</v>
      </c>
      <c r="E146" s="12">
        <v>2022</v>
      </c>
      <c r="F146" s="14" t="s">
        <v>237</v>
      </c>
      <c r="G146" s="13" t="s">
        <v>87</v>
      </c>
      <c r="H146" s="30" t="s">
        <v>121</v>
      </c>
      <c r="I146" s="15">
        <f t="shared" si="76"/>
        <v>78545.852941176461</v>
      </c>
      <c r="J146" s="31">
        <v>0.47362230274187445</v>
      </c>
      <c r="K146" s="17">
        <f t="shared" si="77"/>
        <v>35.200000000000003</v>
      </c>
      <c r="L146" s="17">
        <f t="shared" si="78"/>
        <v>73.2</v>
      </c>
      <c r="M146" s="18">
        <v>0.99</v>
      </c>
      <c r="N146" s="18">
        <f t="shared" si="79"/>
        <v>3</v>
      </c>
      <c r="O146" s="19">
        <f t="shared" si="80"/>
        <v>1184.1084309295895</v>
      </c>
      <c r="P146" s="19">
        <f t="shared" si="81"/>
        <v>1172.2673466202939</v>
      </c>
      <c r="Q146" s="19">
        <f t="shared" si="82"/>
        <v>1160.5446731540908</v>
      </c>
      <c r="R146" s="19">
        <f t="shared" si="83"/>
        <v>1148.9392264225498</v>
      </c>
      <c r="S146" s="19">
        <f t="shared" si="84"/>
        <v>1137.4498341583244</v>
      </c>
      <c r="T146" s="19">
        <f t="shared" si="85"/>
        <v>1126.075335816741</v>
      </c>
      <c r="U146" s="19">
        <f t="shared" si="86"/>
        <v>1114.8145824585736</v>
      </c>
      <c r="V146" s="19">
        <f t="shared" si="87"/>
        <v>1103.6664366339878</v>
      </c>
      <c r="W146" s="19">
        <f t="shared" si="88"/>
        <v>1092.6297722676479</v>
      </c>
      <c r="X146" s="19">
        <f t="shared" si="89"/>
        <v>1081.7034745449716</v>
      </c>
      <c r="Y146" s="20">
        <f t="shared" si="90"/>
        <v>88.931178650094836</v>
      </c>
      <c r="Z146" s="20">
        <f t="shared" si="91"/>
        <v>93.006806682202736</v>
      </c>
      <c r="AA146" s="20">
        <f t="shared" si="92"/>
        <v>92.076738615380734</v>
      </c>
      <c r="AB146" s="20">
        <f t="shared" si="93"/>
        <v>91.155971229226907</v>
      </c>
      <c r="AC146" s="20">
        <f t="shared" si="94"/>
        <v>90.244411516934647</v>
      </c>
      <c r="AD146" s="20">
        <f t="shared" si="95"/>
        <v>89.341967401765302</v>
      </c>
      <c r="AE146" s="20">
        <f t="shared" si="96"/>
        <v>88.448547727747624</v>
      </c>
      <c r="AF146" s="20">
        <f t="shared" si="97"/>
        <v>87.564062250470158</v>
      </c>
      <c r="AG146" s="20">
        <f t="shared" si="98"/>
        <v>86.68842162796544</v>
      </c>
      <c r="AH146" s="20">
        <f t="shared" si="99"/>
        <v>85.821537411685796</v>
      </c>
      <c r="AI146" s="20">
        <f t="shared" si="100"/>
        <v>84.963322037568958</v>
      </c>
      <c r="AJ146" s="21">
        <f>+VLOOKUP($A146,'[1]2. 사업대상 산출'!$A$3:$L$185,10,0)</f>
        <v>78545.852941176461</v>
      </c>
      <c r="AK146" s="21">
        <f>+VLOOKUP($A146,'[1]2. 사업대상 산출'!$A$3:$L$185,11,0)</f>
        <v>100763.82161764707</v>
      </c>
      <c r="AL146" s="22">
        <f t="shared" si="113"/>
        <v>1.2828662220156908</v>
      </c>
      <c r="AM146" s="18">
        <v>0.45669999999999999</v>
      </c>
      <c r="AN146" s="18">
        <v>3.5999999999999999E-3</v>
      </c>
      <c r="AO146" s="18">
        <v>8.5000000000000006E-3</v>
      </c>
      <c r="AP146" s="23">
        <f t="shared" si="101"/>
        <v>46.290999999999997</v>
      </c>
      <c r="AQ146" s="24">
        <f t="shared" si="102"/>
        <v>42.639600000000009</v>
      </c>
      <c r="AR146" s="24">
        <f t="shared" si="103"/>
        <v>46.715000000000003</v>
      </c>
      <c r="AS146" s="24">
        <f t="shared" si="104"/>
        <v>45.784999999999997</v>
      </c>
      <c r="AT146" s="24">
        <f t="shared" si="105"/>
        <v>44.863999999999997</v>
      </c>
      <c r="AU146" s="24">
        <f t="shared" si="106"/>
        <v>43.953000000000003</v>
      </c>
      <c r="AV146" s="24">
        <f t="shared" si="107"/>
        <v>43.05</v>
      </c>
      <c r="AW146" s="24">
        <f t="shared" si="108"/>
        <v>42.156999999999996</v>
      </c>
      <c r="AX146" s="24">
        <f t="shared" si="109"/>
        <v>41.273000000000003</v>
      </c>
      <c r="AY146" s="24">
        <f t="shared" si="110"/>
        <v>40.396999999999998</v>
      </c>
      <c r="AZ146" s="24">
        <f t="shared" si="111"/>
        <v>39.53</v>
      </c>
      <c r="BA146" s="24">
        <f t="shared" si="112"/>
        <v>38.671999999999997</v>
      </c>
    </row>
    <row r="147" spans="1:53" x14ac:dyDescent="0.4">
      <c r="A147" s="12" t="s">
        <v>238</v>
      </c>
      <c r="B147" s="12" t="s">
        <v>233</v>
      </c>
      <c r="C147" s="12">
        <v>142</v>
      </c>
      <c r="D147" s="12" t="s">
        <v>119</v>
      </c>
      <c r="E147" s="12">
        <v>2022</v>
      </c>
      <c r="F147" s="14" t="s">
        <v>237</v>
      </c>
      <c r="G147" s="13" t="s">
        <v>87</v>
      </c>
      <c r="H147" s="30" t="s">
        <v>121</v>
      </c>
      <c r="I147" s="15">
        <f t="shared" si="76"/>
        <v>85190.4296875</v>
      </c>
      <c r="J147" s="31">
        <v>0.47362230274187445</v>
      </c>
      <c r="K147" s="17">
        <f t="shared" si="77"/>
        <v>35.200000000000003</v>
      </c>
      <c r="L147" s="17">
        <f t="shared" si="78"/>
        <v>73.2</v>
      </c>
      <c r="M147" s="18">
        <v>0.99</v>
      </c>
      <c r="N147" s="18">
        <f t="shared" si="79"/>
        <v>3</v>
      </c>
      <c r="O147" s="19">
        <f t="shared" si="80"/>
        <v>1184.1084309295895</v>
      </c>
      <c r="P147" s="19">
        <f t="shared" si="81"/>
        <v>1172.2673466202939</v>
      </c>
      <c r="Q147" s="19">
        <f t="shared" si="82"/>
        <v>1160.5446731540908</v>
      </c>
      <c r="R147" s="19">
        <f t="shared" si="83"/>
        <v>1148.9392264225498</v>
      </c>
      <c r="S147" s="19">
        <f t="shared" si="84"/>
        <v>1137.4498341583244</v>
      </c>
      <c r="T147" s="19">
        <f t="shared" si="85"/>
        <v>1126.075335816741</v>
      </c>
      <c r="U147" s="19">
        <f t="shared" si="86"/>
        <v>1114.8145824585736</v>
      </c>
      <c r="V147" s="19">
        <f t="shared" si="87"/>
        <v>1103.6664366339878</v>
      </c>
      <c r="W147" s="19">
        <f t="shared" si="88"/>
        <v>1092.6297722676479</v>
      </c>
      <c r="X147" s="19">
        <f t="shared" si="89"/>
        <v>1081.7034745449716</v>
      </c>
      <c r="Y147" s="20">
        <f t="shared" si="90"/>
        <v>96.454300744447806</v>
      </c>
      <c r="Z147" s="20">
        <f t="shared" si="91"/>
        <v>100.87470602748314</v>
      </c>
      <c r="AA147" s="20">
        <f t="shared" si="92"/>
        <v>99.865958967208343</v>
      </c>
      <c r="AB147" s="20">
        <f t="shared" si="93"/>
        <v>98.867299377536227</v>
      </c>
      <c r="AC147" s="20">
        <f t="shared" si="94"/>
        <v>97.87862638376086</v>
      </c>
      <c r="AD147" s="20">
        <f t="shared" si="95"/>
        <v>96.899840119923255</v>
      </c>
      <c r="AE147" s="20">
        <f t="shared" si="96"/>
        <v>95.930841718724025</v>
      </c>
      <c r="AF147" s="20">
        <f t="shared" si="97"/>
        <v>94.97153330153678</v>
      </c>
      <c r="AG147" s="20">
        <f t="shared" si="98"/>
        <v>94.021817968521418</v>
      </c>
      <c r="AH147" s="20">
        <f t="shared" si="99"/>
        <v>93.081599788836186</v>
      </c>
      <c r="AI147" s="20">
        <f t="shared" si="100"/>
        <v>92.150783790947855</v>
      </c>
      <c r="AJ147" s="21">
        <f>+VLOOKUP($A147,'[1]2. 사업대상 산출'!$A$3:$L$185,10,0)</f>
        <v>85190.4296875</v>
      </c>
      <c r="AK147" s="21">
        <f>+VLOOKUP($A147,'[1]2. 사업대상 산출'!$A$3:$L$185,11,0)</f>
        <v>101117.6704427083</v>
      </c>
      <c r="AL147" s="22">
        <f t="shared" si="113"/>
        <v>1.1869604463040442</v>
      </c>
      <c r="AM147" s="18">
        <v>0.45669999999999999</v>
      </c>
      <c r="AN147" s="18">
        <v>3.5999999999999999E-3</v>
      </c>
      <c r="AO147" s="18">
        <v>8.5000000000000006E-3</v>
      </c>
      <c r="AP147" s="23">
        <f t="shared" si="101"/>
        <v>46.454000000000001</v>
      </c>
      <c r="AQ147" s="24">
        <f t="shared" si="102"/>
        <v>49.999600000000001</v>
      </c>
      <c r="AR147" s="24">
        <f t="shared" si="103"/>
        <v>54.42</v>
      </c>
      <c r="AS147" s="24">
        <f t="shared" si="104"/>
        <v>53.411000000000001</v>
      </c>
      <c r="AT147" s="24">
        <f t="shared" si="105"/>
        <v>52.412999999999997</v>
      </c>
      <c r="AU147" s="24">
        <f t="shared" si="106"/>
        <v>51.423999999999999</v>
      </c>
      <c r="AV147" s="24">
        <f t="shared" si="107"/>
        <v>50.445</v>
      </c>
      <c r="AW147" s="24">
        <f t="shared" si="108"/>
        <v>49.475999999999999</v>
      </c>
      <c r="AX147" s="24">
        <f t="shared" si="109"/>
        <v>48.517000000000003</v>
      </c>
      <c r="AY147" s="24">
        <f t="shared" si="110"/>
        <v>47.567</v>
      </c>
      <c r="AZ147" s="24">
        <f t="shared" si="111"/>
        <v>46.627000000000002</v>
      </c>
      <c r="BA147" s="24">
        <f t="shared" si="112"/>
        <v>45.695999999999998</v>
      </c>
    </row>
    <row r="148" spans="1:53" x14ac:dyDescent="0.4">
      <c r="A148" s="12" t="s">
        <v>239</v>
      </c>
      <c r="B148" s="12" t="s">
        <v>233</v>
      </c>
      <c r="C148" s="12">
        <v>143</v>
      </c>
      <c r="D148" s="12" t="s">
        <v>119</v>
      </c>
      <c r="E148" s="12">
        <v>2022</v>
      </c>
      <c r="F148" s="14" t="s">
        <v>75</v>
      </c>
      <c r="G148" s="13" t="s">
        <v>87</v>
      </c>
      <c r="H148" s="30" t="s">
        <v>121</v>
      </c>
      <c r="I148" s="15">
        <f t="shared" si="76"/>
        <v>125233.64705882354</v>
      </c>
      <c r="J148" s="31">
        <v>0.47362230274187445</v>
      </c>
      <c r="K148" s="17">
        <f t="shared" si="77"/>
        <v>35.200000000000003</v>
      </c>
      <c r="L148" s="17">
        <f t="shared" si="78"/>
        <v>73.2</v>
      </c>
      <c r="M148" s="18">
        <v>0.99</v>
      </c>
      <c r="N148" s="18">
        <f t="shared" si="79"/>
        <v>3</v>
      </c>
      <c r="O148" s="19">
        <f t="shared" si="80"/>
        <v>1184.1084309295895</v>
      </c>
      <c r="P148" s="19">
        <f t="shared" si="81"/>
        <v>1172.2673466202939</v>
      </c>
      <c r="Q148" s="19">
        <f t="shared" si="82"/>
        <v>1160.5446731540908</v>
      </c>
      <c r="R148" s="19">
        <f t="shared" si="83"/>
        <v>1148.9392264225498</v>
      </c>
      <c r="S148" s="19">
        <f t="shared" si="84"/>
        <v>1137.4498341583244</v>
      </c>
      <c r="T148" s="19">
        <f t="shared" si="85"/>
        <v>1126.075335816741</v>
      </c>
      <c r="U148" s="19">
        <f t="shared" si="86"/>
        <v>1114.8145824585736</v>
      </c>
      <c r="V148" s="19">
        <f t="shared" si="87"/>
        <v>1103.6664366339878</v>
      </c>
      <c r="W148" s="19">
        <f t="shared" si="88"/>
        <v>1092.6297722676479</v>
      </c>
      <c r="X148" s="19">
        <f t="shared" si="89"/>
        <v>1081.7034745449716</v>
      </c>
      <c r="Y148" s="20">
        <f t="shared" si="90"/>
        <v>141.79202876480147</v>
      </c>
      <c r="Z148" s="20">
        <f t="shared" si="91"/>
        <v>148.29021731841354</v>
      </c>
      <c r="AA148" s="20">
        <f t="shared" si="92"/>
        <v>146.80731514522941</v>
      </c>
      <c r="AB148" s="20">
        <f t="shared" si="93"/>
        <v>145.33924199377711</v>
      </c>
      <c r="AC148" s="20">
        <f t="shared" si="94"/>
        <v>143.88584957383932</v>
      </c>
      <c r="AD148" s="20">
        <f t="shared" si="95"/>
        <v>142.44699107810095</v>
      </c>
      <c r="AE148" s="20">
        <f t="shared" si="96"/>
        <v>141.02252116731992</v>
      </c>
      <c r="AF148" s="20">
        <f t="shared" si="97"/>
        <v>139.61229595564672</v>
      </c>
      <c r="AG148" s="20">
        <f t="shared" si="98"/>
        <v>138.21617299609025</v>
      </c>
      <c r="AH148" s="20">
        <f t="shared" si="99"/>
        <v>136.83401126612935</v>
      </c>
      <c r="AI148" s="20">
        <f t="shared" si="100"/>
        <v>135.46567115346809</v>
      </c>
      <c r="AJ148" s="21">
        <f>+VLOOKUP($A148,'[1]2. 사업대상 산출'!$A$3:$L$185,10,0)</f>
        <v>125233.64705882354</v>
      </c>
      <c r="AK148" s="21">
        <f>+VLOOKUP($A148,'[1]2. 사업대상 산출'!$A$3:$L$185,11,0)</f>
        <v>140501.86901960784</v>
      </c>
      <c r="AL148" s="22">
        <f t="shared" si="113"/>
        <v>1.1219178896356237</v>
      </c>
      <c r="AM148" s="18">
        <v>0.45669999999999999</v>
      </c>
      <c r="AN148" s="18">
        <v>3.5999999999999999E-3</v>
      </c>
      <c r="AO148" s="18">
        <v>8.5000000000000006E-3</v>
      </c>
      <c r="AP148" s="23">
        <f t="shared" si="101"/>
        <v>64.548000000000002</v>
      </c>
      <c r="AQ148" s="24">
        <f t="shared" si="102"/>
        <v>77.243600000000001</v>
      </c>
      <c r="AR148" s="24">
        <f t="shared" si="103"/>
        <v>83.742000000000004</v>
      </c>
      <c r="AS148" s="24">
        <f t="shared" si="104"/>
        <v>82.259</v>
      </c>
      <c r="AT148" s="24">
        <f t="shared" si="105"/>
        <v>80.790999999999997</v>
      </c>
      <c r="AU148" s="24">
        <f t="shared" si="106"/>
        <v>79.337000000000003</v>
      </c>
      <c r="AV148" s="24">
        <f t="shared" si="107"/>
        <v>77.897999999999996</v>
      </c>
      <c r="AW148" s="24">
        <f t="shared" si="108"/>
        <v>76.474000000000004</v>
      </c>
      <c r="AX148" s="24">
        <f t="shared" si="109"/>
        <v>75.063999999999993</v>
      </c>
      <c r="AY148" s="24">
        <f t="shared" si="110"/>
        <v>73.668000000000006</v>
      </c>
      <c r="AZ148" s="24">
        <f t="shared" si="111"/>
        <v>72.286000000000001</v>
      </c>
      <c r="BA148" s="24">
        <f t="shared" si="112"/>
        <v>70.917000000000002</v>
      </c>
    </row>
    <row r="149" spans="1:53" x14ac:dyDescent="0.4">
      <c r="A149" s="12" t="s">
        <v>240</v>
      </c>
      <c r="B149" s="12" t="s">
        <v>233</v>
      </c>
      <c r="C149" s="12">
        <v>144</v>
      </c>
      <c r="D149" s="12" t="s">
        <v>119</v>
      </c>
      <c r="E149" s="12">
        <v>2022</v>
      </c>
      <c r="F149" s="14" t="s">
        <v>75</v>
      </c>
      <c r="G149" s="13" t="s">
        <v>87</v>
      </c>
      <c r="H149" s="30" t="s">
        <v>121</v>
      </c>
      <c r="I149" s="15">
        <f t="shared" si="76"/>
        <v>79842.956521739121</v>
      </c>
      <c r="J149" s="31">
        <v>0.47362230274187445</v>
      </c>
      <c r="K149" s="17">
        <f t="shared" si="77"/>
        <v>35.200000000000003</v>
      </c>
      <c r="L149" s="17">
        <f t="shared" si="78"/>
        <v>73.2</v>
      </c>
      <c r="M149" s="18">
        <v>0.99</v>
      </c>
      <c r="N149" s="18">
        <f t="shared" si="79"/>
        <v>3</v>
      </c>
      <c r="O149" s="19">
        <f t="shared" si="80"/>
        <v>1184.1084309295895</v>
      </c>
      <c r="P149" s="19">
        <f t="shared" si="81"/>
        <v>1172.2673466202939</v>
      </c>
      <c r="Q149" s="19">
        <f t="shared" si="82"/>
        <v>1160.5446731540908</v>
      </c>
      <c r="R149" s="19">
        <f t="shared" si="83"/>
        <v>1148.9392264225498</v>
      </c>
      <c r="S149" s="19">
        <f t="shared" si="84"/>
        <v>1137.4498341583244</v>
      </c>
      <c r="T149" s="19">
        <f t="shared" si="85"/>
        <v>1126.075335816741</v>
      </c>
      <c r="U149" s="19">
        <f t="shared" si="86"/>
        <v>1114.8145824585736</v>
      </c>
      <c r="V149" s="19">
        <f t="shared" si="87"/>
        <v>1103.6664366339878</v>
      </c>
      <c r="W149" s="19">
        <f t="shared" si="88"/>
        <v>1092.6297722676479</v>
      </c>
      <c r="X149" s="19">
        <f t="shared" si="89"/>
        <v>1081.7034745449716</v>
      </c>
      <c r="Y149" s="20">
        <f t="shared" si="90"/>
        <v>90.399785151027274</v>
      </c>
      <c r="Z149" s="20">
        <f t="shared" si="91"/>
        <v>94.542717967735939</v>
      </c>
      <c r="AA149" s="20">
        <f t="shared" si="92"/>
        <v>93.597290788058601</v>
      </c>
      <c r="AB149" s="20">
        <f t="shared" si="93"/>
        <v>92.661317880178004</v>
      </c>
      <c r="AC149" s="20">
        <f t="shared" si="94"/>
        <v>91.734704701376231</v>
      </c>
      <c r="AD149" s="20">
        <f t="shared" si="95"/>
        <v>90.817357654362468</v>
      </c>
      <c r="AE149" s="20">
        <f t="shared" si="96"/>
        <v>89.909184077818821</v>
      </c>
      <c r="AF149" s="20">
        <f t="shared" si="97"/>
        <v>89.010092237040638</v>
      </c>
      <c r="AG149" s="20">
        <f t="shared" si="98"/>
        <v>88.11999131467023</v>
      </c>
      <c r="AH149" s="20">
        <f t="shared" si="99"/>
        <v>87.238791401523528</v>
      </c>
      <c r="AI149" s="20">
        <f t="shared" si="100"/>
        <v>86.366403487508308</v>
      </c>
      <c r="AJ149" s="21">
        <f>+VLOOKUP($A149,'[1]2. 사업대상 산출'!$A$3:$L$185,10,0)</f>
        <v>79842.956521739121</v>
      </c>
      <c r="AK149" s="21">
        <f>+VLOOKUP($A149,'[1]2. 사업대상 산출'!$A$3:$L$185,11,0)</f>
        <v>98650.121086956555</v>
      </c>
      <c r="AL149" s="22">
        <f t="shared" si="113"/>
        <v>1.2355519557958345</v>
      </c>
      <c r="AM149" s="18">
        <v>0.45669999999999999</v>
      </c>
      <c r="AN149" s="18">
        <v>3.5999999999999999E-3</v>
      </c>
      <c r="AO149" s="18">
        <v>8.5000000000000006E-3</v>
      </c>
      <c r="AP149" s="23">
        <f t="shared" si="101"/>
        <v>45.32</v>
      </c>
      <c r="AQ149" s="24">
        <f t="shared" si="102"/>
        <v>45.079300000000003</v>
      </c>
      <c r="AR149" s="24">
        <f t="shared" si="103"/>
        <v>49.222000000000001</v>
      </c>
      <c r="AS149" s="24">
        <f t="shared" si="104"/>
        <v>48.277000000000001</v>
      </c>
      <c r="AT149" s="24">
        <f t="shared" si="105"/>
        <v>47.341000000000001</v>
      </c>
      <c r="AU149" s="24">
        <f t="shared" si="106"/>
        <v>46.414000000000001</v>
      </c>
      <c r="AV149" s="24">
        <f t="shared" si="107"/>
        <v>45.497</v>
      </c>
      <c r="AW149" s="24">
        <f t="shared" si="108"/>
        <v>44.588999999999999</v>
      </c>
      <c r="AX149" s="24">
        <f t="shared" si="109"/>
        <v>43.69</v>
      </c>
      <c r="AY149" s="24">
        <f t="shared" si="110"/>
        <v>42.798999999999999</v>
      </c>
      <c r="AZ149" s="24">
        <f t="shared" si="111"/>
        <v>41.917999999999999</v>
      </c>
      <c r="BA149" s="24">
        <f t="shared" si="112"/>
        <v>41.045999999999999</v>
      </c>
    </row>
    <row r="150" spans="1:53" x14ac:dyDescent="0.4">
      <c r="A150" s="12" t="s">
        <v>241</v>
      </c>
      <c r="B150" s="12" t="s">
        <v>79</v>
      </c>
      <c r="C150" s="12">
        <v>145</v>
      </c>
      <c r="D150" s="12" t="s">
        <v>119</v>
      </c>
      <c r="E150" s="12">
        <v>2022</v>
      </c>
      <c r="F150" s="14">
        <v>44715</v>
      </c>
      <c r="G150" s="13" t="s">
        <v>87</v>
      </c>
      <c r="H150" s="30" t="s">
        <v>121</v>
      </c>
      <c r="I150" s="15">
        <f t="shared" si="76"/>
        <v>129832.37179487181</v>
      </c>
      <c r="J150" s="31">
        <v>0.47362230274187445</v>
      </c>
      <c r="K150" s="17">
        <f t="shared" si="77"/>
        <v>35.200000000000003</v>
      </c>
      <c r="L150" s="17">
        <f t="shared" si="78"/>
        <v>73.2</v>
      </c>
      <c r="M150" s="18">
        <v>0.99</v>
      </c>
      <c r="N150" s="18">
        <f t="shared" si="79"/>
        <v>3</v>
      </c>
      <c r="O150" s="19">
        <f t="shared" si="80"/>
        <v>1184.1084309295895</v>
      </c>
      <c r="P150" s="19">
        <f t="shared" si="81"/>
        <v>1172.2673466202939</v>
      </c>
      <c r="Q150" s="19">
        <f t="shared" si="82"/>
        <v>1160.5446731540908</v>
      </c>
      <c r="R150" s="19">
        <f t="shared" si="83"/>
        <v>1148.9392264225498</v>
      </c>
      <c r="S150" s="19">
        <f t="shared" si="84"/>
        <v>1137.4498341583244</v>
      </c>
      <c r="T150" s="19">
        <f t="shared" si="85"/>
        <v>1126.075335816741</v>
      </c>
      <c r="U150" s="19">
        <f t="shared" si="86"/>
        <v>1114.8145824585736</v>
      </c>
      <c r="V150" s="19">
        <f t="shared" si="87"/>
        <v>1103.6664366339878</v>
      </c>
      <c r="W150" s="19">
        <f t="shared" si="88"/>
        <v>1092.6297722676479</v>
      </c>
      <c r="X150" s="19">
        <f t="shared" si="89"/>
        <v>1081.7034745449716</v>
      </c>
      <c r="Y150" s="20">
        <f t="shared" si="90"/>
        <v>146.99879647754625</v>
      </c>
      <c r="Z150" s="20">
        <f t="shared" si="91"/>
        <v>153.73560604989274</v>
      </c>
      <c r="AA150" s="20">
        <f t="shared" si="92"/>
        <v>152.19824998939384</v>
      </c>
      <c r="AB150" s="20">
        <f t="shared" si="93"/>
        <v>150.67626748949988</v>
      </c>
      <c r="AC150" s="20">
        <f t="shared" si="94"/>
        <v>149.16950481460489</v>
      </c>
      <c r="AD150" s="20">
        <f t="shared" si="95"/>
        <v>147.67780976645886</v>
      </c>
      <c r="AE150" s="20">
        <f t="shared" si="96"/>
        <v>146.20103166879423</v>
      </c>
      <c r="AF150" s="20">
        <f t="shared" si="97"/>
        <v>144.73902135210631</v>
      </c>
      <c r="AG150" s="20">
        <f t="shared" si="98"/>
        <v>143.29163113858525</v>
      </c>
      <c r="AH150" s="20">
        <f t="shared" si="99"/>
        <v>141.85871482719935</v>
      </c>
      <c r="AI150" s="20">
        <f t="shared" si="100"/>
        <v>140.44012767892741</v>
      </c>
      <c r="AJ150" s="21">
        <f>+VLOOKUP($A150,'[1]2. 사업대상 산출'!$A$3:$L$185,10,0)</f>
        <v>129832.37179487181</v>
      </c>
      <c r="AK150" s="21">
        <f>+VLOOKUP($A150,'[1]2. 사업대상 산출'!$A$3:$L$185,11,0)</f>
        <v>153202.19871794872</v>
      </c>
      <c r="AL150" s="22">
        <f t="shared" si="113"/>
        <v>1.18</v>
      </c>
      <c r="AM150" s="18">
        <v>0.45669999999999999</v>
      </c>
      <c r="AN150" s="18">
        <v>3.5999999999999999E-3</v>
      </c>
      <c r="AO150" s="18">
        <v>8.5000000000000006E-3</v>
      </c>
      <c r="AP150" s="23">
        <f t="shared" si="101"/>
        <v>70.382000000000005</v>
      </c>
      <c r="AQ150" s="24">
        <f t="shared" si="102"/>
        <v>76.616399999999999</v>
      </c>
      <c r="AR150" s="24">
        <f t="shared" si="103"/>
        <v>83.352999999999994</v>
      </c>
      <c r="AS150" s="24">
        <f t="shared" si="104"/>
        <v>81.816000000000003</v>
      </c>
      <c r="AT150" s="24">
        <f t="shared" si="105"/>
        <v>80.293999999999997</v>
      </c>
      <c r="AU150" s="24">
        <f t="shared" si="106"/>
        <v>78.787000000000006</v>
      </c>
      <c r="AV150" s="24">
        <f t="shared" si="107"/>
        <v>77.295000000000002</v>
      </c>
      <c r="AW150" s="24">
        <f t="shared" si="108"/>
        <v>75.819000000000003</v>
      </c>
      <c r="AX150" s="24">
        <f t="shared" si="109"/>
        <v>74.356999999999999</v>
      </c>
      <c r="AY150" s="24">
        <f t="shared" si="110"/>
        <v>72.909000000000006</v>
      </c>
      <c r="AZ150" s="24">
        <f t="shared" si="111"/>
        <v>71.475999999999999</v>
      </c>
      <c r="BA150" s="24">
        <f t="shared" si="112"/>
        <v>70.058000000000007</v>
      </c>
    </row>
    <row r="151" spans="1:53" x14ac:dyDescent="0.4">
      <c r="A151" s="12" t="s">
        <v>242</v>
      </c>
      <c r="B151" s="12" t="s">
        <v>79</v>
      </c>
      <c r="C151" s="12">
        <v>146</v>
      </c>
      <c r="D151" s="12" t="s">
        <v>119</v>
      </c>
      <c r="E151" s="12">
        <v>2022</v>
      </c>
      <c r="F151" s="14">
        <v>44715</v>
      </c>
      <c r="G151" s="13" t="s">
        <v>87</v>
      </c>
      <c r="H151" s="30" t="s">
        <v>121</v>
      </c>
      <c r="I151" s="15">
        <f t="shared" si="76"/>
        <v>130760.06493506493</v>
      </c>
      <c r="J151" s="31">
        <v>0.47362230274187445</v>
      </c>
      <c r="K151" s="17">
        <f t="shared" si="77"/>
        <v>35.200000000000003</v>
      </c>
      <c r="L151" s="17">
        <f t="shared" si="78"/>
        <v>73.2</v>
      </c>
      <c r="M151" s="18">
        <v>0.99</v>
      </c>
      <c r="N151" s="18">
        <f t="shared" si="79"/>
        <v>3</v>
      </c>
      <c r="O151" s="19">
        <f t="shared" si="80"/>
        <v>1184.1084309295895</v>
      </c>
      <c r="P151" s="19">
        <f t="shared" si="81"/>
        <v>1172.2673466202939</v>
      </c>
      <c r="Q151" s="19">
        <f t="shared" si="82"/>
        <v>1160.5446731540908</v>
      </c>
      <c r="R151" s="19">
        <f t="shared" si="83"/>
        <v>1148.9392264225498</v>
      </c>
      <c r="S151" s="19">
        <f t="shared" si="84"/>
        <v>1137.4498341583244</v>
      </c>
      <c r="T151" s="19">
        <f t="shared" si="85"/>
        <v>1126.075335816741</v>
      </c>
      <c r="U151" s="19">
        <f t="shared" si="86"/>
        <v>1114.8145824585736</v>
      </c>
      <c r="V151" s="19">
        <f t="shared" si="87"/>
        <v>1103.6664366339878</v>
      </c>
      <c r="W151" s="19">
        <f t="shared" si="88"/>
        <v>1092.6297722676479</v>
      </c>
      <c r="X151" s="19">
        <f t="shared" si="89"/>
        <v>1081.7034745449716</v>
      </c>
      <c r="Y151" s="20">
        <f t="shared" si="90"/>
        <v>148.04914912244996</v>
      </c>
      <c r="Z151" s="20">
        <f t="shared" si="91"/>
        <v>154.83409531851098</v>
      </c>
      <c r="AA151" s="20">
        <f t="shared" si="92"/>
        <v>153.28575436532589</v>
      </c>
      <c r="AB151" s="20">
        <f t="shared" si="93"/>
        <v>151.75289682167261</v>
      </c>
      <c r="AC151" s="20">
        <f t="shared" si="94"/>
        <v>150.2353678534559</v>
      </c>
      <c r="AD151" s="20">
        <f t="shared" si="95"/>
        <v>148.73301417492132</v>
      </c>
      <c r="AE151" s="20">
        <f t="shared" si="96"/>
        <v>147.2456840331721</v>
      </c>
      <c r="AF151" s="20">
        <f t="shared" si="97"/>
        <v>145.77322719284035</v>
      </c>
      <c r="AG151" s="20">
        <f t="shared" si="98"/>
        <v>144.31549492091196</v>
      </c>
      <c r="AH151" s="20">
        <f t="shared" si="99"/>
        <v>142.87233997170284</v>
      </c>
      <c r="AI151" s="20">
        <f t="shared" si="100"/>
        <v>141.44361657198584</v>
      </c>
      <c r="AJ151" s="21">
        <f>+VLOOKUP($A151,'[1]2. 사업대상 산출'!$A$3:$L$185,10,0)</f>
        <v>130760.06493506493</v>
      </c>
      <c r="AK151" s="21">
        <f>+VLOOKUP($A151,'[1]2. 사업대상 산출'!$A$3:$L$185,11,0)</f>
        <v>154296.87662337662</v>
      </c>
      <c r="AL151" s="22">
        <f t="shared" si="113"/>
        <v>1.18</v>
      </c>
      <c r="AM151" s="18">
        <v>0.45669999999999999</v>
      </c>
      <c r="AN151" s="18">
        <v>3.5999999999999999E-3</v>
      </c>
      <c r="AO151" s="18">
        <v>8.5000000000000006E-3</v>
      </c>
      <c r="AP151" s="23">
        <f t="shared" si="101"/>
        <v>70.885000000000005</v>
      </c>
      <c r="AQ151" s="24">
        <f t="shared" si="102"/>
        <v>77.163700000000006</v>
      </c>
      <c r="AR151" s="24">
        <f t="shared" si="103"/>
        <v>83.948999999999998</v>
      </c>
      <c r="AS151" s="24">
        <f t="shared" si="104"/>
        <v>82.4</v>
      </c>
      <c r="AT151" s="24">
        <f t="shared" si="105"/>
        <v>80.867000000000004</v>
      </c>
      <c r="AU151" s="24">
        <f t="shared" si="106"/>
        <v>79.349999999999994</v>
      </c>
      <c r="AV151" s="24">
        <f t="shared" si="107"/>
        <v>77.847999999999999</v>
      </c>
      <c r="AW151" s="24">
        <f t="shared" si="108"/>
        <v>76.36</v>
      </c>
      <c r="AX151" s="24">
        <f t="shared" si="109"/>
        <v>74.888000000000005</v>
      </c>
      <c r="AY151" s="24">
        <f t="shared" si="110"/>
        <v>73.430000000000007</v>
      </c>
      <c r="AZ151" s="24">
        <f t="shared" si="111"/>
        <v>71.986999999999995</v>
      </c>
      <c r="BA151" s="24">
        <f t="shared" si="112"/>
        <v>70.558000000000007</v>
      </c>
    </row>
    <row r="152" spans="1:53" x14ac:dyDescent="0.4">
      <c r="A152" s="12" t="s">
        <v>243</v>
      </c>
      <c r="B152" s="12" t="s">
        <v>79</v>
      </c>
      <c r="C152" s="12">
        <v>147</v>
      </c>
      <c r="D152" s="12" t="s">
        <v>119</v>
      </c>
      <c r="E152" s="12">
        <v>2024</v>
      </c>
      <c r="F152" s="14">
        <v>45279</v>
      </c>
      <c r="G152" s="13" t="s">
        <v>87</v>
      </c>
      <c r="H152" s="30" t="s">
        <v>121</v>
      </c>
      <c r="I152" s="15">
        <f t="shared" si="76"/>
        <v>108103.11624937024</v>
      </c>
      <c r="J152" s="31">
        <v>0.47362230274187445</v>
      </c>
      <c r="K152" s="17">
        <f t="shared" si="77"/>
        <v>35.200000000000003</v>
      </c>
      <c r="L152" s="17">
        <f t="shared" si="78"/>
        <v>73.2</v>
      </c>
      <c r="M152" s="18">
        <v>0.99</v>
      </c>
      <c r="N152" s="18">
        <f t="shared" si="79"/>
        <v>2</v>
      </c>
      <c r="O152" s="19">
        <f t="shared" si="80"/>
        <v>1196.0691221511008</v>
      </c>
      <c r="P152" s="19">
        <f t="shared" si="81"/>
        <v>1184.1084309295895</v>
      </c>
      <c r="Q152" s="19">
        <f t="shared" si="82"/>
        <v>1172.2673466202939</v>
      </c>
      <c r="R152" s="19">
        <f t="shared" si="83"/>
        <v>1160.5446731540908</v>
      </c>
      <c r="S152" s="19">
        <f t="shared" si="84"/>
        <v>1148.9392264225498</v>
      </c>
      <c r="T152" s="19">
        <f t="shared" si="85"/>
        <v>1137.4498341583244</v>
      </c>
      <c r="U152" s="19">
        <f t="shared" si="86"/>
        <v>1126.075335816741</v>
      </c>
      <c r="V152" s="19">
        <f t="shared" si="87"/>
        <v>1114.8145824585736</v>
      </c>
      <c r="W152" s="19">
        <f t="shared" si="88"/>
        <v>1103.6664366339878</v>
      </c>
      <c r="X152" s="19">
        <f t="shared" si="89"/>
        <v>1092.6297722676479</v>
      </c>
      <c r="Y152" s="20">
        <f t="shared" si="90"/>
        <v>123.63282898099877</v>
      </c>
      <c r="Z152" s="20">
        <f t="shared" si="91"/>
        <v>129.29879935418268</v>
      </c>
      <c r="AA152" s="20">
        <f t="shared" si="92"/>
        <v>128.00581136064079</v>
      </c>
      <c r="AB152" s="20">
        <f t="shared" si="93"/>
        <v>126.72575324703442</v>
      </c>
      <c r="AC152" s="20">
        <f t="shared" si="94"/>
        <v>125.45849571456407</v>
      </c>
      <c r="AD152" s="20">
        <f t="shared" si="95"/>
        <v>124.20391075741841</v>
      </c>
      <c r="AE152" s="20">
        <f t="shared" si="96"/>
        <v>122.96187164984424</v>
      </c>
      <c r="AF152" s="20">
        <f t="shared" si="97"/>
        <v>121.73225293334579</v>
      </c>
      <c r="AG152" s="20">
        <f t="shared" si="98"/>
        <v>120.51493040401232</v>
      </c>
      <c r="AH152" s="20">
        <f t="shared" si="99"/>
        <v>119.3097810999722</v>
      </c>
      <c r="AI152" s="20">
        <f t="shared" si="100"/>
        <v>118.11668328897248</v>
      </c>
      <c r="AJ152" s="21">
        <f>+VLOOKUP($A152,'[1]2. 사업대상 산출'!$A$3:$L$185,10,0)</f>
        <v>108103.11624937024</v>
      </c>
      <c r="AK152" s="21">
        <f>+VLOOKUP($A152,'[1]2. 사업대상 산출'!$A$3:$L$185,11,0)</f>
        <v>129723.73949924429</v>
      </c>
      <c r="AL152" s="22">
        <f t="shared" si="113"/>
        <v>1.2</v>
      </c>
      <c r="AM152" s="18">
        <v>0.45669999999999999</v>
      </c>
      <c r="AN152" s="18">
        <v>3.5999999999999999E-3</v>
      </c>
      <c r="AO152" s="18">
        <v>8.5000000000000006E-3</v>
      </c>
      <c r="AP152" s="23">
        <f t="shared" si="101"/>
        <v>59.595999999999997</v>
      </c>
      <c r="AQ152" s="24">
        <f t="shared" si="102"/>
        <v>64.03609999999999</v>
      </c>
      <c r="AR152" s="24">
        <f t="shared" si="103"/>
        <v>69.701999999999998</v>
      </c>
      <c r="AS152" s="24">
        <f t="shared" si="104"/>
        <v>68.409000000000006</v>
      </c>
      <c r="AT152" s="24">
        <f t="shared" si="105"/>
        <v>67.129000000000005</v>
      </c>
      <c r="AU152" s="24">
        <f t="shared" si="106"/>
        <v>65.861999999999995</v>
      </c>
      <c r="AV152" s="24">
        <f t="shared" si="107"/>
        <v>64.606999999999999</v>
      </c>
      <c r="AW152" s="24">
        <f t="shared" si="108"/>
        <v>63.365000000000002</v>
      </c>
      <c r="AX152" s="24">
        <f t="shared" si="109"/>
        <v>62.136000000000003</v>
      </c>
      <c r="AY152" s="24">
        <f t="shared" si="110"/>
        <v>60.917999999999999</v>
      </c>
      <c r="AZ152" s="24">
        <f t="shared" si="111"/>
        <v>59.713000000000001</v>
      </c>
      <c r="BA152" s="24">
        <f t="shared" si="112"/>
        <v>58.52</v>
      </c>
    </row>
    <row r="153" spans="1:53" x14ac:dyDescent="0.4">
      <c r="A153" s="12" t="s">
        <v>244</v>
      </c>
      <c r="B153" s="12" t="s">
        <v>79</v>
      </c>
      <c r="C153" s="12">
        <v>148</v>
      </c>
      <c r="D153" s="12" t="s">
        <v>119</v>
      </c>
      <c r="E153" s="12">
        <v>2023</v>
      </c>
      <c r="F153" s="14">
        <v>44685</v>
      </c>
      <c r="G153" s="13" t="s">
        <v>87</v>
      </c>
      <c r="H153" s="30" t="s">
        <v>121</v>
      </c>
      <c r="I153" s="15">
        <f t="shared" si="76"/>
        <v>87163.196721311469</v>
      </c>
      <c r="J153" s="31">
        <v>0.47362230274187445</v>
      </c>
      <c r="K153" s="17">
        <f t="shared" si="77"/>
        <v>35.200000000000003</v>
      </c>
      <c r="L153" s="17">
        <f t="shared" si="78"/>
        <v>73.2</v>
      </c>
      <c r="M153" s="18">
        <v>0.99</v>
      </c>
      <c r="N153" s="18">
        <f t="shared" si="79"/>
        <v>3</v>
      </c>
      <c r="O153" s="19">
        <f t="shared" si="80"/>
        <v>1184.1084309295895</v>
      </c>
      <c r="P153" s="19">
        <f t="shared" si="81"/>
        <v>1172.2673466202939</v>
      </c>
      <c r="Q153" s="19">
        <f t="shared" si="82"/>
        <v>1160.5446731540908</v>
      </c>
      <c r="R153" s="19">
        <f t="shared" si="83"/>
        <v>1148.9392264225498</v>
      </c>
      <c r="S153" s="19">
        <f t="shared" si="84"/>
        <v>1137.4498341583244</v>
      </c>
      <c r="T153" s="19">
        <f t="shared" si="85"/>
        <v>1126.075335816741</v>
      </c>
      <c r="U153" s="19">
        <f t="shared" si="86"/>
        <v>1114.8145824585736</v>
      </c>
      <c r="V153" s="19">
        <f t="shared" si="87"/>
        <v>1103.6664366339878</v>
      </c>
      <c r="W153" s="19">
        <f t="shared" si="88"/>
        <v>1092.6297722676479</v>
      </c>
      <c r="X153" s="19">
        <f t="shared" si="89"/>
        <v>1081.7034745449716</v>
      </c>
      <c r="Y153" s="20">
        <f t="shared" si="90"/>
        <v>98.687906860486748</v>
      </c>
      <c r="Z153" s="20">
        <f t="shared" si="91"/>
        <v>103.21067610447926</v>
      </c>
      <c r="AA153" s="20">
        <f t="shared" si="92"/>
        <v>102.17856934343449</v>
      </c>
      <c r="AB153" s="20">
        <f t="shared" si="93"/>
        <v>101.15678365000014</v>
      </c>
      <c r="AC153" s="20">
        <f t="shared" si="94"/>
        <v>100.14521581350013</v>
      </c>
      <c r="AD153" s="20">
        <f t="shared" si="95"/>
        <v>99.143763655365134</v>
      </c>
      <c r="AE153" s="20">
        <f t="shared" si="96"/>
        <v>98.152326018811479</v>
      </c>
      <c r="AF153" s="20">
        <f t="shared" si="97"/>
        <v>97.170802758623353</v>
      </c>
      <c r="AG153" s="20">
        <f t="shared" si="98"/>
        <v>96.199094731037121</v>
      </c>
      <c r="AH153" s="20">
        <f t="shared" si="99"/>
        <v>95.237103783726752</v>
      </c>
      <c r="AI153" s="20">
        <f t="shared" si="100"/>
        <v>94.284732745889499</v>
      </c>
      <c r="AJ153" s="21">
        <f>+VLOOKUP($A153,'[1]2. 사업대상 산출'!$A$3:$L$185,10,0)</f>
        <v>87163.196721311469</v>
      </c>
      <c r="AK153" s="21">
        <f>+VLOOKUP($A153,'[1]2. 사업대상 산출'!$A$3:$L$185,11,0)</f>
        <v>107201.05949278412</v>
      </c>
      <c r="AL153" s="22">
        <f t="shared" si="113"/>
        <v>1.2298890302926828</v>
      </c>
      <c r="AM153" s="18">
        <v>0.45669999999999999</v>
      </c>
      <c r="AN153" s="18">
        <v>3.5999999999999999E-3</v>
      </c>
      <c r="AO153" s="18">
        <v>8.5000000000000006E-3</v>
      </c>
      <c r="AP153" s="23">
        <f t="shared" si="101"/>
        <v>49.249000000000002</v>
      </c>
      <c r="AQ153" s="24">
        <f t="shared" si="102"/>
        <v>49.438400000000001</v>
      </c>
      <c r="AR153" s="24">
        <f t="shared" si="103"/>
        <v>53.960999999999999</v>
      </c>
      <c r="AS153" s="24">
        <f t="shared" si="104"/>
        <v>52.929000000000002</v>
      </c>
      <c r="AT153" s="24">
        <f t="shared" si="105"/>
        <v>51.906999999999996</v>
      </c>
      <c r="AU153" s="24">
        <f t="shared" si="106"/>
        <v>50.896000000000001</v>
      </c>
      <c r="AV153" s="24">
        <f t="shared" si="107"/>
        <v>49.893999999999998</v>
      </c>
      <c r="AW153" s="24">
        <f t="shared" si="108"/>
        <v>48.902999999999999</v>
      </c>
      <c r="AX153" s="24">
        <f t="shared" si="109"/>
        <v>47.920999999999999</v>
      </c>
      <c r="AY153" s="24">
        <f t="shared" si="110"/>
        <v>46.95</v>
      </c>
      <c r="AZ153" s="24">
        <f t="shared" si="111"/>
        <v>45.988</v>
      </c>
      <c r="BA153" s="24">
        <f t="shared" si="112"/>
        <v>45.034999999999997</v>
      </c>
    </row>
    <row r="154" spans="1:53" x14ac:dyDescent="0.4">
      <c r="A154" s="12" t="s">
        <v>245</v>
      </c>
      <c r="B154" s="12" t="s">
        <v>79</v>
      </c>
      <c r="C154" s="12">
        <v>149</v>
      </c>
      <c r="D154" s="12" t="s">
        <v>119</v>
      </c>
      <c r="E154" s="12">
        <v>2024</v>
      </c>
      <c r="F154" s="14">
        <v>45279</v>
      </c>
      <c r="G154" s="13" t="s">
        <v>87</v>
      </c>
      <c r="H154" s="30" t="s">
        <v>121</v>
      </c>
      <c r="I154" s="15">
        <f t="shared" si="76"/>
        <v>69191.982575394228</v>
      </c>
      <c r="J154" s="31">
        <v>0.47362230274187445</v>
      </c>
      <c r="K154" s="17">
        <f t="shared" si="77"/>
        <v>35.200000000000003</v>
      </c>
      <c r="L154" s="17">
        <f t="shared" si="78"/>
        <v>73.2</v>
      </c>
      <c r="M154" s="18">
        <v>0.99</v>
      </c>
      <c r="N154" s="18">
        <f t="shared" si="79"/>
        <v>2</v>
      </c>
      <c r="O154" s="19">
        <f t="shared" si="80"/>
        <v>1196.0691221511008</v>
      </c>
      <c r="P154" s="19">
        <f t="shared" si="81"/>
        <v>1184.1084309295895</v>
      </c>
      <c r="Q154" s="19">
        <f t="shared" si="82"/>
        <v>1172.2673466202939</v>
      </c>
      <c r="R154" s="19">
        <f t="shared" si="83"/>
        <v>1160.5446731540908</v>
      </c>
      <c r="S154" s="19">
        <f t="shared" si="84"/>
        <v>1148.9392264225498</v>
      </c>
      <c r="T154" s="19">
        <f t="shared" si="85"/>
        <v>1137.4498341583244</v>
      </c>
      <c r="U154" s="19">
        <f t="shared" si="86"/>
        <v>1126.075335816741</v>
      </c>
      <c r="V154" s="19">
        <f t="shared" si="87"/>
        <v>1114.8145824585736</v>
      </c>
      <c r="W154" s="19">
        <f t="shared" si="88"/>
        <v>1103.6664366339878</v>
      </c>
      <c r="X154" s="19">
        <f t="shared" si="89"/>
        <v>1092.6297722676479</v>
      </c>
      <c r="Y154" s="20">
        <f t="shared" si="90"/>
        <v>79.131858963869519</v>
      </c>
      <c r="Z154" s="20">
        <f t="shared" si="91"/>
        <v>82.758393858846034</v>
      </c>
      <c r="AA154" s="20">
        <f t="shared" si="92"/>
        <v>81.930809920257545</v>
      </c>
      <c r="AB154" s="20">
        <f t="shared" si="93"/>
        <v>81.111501821054986</v>
      </c>
      <c r="AC154" s="20">
        <f t="shared" si="94"/>
        <v>80.300386802844429</v>
      </c>
      <c r="AD154" s="20">
        <f t="shared" si="95"/>
        <v>79.497382934815988</v>
      </c>
      <c r="AE154" s="20">
        <f t="shared" si="96"/>
        <v>78.702409105467837</v>
      </c>
      <c r="AF154" s="20">
        <f t="shared" si="97"/>
        <v>77.915385014413147</v>
      </c>
      <c r="AG154" s="20">
        <f t="shared" si="98"/>
        <v>77.136231164269006</v>
      </c>
      <c r="AH154" s="20">
        <f t="shared" si="99"/>
        <v>76.364868852626316</v>
      </c>
      <c r="AI154" s="20">
        <f t="shared" si="100"/>
        <v>75.601220164100042</v>
      </c>
      <c r="AJ154" s="21">
        <f>+VLOOKUP($A154,'[1]2. 사업대상 산출'!$A$3:$L$185,10,0)</f>
        <v>69191.982575394228</v>
      </c>
      <c r="AK154" s="21">
        <f>+VLOOKUP($A154,'[1]2. 사업대상 산출'!$A$3:$L$185,11,0)</f>
        <v>83030.379090473056</v>
      </c>
      <c r="AL154" s="22">
        <f t="shared" si="113"/>
        <v>1.1999999999999997</v>
      </c>
      <c r="AM154" s="18">
        <v>0.45669999999999999</v>
      </c>
      <c r="AN154" s="18">
        <v>3.5999999999999999E-3</v>
      </c>
      <c r="AO154" s="18">
        <v>8.5000000000000006E-3</v>
      </c>
      <c r="AP154" s="23">
        <f t="shared" si="101"/>
        <v>38.145000000000003</v>
      </c>
      <c r="AQ154" s="24">
        <f t="shared" si="102"/>
        <v>40.986399999999996</v>
      </c>
      <c r="AR154" s="24">
        <f t="shared" si="103"/>
        <v>44.613</v>
      </c>
      <c r="AS154" s="24">
        <f t="shared" si="104"/>
        <v>43.784999999999997</v>
      </c>
      <c r="AT154" s="24">
        <f t="shared" si="105"/>
        <v>42.966000000000001</v>
      </c>
      <c r="AU154" s="24">
        <f t="shared" si="106"/>
        <v>42.155000000000001</v>
      </c>
      <c r="AV154" s="24">
        <f t="shared" si="107"/>
        <v>41.351999999999997</v>
      </c>
      <c r="AW154" s="24">
        <f t="shared" si="108"/>
        <v>40.557000000000002</v>
      </c>
      <c r="AX154" s="24">
        <f t="shared" si="109"/>
        <v>39.770000000000003</v>
      </c>
      <c r="AY154" s="24">
        <f t="shared" si="110"/>
        <v>38.991</v>
      </c>
      <c r="AZ154" s="24">
        <f t="shared" si="111"/>
        <v>38.219000000000001</v>
      </c>
      <c r="BA154" s="24">
        <f t="shared" si="112"/>
        <v>37.456000000000003</v>
      </c>
    </row>
    <row r="155" spans="1:53" x14ac:dyDescent="0.4">
      <c r="A155" s="12" t="s">
        <v>246</v>
      </c>
      <c r="B155" s="12" t="s">
        <v>247</v>
      </c>
      <c r="C155" s="12">
        <v>150</v>
      </c>
      <c r="D155" s="12" t="s">
        <v>119</v>
      </c>
      <c r="E155" s="12">
        <v>2023</v>
      </c>
      <c r="F155" s="14" t="s">
        <v>99</v>
      </c>
      <c r="G155" s="13" t="s">
        <v>87</v>
      </c>
      <c r="H155" s="30" t="s">
        <v>121</v>
      </c>
      <c r="I155" s="15">
        <f t="shared" si="76"/>
        <v>82954.806557377044</v>
      </c>
      <c r="J155" s="31">
        <v>0.47362230274187445</v>
      </c>
      <c r="K155" s="17">
        <f t="shared" si="77"/>
        <v>35.200000000000003</v>
      </c>
      <c r="L155" s="17">
        <f t="shared" si="78"/>
        <v>73.2</v>
      </c>
      <c r="M155" s="18">
        <v>0.99</v>
      </c>
      <c r="N155" s="18">
        <f t="shared" si="79"/>
        <v>3</v>
      </c>
      <c r="O155" s="19">
        <f t="shared" si="80"/>
        <v>1184.1084309295895</v>
      </c>
      <c r="P155" s="19">
        <f t="shared" si="81"/>
        <v>1172.2673466202939</v>
      </c>
      <c r="Q155" s="19">
        <f t="shared" si="82"/>
        <v>1160.5446731540908</v>
      </c>
      <c r="R155" s="19">
        <f t="shared" si="83"/>
        <v>1148.9392264225498</v>
      </c>
      <c r="S155" s="19">
        <f t="shared" si="84"/>
        <v>1137.4498341583244</v>
      </c>
      <c r="T155" s="19">
        <f t="shared" si="85"/>
        <v>1126.075335816741</v>
      </c>
      <c r="U155" s="19">
        <f t="shared" si="86"/>
        <v>1114.8145824585736</v>
      </c>
      <c r="V155" s="19">
        <f t="shared" si="87"/>
        <v>1103.6664366339878</v>
      </c>
      <c r="W155" s="19">
        <f t="shared" si="88"/>
        <v>1092.6297722676479</v>
      </c>
      <c r="X155" s="19">
        <f t="shared" si="89"/>
        <v>1081.7034745449716</v>
      </c>
      <c r="Y155" s="20">
        <f t="shared" si="90"/>
        <v>93.923083722358257</v>
      </c>
      <c r="Z155" s="20">
        <f t="shared" si="91"/>
        <v>98.227485830723353</v>
      </c>
      <c r="AA155" s="20">
        <f t="shared" si="92"/>
        <v>97.245210972416146</v>
      </c>
      <c r="AB155" s="20">
        <f t="shared" si="93"/>
        <v>96.272758862691958</v>
      </c>
      <c r="AC155" s="20">
        <f t="shared" si="94"/>
        <v>95.310031274065039</v>
      </c>
      <c r="AD155" s="20">
        <f t="shared" si="95"/>
        <v>94.356930961324395</v>
      </c>
      <c r="AE155" s="20">
        <f t="shared" si="96"/>
        <v>93.413361651711142</v>
      </c>
      <c r="AF155" s="20">
        <f t="shared" si="97"/>
        <v>92.479228035194026</v>
      </c>
      <c r="AG155" s="20">
        <f t="shared" si="98"/>
        <v>91.554435754842089</v>
      </c>
      <c r="AH155" s="20">
        <f t="shared" si="99"/>
        <v>90.638891397293662</v>
      </c>
      <c r="AI155" s="20">
        <f t="shared" si="100"/>
        <v>89.732502483320744</v>
      </c>
      <c r="AJ155" s="21">
        <f>+VLOOKUP($A155,'[1]2. 사업대상 산출'!$A$3:$L$185,10,0)</f>
        <v>82954.806557377044</v>
      </c>
      <c r="AK155" s="21">
        <f>+VLOOKUP($A155,'[1]2. 사업대상 산출'!$A$3:$L$185,11,0)</f>
        <v>92501.196065573735</v>
      </c>
      <c r="AL155" s="22">
        <f t="shared" si="113"/>
        <v>1.1150794017172927</v>
      </c>
      <c r="AM155" s="18">
        <v>0.45669999999999999</v>
      </c>
      <c r="AN155" s="18">
        <v>3.5999999999999999E-3</v>
      </c>
      <c r="AO155" s="18">
        <v>8.5000000000000006E-3</v>
      </c>
      <c r="AP155" s="23">
        <f t="shared" si="101"/>
        <v>42.496000000000002</v>
      </c>
      <c r="AQ155" s="24">
        <f t="shared" si="102"/>
        <v>51.426599999999993</v>
      </c>
      <c r="AR155" s="24">
        <f t="shared" si="103"/>
        <v>55.731000000000002</v>
      </c>
      <c r="AS155" s="24">
        <f t="shared" si="104"/>
        <v>54.749000000000002</v>
      </c>
      <c r="AT155" s="24">
        <f t="shared" si="105"/>
        <v>53.776000000000003</v>
      </c>
      <c r="AU155" s="24">
        <f t="shared" si="106"/>
        <v>52.814</v>
      </c>
      <c r="AV155" s="24">
        <f t="shared" si="107"/>
        <v>51.86</v>
      </c>
      <c r="AW155" s="24">
        <f t="shared" si="108"/>
        <v>50.917000000000002</v>
      </c>
      <c r="AX155" s="24">
        <f t="shared" si="109"/>
        <v>49.982999999999997</v>
      </c>
      <c r="AY155" s="24">
        <f t="shared" si="110"/>
        <v>49.058</v>
      </c>
      <c r="AZ155" s="24">
        <f t="shared" si="111"/>
        <v>48.142000000000003</v>
      </c>
      <c r="BA155" s="24">
        <f t="shared" si="112"/>
        <v>47.235999999999997</v>
      </c>
    </row>
    <row r="156" spans="1:53" x14ac:dyDescent="0.4">
      <c r="A156" s="12" t="s">
        <v>248</v>
      </c>
      <c r="B156" s="12" t="s">
        <v>247</v>
      </c>
      <c r="C156" s="12">
        <v>151</v>
      </c>
      <c r="D156" s="12" t="s">
        <v>119</v>
      </c>
      <c r="E156" s="12">
        <v>2022</v>
      </c>
      <c r="F156" s="14" t="s">
        <v>249</v>
      </c>
      <c r="G156" s="13" t="s">
        <v>87</v>
      </c>
      <c r="H156" s="30" t="s">
        <v>121</v>
      </c>
      <c r="I156" s="15">
        <f t="shared" si="76"/>
        <v>85007.422950819673</v>
      </c>
      <c r="J156" s="31">
        <v>0.47362230274187445</v>
      </c>
      <c r="K156" s="17">
        <f t="shared" si="77"/>
        <v>35.200000000000003</v>
      </c>
      <c r="L156" s="17">
        <f t="shared" si="78"/>
        <v>73.2</v>
      </c>
      <c r="M156" s="18">
        <v>0.99</v>
      </c>
      <c r="N156" s="18">
        <f t="shared" si="79"/>
        <v>3</v>
      </c>
      <c r="O156" s="19">
        <f t="shared" si="80"/>
        <v>1184.1084309295895</v>
      </c>
      <c r="P156" s="19">
        <f t="shared" si="81"/>
        <v>1172.2673466202939</v>
      </c>
      <c r="Q156" s="19">
        <f t="shared" si="82"/>
        <v>1160.5446731540908</v>
      </c>
      <c r="R156" s="19">
        <f t="shared" si="83"/>
        <v>1148.9392264225498</v>
      </c>
      <c r="S156" s="19">
        <f t="shared" si="84"/>
        <v>1137.4498341583244</v>
      </c>
      <c r="T156" s="19">
        <f t="shared" si="85"/>
        <v>1126.075335816741</v>
      </c>
      <c r="U156" s="19">
        <f t="shared" si="86"/>
        <v>1114.8145824585736</v>
      </c>
      <c r="V156" s="19">
        <f t="shared" si="87"/>
        <v>1103.6664366339878</v>
      </c>
      <c r="W156" s="19">
        <f t="shared" si="88"/>
        <v>1092.6297722676479</v>
      </c>
      <c r="X156" s="19">
        <f t="shared" si="89"/>
        <v>1081.7034745449716</v>
      </c>
      <c r="Y156" s="20">
        <f t="shared" si="90"/>
        <v>96.247096873276178</v>
      </c>
      <c r="Z156" s="20">
        <f t="shared" si="91"/>
        <v>100.65800620766305</v>
      </c>
      <c r="AA156" s="20">
        <f t="shared" si="92"/>
        <v>99.651426145586441</v>
      </c>
      <c r="AB156" s="20">
        <f t="shared" si="93"/>
        <v>98.65491188413057</v>
      </c>
      <c r="AC156" s="20">
        <f t="shared" si="94"/>
        <v>97.66836276528926</v>
      </c>
      <c r="AD156" s="20">
        <f t="shared" si="95"/>
        <v>96.69167913763637</v>
      </c>
      <c r="AE156" s="20">
        <f t="shared" si="96"/>
        <v>95.724762346259993</v>
      </c>
      <c r="AF156" s="20">
        <f t="shared" si="97"/>
        <v>94.767514722797387</v>
      </c>
      <c r="AG156" s="20">
        <f t="shared" si="98"/>
        <v>93.819839575569418</v>
      </c>
      <c r="AH156" s="20">
        <f t="shared" si="99"/>
        <v>92.881641179813727</v>
      </c>
      <c r="AI156" s="20">
        <f t="shared" si="100"/>
        <v>91.952824768015603</v>
      </c>
      <c r="AJ156" s="21">
        <f>+VLOOKUP($A156,'[1]2. 사업대상 산출'!$A$3:$L$185,10,0)</f>
        <v>85007.422950819673</v>
      </c>
      <c r="AK156" s="21">
        <f>+VLOOKUP($A156,'[1]2. 사업대상 산출'!$A$3:$L$185,11,0)</f>
        <v>97015.956459016365</v>
      </c>
      <c r="AL156" s="22">
        <f t="shared" si="113"/>
        <v>1.1412645283358858</v>
      </c>
      <c r="AM156" s="18">
        <v>0.45669999999999999</v>
      </c>
      <c r="AN156" s="18">
        <v>3.5999999999999999E-3</v>
      </c>
      <c r="AO156" s="18">
        <v>8.5000000000000006E-3</v>
      </c>
      <c r="AP156" s="23">
        <f t="shared" si="101"/>
        <v>44.57</v>
      </c>
      <c r="AQ156" s="24">
        <f t="shared" si="102"/>
        <v>51.676499999999997</v>
      </c>
      <c r="AR156" s="24">
        <f t="shared" si="103"/>
        <v>56.088000000000001</v>
      </c>
      <c r="AS156" s="24">
        <f t="shared" si="104"/>
        <v>55.081000000000003</v>
      </c>
      <c r="AT156" s="24">
        <f t="shared" si="105"/>
        <v>54.084000000000003</v>
      </c>
      <c r="AU156" s="24">
        <f t="shared" si="106"/>
        <v>53.097999999999999</v>
      </c>
      <c r="AV156" s="24">
        <f t="shared" si="107"/>
        <v>52.121000000000002</v>
      </c>
      <c r="AW156" s="24">
        <f t="shared" si="108"/>
        <v>51.154000000000003</v>
      </c>
      <c r="AX156" s="24">
        <f t="shared" si="109"/>
        <v>50.197000000000003</v>
      </c>
      <c r="AY156" s="24">
        <f t="shared" si="110"/>
        <v>49.249000000000002</v>
      </c>
      <c r="AZ156" s="24">
        <f t="shared" si="111"/>
        <v>48.311</v>
      </c>
      <c r="BA156" s="24">
        <f t="shared" si="112"/>
        <v>47.381999999999998</v>
      </c>
    </row>
    <row r="157" spans="1:53" x14ac:dyDescent="0.4">
      <c r="A157" s="12" t="s">
        <v>250</v>
      </c>
      <c r="B157" s="12" t="s">
        <v>247</v>
      </c>
      <c r="C157" s="12">
        <v>152</v>
      </c>
      <c r="D157" s="12" t="s">
        <v>119</v>
      </c>
      <c r="E157" s="12">
        <v>2022</v>
      </c>
      <c r="F157" s="14" t="s">
        <v>249</v>
      </c>
      <c r="G157" s="13" t="s">
        <v>87</v>
      </c>
      <c r="H157" s="30" t="s">
        <v>121</v>
      </c>
      <c r="I157" s="15">
        <f t="shared" si="76"/>
        <v>76850.570491803286</v>
      </c>
      <c r="J157" s="31">
        <v>0.47362230274187445</v>
      </c>
      <c r="K157" s="17">
        <f t="shared" si="77"/>
        <v>35.200000000000003</v>
      </c>
      <c r="L157" s="17">
        <f t="shared" si="78"/>
        <v>73.2</v>
      </c>
      <c r="M157" s="18">
        <v>0.99</v>
      </c>
      <c r="N157" s="18">
        <f t="shared" si="79"/>
        <v>3</v>
      </c>
      <c r="O157" s="19">
        <f t="shared" si="80"/>
        <v>1184.1084309295895</v>
      </c>
      <c r="P157" s="19">
        <f t="shared" si="81"/>
        <v>1172.2673466202939</v>
      </c>
      <c r="Q157" s="19">
        <f t="shared" si="82"/>
        <v>1160.5446731540908</v>
      </c>
      <c r="R157" s="19">
        <f t="shared" si="83"/>
        <v>1148.9392264225498</v>
      </c>
      <c r="S157" s="19">
        <f t="shared" si="84"/>
        <v>1137.4498341583244</v>
      </c>
      <c r="T157" s="19">
        <f t="shared" si="85"/>
        <v>1126.075335816741</v>
      </c>
      <c r="U157" s="19">
        <f t="shared" si="86"/>
        <v>1114.8145824585736</v>
      </c>
      <c r="V157" s="19">
        <f t="shared" si="87"/>
        <v>1103.6664366339878</v>
      </c>
      <c r="W157" s="19">
        <f t="shared" si="88"/>
        <v>1092.6297722676479</v>
      </c>
      <c r="X157" s="19">
        <f t="shared" si="89"/>
        <v>1081.7034745449716</v>
      </c>
      <c r="Y157" s="20">
        <f t="shared" si="90"/>
        <v>87.011746105635936</v>
      </c>
      <c r="Z157" s="20">
        <f t="shared" si="91"/>
        <v>90.999408441092996</v>
      </c>
      <c r="AA157" s="20">
        <f t="shared" si="92"/>
        <v>90.089414356682084</v>
      </c>
      <c r="AB157" s="20">
        <f t="shared" si="93"/>
        <v>89.188520213115254</v>
      </c>
      <c r="AC157" s="20">
        <f t="shared" si="94"/>
        <v>88.296635010984104</v>
      </c>
      <c r="AD157" s="20">
        <f t="shared" si="95"/>
        <v>87.413668660874265</v>
      </c>
      <c r="AE157" s="20">
        <f t="shared" si="96"/>
        <v>86.539531974265515</v>
      </c>
      <c r="AF157" s="20">
        <f t="shared" si="97"/>
        <v>85.67413665452284</v>
      </c>
      <c r="AG157" s="20">
        <f t="shared" si="98"/>
        <v>84.817395287977618</v>
      </c>
      <c r="AH157" s="20">
        <f t="shared" si="99"/>
        <v>83.969221335097842</v>
      </c>
      <c r="AI157" s="20">
        <f t="shared" si="100"/>
        <v>83.129529121746884</v>
      </c>
      <c r="AJ157" s="21">
        <f>+VLOOKUP($A157,'[1]2. 사업대상 산출'!$A$3:$L$185,10,0)</f>
        <v>76850.570491803286</v>
      </c>
      <c r="AK157" s="21">
        <f>+VLOOKUP($A157,'[1]2. 사업대상 산출'!$A$3:$L$185,11,0)</f>
        <v>98335.068852459022</v>
      </c>
      <c r="AL157" s="22">
        <f t="shared" si="113"/>
        <v>1.2795619892365955</v>
      </c>
      <c r="AM157" s="18">
        <v>0.45669999999999999</v>
      </c>
      <c r="AN157" s="18">
        <v>3.5999999999999999E-3</v>
      </c>
      <c r="AO157" s="18">
        <v>8.5000000000000006E-3</v>
      </c>
      <c r="AP157" s="23">
        <f t="shared" si="101"/>
        <v>45.176000000000002</v>
      </c>
      <c r="AQ157" s="24">
        <f t="shared" si="102"/>
        <v>41.835299999999997</v>
      </c>
      <c r="AR157" s="24">
        <f t="shared" si="103"/>
        <v>45.823</v>
      </c>
      <c r="AS157" s="24">
        <f t="shared" si="104"/>
        <v>44.912999999999997</v>
      </c>
      <c r="AT157" s="24">
        <f t="shared" si="105"/>
        <v>44.012</v>
      </c>
      <c r="AU157" s="24">
        <f t="shared" si="106"/>
        <v>43.12</v>
      </c>
      <c r="AV157" s="24">
        <f t="shared" si="107"/>
        <v>42.237000000000002</v>
      </c>
      <c r="AW157" s="24">
        <f t="shared" si="108"/>
        <v>41.363</v>
      </c>
      <c r="AX157" s="24">
        <f t="shared" si="109"/>
        <v>40.497999999999998</v>
      </c>
      <c r="AY157" s="24">
        <f t="shared" si="110"/>
        <v>39.640999999999998</v>
      </c>
      <c r="AZ157" s="24">
        <f t="shared" si="111"/>
        <v>38.792999999999999</v>
      </c>
      <c r="BA157" s="24">
        <f t="shared" si="112"/>
        <v>37.953000000000003</v>
      </c>
    </row>
    <row r="158" spans="1:53" x14ac:dyDescent="0.4">
      <c r="A158" s="12" t="s">
        <v>251</v>
      </c>
      <c r="B158" s="12" t="s">
        <v>247</v>
      </c>
      <c r="C158" s="12">
        <v>153</v>
      </c>
      <c r="D158" s="12" t="s">
        <v>119</v>
      </c>
      <c r="E158" s="12">
        <v>2023</v>
      </c>
      <c r="F158" s="14" t="s">
        <v>252</v>
      </c>
      <c r="G158" s="13" t="s">
        <v>87</v>
      </c>
      <c r="H158" s="30" t="s">
        <v>121</v>
      </c>
      <c r="I158" s="15">
        <f t="shared" si="76"/>
        <v>92708.132196162056</v>
      </c>
      <c r="J158" s="31">
        <v>0.47362230274187445</v>
      </c>
      <c r="K158" s="17">
        <f t="shared" si="77"/>
        <v>35.200000000000003</v>
      </c>
      <c r="L158" s="17">
        <f t="shared" si="78"/>
        <v>73.2</v>
      </c>
      <c r="M158" s="18">
        <v>0.99</v>
      </c>
      <c r="N158" s="18">
        <f t="shared" si="79"/>
        <v>2</v>
      </c>
      <c r="O158" s="19">
        <f t="shared" si="80"/>
        <v>1196.0691221511008</v>
      </c>
      <c r="P158" s="19">
        <f t="shared" si="81"/>
        <v>1184.1084309295895</v>
      </c>
      <c r="Q158" s="19">
        <f t="shared" si="82"/>
        <v>1172.2673466202939</v>
      </c>
      <c r="R158" s="19">
        <f t="shared" si="83"/>
        <v>1160.5446731540908</v>
      </c>
      <c r="S158" s="19">
        <f t="shared" si="84"/>
        <v>1148.9392264225498</v>
      </c>
      <c r="T158" s="19">
        <f t="shared" si="85"/>
        <v>1137.4498341583244</v>
      </c>
      <c r="U158" s="19">
        <f t="shared" si="86"/>
        <v>1126.075335816741</v>
      </c>
      <c r="V158" s="19">
        <f t="shared" si="87"/>
        <v>1114.8145824585736</v>
      </c>
      <c r="W158" s="19">
        <f t="shared" si="88"/>
        <v>1103.6664366339878</v>
      </c>
      <c r="X158" s="19">
        <f t="shared" si="89"/>
        <v>1092.6297722676479</v>
      </c>
      <c r="Y158" s="20">
        <f t="shared" si="90"/>
        <v>106.0262557696869</v>
      </c>
      <c r="Z158" s="20">
        <f t="shared" si="91"/>
        <v>110.88533429213174</v>
      </c>
      <c r="AA158" s="20">
        <f t="shared" si="92"/>
        <v>109.77648094921041</v>
      </c>
      <c r="AB158" s="20">
        <f t="shared" si="93"/>
        <v>108.67871613971833</v>
      </c>
      <c r="AC158" s="20">
        <f t="shared" si="94"/>
        <v>107.59192897832114</v>
      </c>
      <c r="AD158" s="20">
        <f t="shared" si="95"/>
        <v>106.51600968853792</v>
      </c>
      <c r="AE158" s="20">
        <f t="shared" si="96"/>
        <v>105.45084959165254</v>
      </c>
      <c r="AF158" s="20">
        <f t="shared" si="97"/>
        <v>104.39634109573601</v>
      </c>
      <c r="AG158" s="20">
        <f t="shared" si="98"/>
        <v>103.35237768477865</v>
      </c>
      <c r="AH158" s="20">
        <f t="shared" si="99"/>
        <v>102.31885390793084</v>
      </c>
      <c r="AI158" s="20">
        <f t="shared" si="100"/>
        <v>101.29566536885154</v>
      </c>
      <c r="AJ158" s="21">
        <f>+VLOOKUP($A158,'[1]2. 사업대상 산출'!$A$3:$L$185,10,0)</f>
        <v>92708.132196162056</v>
      </c>
      <c r="AK158" s="21">
        <f>+VLOOKUP($A158,'[1]2. 사업대상 산출'!$A$3:$L$185,11,0)</f>
        <v>111116.11725349525</v>
      </c>
      <c r="AL158" s="22">
        <f t="shared" si="113"/>
        <v>1.1985584718542657</v>
      </c>
      <c r="AM158" s="18">
        <v>0.45669999999999999</v>
      </c>
      <c r="AN158" s="18">
        <v>3.5999999999999999E-3</v>
      </c>
      <c r="AO158" s="18">
        <v>8.5000000000000006E-3</v>
      </c>
      <c r="AP158" s="23">
        <f t="shared" si="101"/>
        <v>51.046999999999997</v>
      </c>
      <c r="AQ158" s="24">
        <f t="shared" si="102"/>
        <v>54.978700000000003</v>
      </c>
      <c r="AR158" s="24">
        <f t="shared" si="103"/>
        <v>59.838000000000001</v>
      </c>
      <c r="AS158" s="24">
        <f t="shared" si="104"/>
        <v>58.728999999999999</v>
      </c>
      <c r="AT158" s="24">
        <f t="shared" si="105"/>
        <v>57.631</v>
      </c>
      <c r="AU158" s="24">
        <f t="shared" si="106"/>
        <v>56.543999999999997</v>
      </c>
      <c r="AV158" s="24">
        <f t="shared" si="107"/>
        <v>55.469000000000001</v>
      </c>
      <c r="AW158" s="24">
        <f t="shared" si="108"/>
        <v>54.402999999999999</v>
      </c>
      <c r="AX158" s="24">
        <f t="shared" si="109"/>
        <v>53.348999999999997</v>
      </c>
      <c r="AY158" s="24">
        <f t="shared" si="110"/>
        <v>52.305</v>
      </c>
      <c r="AZ158" s="24">
        <f t="shared" si="111"/>
        <v>51.271000000000001</v>
      </c>
      <c r="BA158" s="24">
        <f t="shared" si="112"/>
        <v>50.247999999999998</v>
      </c>
    </row>
    <row r="159" spans="1:53" x14ac:dyDescent="0.4">
      <c r="A159" s="12" t="s">
        <v>253</v>
      </c>
      <c r="B159" s="12" t="s">
        <v>247</v>
      </c>
      <c r="C159" s="12">
        <v>154</v>
      </c>
      <c r="D159" s="12" t="s">
        <v>119</v>
      </c>
      <c r="E159" s="12">
        <v>2023</v>
      </c>
      <c r="F159" s="14" t="s">
        <v>252</v>
      </c>
      <c r="G159" s="13" t="s">
        <v>87</v>
      </c>
      <c r="H159" s="30" t="s">
        <v>121</v>
      </c>
      <c r="I159" s="15">
        <f t="shared" si="76"/>
        <v>94855.829099307171</v>
      </c>
      <c r="J159" s="31">
        <v>0.47362230274187445</v>
      </c>
      <c r="K159" s="17">
        <f t="shared" si="77"/>
        <v>35.200000000000003</v>
      </c>
      <c r="L159" s="17">
        <f t="shared" si="78"/>
        <v>73.2</v>
      </c>
      <c r="M159" s="18">
        <v>0.99</v>
      </c>
      <c r="N159" s="18">
        <f t="shared" si="79"/>
        <v>2</v>
      </c>
      <c r="O159" s="19">
        <f t="shared" si="80"/>
        <v>1196.0691221511008</v>
      </c>
      <c r="P159" s="19">
        <f t="shared" si="81"/>
        <v>1184.1084309295895</v>
      </c>
      <c r="Q159" s="19">
        <f t="shared" si="82"/>
        <v>1172.2673466202939</v>
      </c>
      <c r="R159" s="19">
        <f t="shared" si="83"/>
        <v>1160.5446731540908</v>
      </c>
      <c r="S159" s="19">
        <f t="shared" si="84"/>
        <v>1148.9392264225498</v>
      </c>
      <c r="T159" s="19">
        <f t="shared" si="85"/>
        <v>1137.4498341583244</v>
      </c>
      <c r="U159" s="19">
        <f t="shared" si="86"/>
        <v>1126.075335816741</v>
      </c>
      <c r="V159" s="19">
        <f t="shared" si="87"/>
        <v>1114.8145824585736</v>
      </c>
      <c r="W159" s="19">
        <f t="shared" si="88"/>
        <v>1103.6664366339878</v>
      </c>
      <c r="X159" s="19">
        <f t="shared" si="89"/>
        <v>1092.6297722676479</v>
      </c>
      <c r="Y159" s="20">
        <f t="shared" si="90"/>
        <v>108.4824832415856</v>
      </c>
      <c r="Z159" s="20">
        <f t="shared" si="91"/>
        <v>113.45412824172317</v>
      </c>
      <c r="AA159" s="20">
        <f t="shared" si="92"/>
        <v>112.31958695930591</v>
      </c>
      <c r="AB159" s="20">
        <f t="shared" si="93"/>
        <v>111.19639108971286</v>
      </c>
      <c r="AC159" s="20">
        <f t="shared" si="94"/>
        <v>110.08442717881573</v>
      </c>
      <c r="AD159" s="20">
        <f t="shared" si="95"/>
        <v>108.98358290702757</v>
      </c>
      <c r="AE159" s="20">
        <f t="shared" si="96"/>
        <v>107.8937470779573</v>
      </c>
      <c r="AF159" s="20">
        <f t="shared" si="97"/>
        <v>106.81480960717771</v>
      </c>
      <c r="AG159" s="20">
        <f t="shared" si="98"/>
        <v>105.74666151110594</v>
      </c>
      <c r="AH159" s="20">
        <f t="shared" si="99"/>
        <v>104.68919489599487</v>
      </c>
      <c r="AI159" s="20">
        <f t="shared" si="100"/>
        <v>103.64230294703492</v>
      </c>
      <c r="AJ159" s="21">
        <f>+VLOOKUP($A159,'[1]2. 사업대상 산출'!$A$3:$L$185,10,0)</f>
        <v>94855.829099307171</v>
      </c>
      <c r="AK159" s="21">
        <f>+VLOOKUP($A159,'[1]2. 사업대상 산출'!$A$3:$L$185,11,0)</f>
        <v>111929.87833718242</v>
      </c>
      <c r="AL159" s="22">
        <f t="shared" si="113"/>
        <v>1.1799999999999995</v>
      </c>
      <c r="AM159" s="18">
        <v>0.45669999999999999</v>
      </c>
      <c r="AN159" s="18">
        <v>3.5999999999999999E-3</v>
      </c>
      <c r="AO159" s="18">
        <v>8.5000000000000006E-3</v>
      </c>
      <c r="AP159" s="23">
        <f t="shared" si="101"/>
        <v>51.420999999999999</v>
      </c>
      <c r="AQ159" s="24">
        <f t="shared" si="102"/>
        <v>57.061</v>
      </c>
      <c r="AR159" s="24">
        <f t="shared" si="103"/>
        <v>62.033000000000001</v>
      </c>
      <c r="AS159" s="24">
        <f t="shared" si="104"/>
        <v>60.898000000000003</v>
      </c>
      <c r="AT159" s="24">
        <f t="shared" si="105"/>
        <v>59.774999999999999</v>
      </c>
      <c r="AU159" s="24">
        <f t="shared" si="106"/>
        <v>58.662999999999997</v>
      </c>
      <c r="AV159" s="24">
        <f t="shared" si="107"/>
        <v>57.561999999999998</v>
      </c>
      <c r="AW159" s="24">
        <f t="shared" si="108"/>
        <v>56.472000000000001</v>
      </c>
      <c r="AX159" s="24">
        <f t="shared" si="109"/>
        <v>55.393000000000001</v>
      </c>
      <c r="AY159" s="24">
        <f t="shared" si="110"/>
        <v>54.325000000000003</v>
      </c>
      <c r="AZ159" s="24">
        <f t="shared" si="111"/>
        <v>53.268000000000001</v>
      </c>
      <c r="BA159" s="24">
        <f t="shared" si="112"/>
        <v>52.220999999999997</v>
      </c>
    </row>
    <row r="160" spans="1:53" x14ac:dyDescent="0.4">
      <c r="A160" s="12" t="s">
        <v>254</v>
      </c>
      <c r="B160" s="12" t="s">
        <v>247</v>
      </c>
      <c r="C160" s="12">
        <v>155</v>
      </c>
      <c r="D160" s="12" t="s">
        <v>119</v>
      </c>
      <c r="E160" s="12">
        <v>2023</v>
      </c>
      <c r="F160" s="14" t="s">
        <v>255</v>
      </c>
      <c r="G160" s="13" t="s">
        <v>87</v>
      </c>
      <c r="H160" s="30" t="s">
        <v>121</v>
      </c>
      <c r="I160" s="15">
        <f t="shared" si="76"/>
        <v>97642.024793388438</v>
      </c>
      <c r="J160" s="31">
        <v>0.47362230274187445</v>
      </c>
      <c r="K160" s="17">
        <f t="shared" si="77"/>
        <v>35.200000000000003</v>
      </c>
      <c r="L160" s="17">
        <f t="shared" si="78"/>
        <v>73.2</v>
      </c>
      <c r="M160" s="18">
        <v>0.99</v>
      </c>
      <c r="N160" s="18">
        <f t="shared" si="79"/>
        <v>2</v>
      </c>
      <c r="O160" s="19">
        <f t="shared" si="80"/>
        <v>1196.0691221511008</v>
      </c>
      <c r="P160" s="19">
        <f t="shared" si="81"/>
        <v>1184.1084309295895</v>
      </c>
      <c r="Q160" s="19">
        <f t="shared" si="82"/>
        <v>1172.2673466202939</v>
      </c>
      <c r="R160" s="19">
        <f t="shared" si="83"/>
        <v>1160.5446731540908</v>
      </c>
      <c r="S160" s="19">
        <f t="shared" si="84"/>
        <v>1148.9392264225498</v>
      </c>
      <c r="T160" s="19">
        <f t="shared" si="85"/>
        <v>1137.4498341583244</v>
      </c>
      <c r="U160" s="19">
        <f t="shared" si="86"/>
        <v>1126.075335816741</v>
      </c>
      <c r="V160" s="19">
        <f t="shared" si="87"/>
        <v>1114.8145824585736</v>
      </c>
      <c r="W160" s="19">
        <f t="shared" si="88"/>
        <v>1103.6664366339878</v>
      </c>
      <c r="X160" s="19">
        <f t="shared" si="89"/>
        <v>1092.6297722676479</v>
      </c>
      <c r="Y160" s="20">
        <f t="shared" si="90"/>
        <v>111.66893399069571</v>
      </c>
      <c r="Z160" s="20">
        <f t="shared" si="91"/>
        <v>116.78661087968413</v>
      </c>
      <c r="AA160" s="20">
        <f t="shared" si="92"/>
        <v>115.61874477088725</v>
      </c>
      <c r="AB160" s="20">
        <f t="shared" si="93"/>
        <v>114.4625573231784</v>
      </c>
      <c r="AC160" s="20">
        <f t="shared" si="94"/>
        <v>113.31793174994661</v>
      </c>
      <c r="AD160" s="20">
        <f t="shared" si="95"/>
        <v>112.18475243244714</v>
      </c>
      <c r="AE160" s="20">
        <f t="shared" si="96"/>
        <v>111.06290490812268</v>
      </c>
      <c r="AF160" s="20">
        <f t="shared" si="97"/>
        <v>109.95227585904144</v>
      </c>
      <c r="AG160" s="20">
        <f t="shared" si="98"/>
        <v>108.85275310045101</v>
      </c>
      <c r="AH160" s="20">
        <f t="shared" si="99"/>
        <v>107.7642255694465</v>
      </c>
      <c r="AI160" s="20">
        <f t="shared" si="100"/>
        <v>106.68658331375204</v>
      </c>
      <c r="AJ160" s="21">
        <f>+VLOOKUP($A160,'[1]2. 사업대상 산출'!$A$3:$L$185,10,0)</f>
        <v>97642.024793388438</v>
      </c>
      <c r="AK160" s="21">
        <f>+VLOOKUP($A160,'[1]2. 사업대상 산출'!$A$3:$L$185,11,0)</f>
        <v>109277.95328902741</v>
      </c>
      <c r="AL160" s="22">
        <f t="shared" si="113"/>
        <v>1.1191692667195372</v>
      </c>
      <c r="AM160" s="18">
        <v>0.45669999999999999</v>
      </c>
      <c r="AN160" s="18">
        <v>3.5999999999999999E-3</v>
      </c>
      <c r="AO160" s="18">
        <v>8.5000000000000006E-3</v>
      </c>
      <c r="AP160" s="23">
        <f t="shared" si="101"/>
        <v>50.203000000000003</v>
      </c>
      <c r="AQ160" s="24">
        <f t="shared" si="102"/>
        <v>61.465299999999992</v>
      </c>
      <c r="AR160" s="24">
        <f t="shared" si="103"/>
        <v>66.582999999999998</v>
      </c>
      <c r="AS160" s="24">
        <f t="shared" si="104"/>
        <v>65.415000000000006</v>
      </c>
      <c r="AT160" s="24">
        <f t="shared" si="105"/>
        <v>64.259</v>
      </c>
      <c r="AU160" s="24">
        <f t="shared" si="106"/>
        <v>63.113999999999997</v>
      </c>
      <c r="AV160" s="24">
        <f t="shared" si="107"/>
        <v>61.981000000000002</v>
      </c>
      <c r="AW160" s="24">
        <f t="shared" si="108"/>
        <v>60.859000000000002</v>
      </c>
      <c r="AX160" s="24">
        <f t="shared" si="109"/>
        <v>59.749000000000002</v>
      </c>
      <c r="AY160" s="24">
        <f t="shared" si="110"/>
        <v>58.649000000000001</v>
      </c>
      <c r="AZ160" s="24">
        <f t="shared" si="111"/>
        <v>57.561</v>
      </c>
      <c r="BA160" s="24">
        <f t="shared" si="112"/>
        <v>56.482999999999997</v>
      </c>
    </row>
    <row r="161" spans="1:53" x14ac:dyDescent="0.4">
      <c r="A161" s="12" t="s">
        <v>256</v>
      </c>
      <c r="B161" s="12" t="s">
        <v>257</v>
      </c>
      <c r="C161" s="12">
        <v>156</v>
      </c>
      <c r="D161" s="12" t="s">
        <v>119</v>
      </c>
      <c r="E161" s="12">
        <v>2023</v>
      </c>
      <c r="F161" s="14" t="s">
        <v>258</v>
      </c>
      <c r="G161" s="13" t="s">
        <v>87</v>
      </c>
      <c r="H161" s="30" t="s">
        <v>121</v>
      </c>
      <c r="I161" s="15">
        <f t="shared" si="76"/>
        <v>82787.583105318743</v>
      </c>
      <c r="J161" s="31">
        <v>0.47362230274187445</v>
      </c>
      <c r="K161" s="17">
        <f t="shared" si="77"/>
        <v>35.200000000000003</v>
      </c>
      <c r="L161" s="17">
        <f t="shared" si="78"/>
        <v>73.2</v>
      </c>
      <c r="M161" s="18">
        <v>0.99</v>
      </c>
      <c r="N161" s="18">
        <f t="shared" si="79"/>
        <v>2</v>
      </c>
      <c r="O161" s="19">
        <f t="shared" si="80"/>
        <v>1196.0691221511008</v>
      </c>
      <c r="P161" s="19">
        <f t="shared" si="81"/>
        <v>1184.1084309295895</v>
      </c>
      <c r="Q161" s="19">
        <f t="shared" si="82"/>
        <v>1172.2673466202939</v>
      </c>
      <c r="R161" s="19">
        <f t="shared" si="83"/>
        <v>1160.5446731540908</v>
      </c>
      <c r="S161" s="19">
        <f t="shared" si="84"/>
        <v>1148.9392264225498</v>
      </c>
      <c r="T161" s="19">
        <f t="shared" si="85"/>
        <v>1137.4498341583244</v>
      </c>
      <c r="U161" s="19">
        <f t="shared" si="86"/>
        <v>1126.075335816741</v>
      </c>
      <c r="V161" s="19">
        <f t="shared" si="87"/>
        <v>1114.8145824585736</v>
      </c>
      <c r="W161" s="19">
        <f t="shared" si="88"/>
        <v>1103.6664366339878</v>
      </c>
      <c r="X161" s="19">
        <f t="shared" si="89"/>
        <v>1092.6297722676479</v>
      </c>
      <c r="Y161" s="20">
        <f t="shared" si="90"/>
        <v>94.680555555860025</v>
      </c>
      <c r="Z161" s="20">
        <f t="shared" si="91"/>
        <v>99.019671849789887</v>
      </c>
      <c r="AA161" s="20">
        <f t="shared" si="92"/>
        <v>98.02947513129196</v>
      </c>
      <c r="AB161" s="20">
        <f t="shared" si="93"/>
        <v>97.049180379979063</v>
      </c>
      <c r="AC161" s="20">
        <f t="shared" si="94"/>
        <v>96.07868857617926</v>
      </c>
      <c r="AD161" s="20">
        <f t="shared" si="95"/>
        <v>95.117901690417469</v>
      </c>
      <c r="AE161" s="20">
        <f t="shared" si="96"/>
        <v>94.166722673513306</v>
      </c>
      <c r="AF161" s="20">
        <f t="shared" si="97"/>
        <v>93.225055446778157</v>
      </c>
      <c r="AG161" s="20">
        <f t="shared" si="98"/>
        <v>92.292804892310372</v>
      </c>
      <c r="AH161" s="20">
        <f t="shared" si="99"/>
        <v>91.369876843387274</v>
      </c>
      <c r="AI161" s="20">
        <f t="shared" si="100"/>
        <v>90.456178074953385</v>
      </c>
      <c r="AJ161" s="21">
        <f>+VLOOKUP($A161,'[1]2. 사업대상 산출'!$A$3:$L$185,10,0)</f>
        <v>82787.583105318743</v>
      </c>
      <c r="AK161" s="21">
        <f>+VLOOKUP($A161,'[1]2. 사업대상 산출'!$A$3:$L$185,11,0)</f>
        <v>94663.220967741945</v>
      </c>
      <c r="AL161" s="22">
        <f t="shared" si="113"/>
        <v>1.1434470897322311</v>
      </c>
      <c r="AM161" s="18">
        <v>0.45669999999999999</v>
      </c>
      <c r="AN161" s="18">
        <v>3.5999999999999999E-3</v>
      </c>
      <c r="AO161" s="18">
        <v>8.5000000000000006E-3</v>
      </c>
      <c r="AP161" s="23">
        <f t="shared" si="101"/>
        <v>43.488999999999997</v>
      </c>
      <c r="AQ161" s="24">
        <f t="shared" si="102"/>
        <v>51.190999999999995</v>
      </c>
      <c r="AR161" s="24">
        <f t="shared" si="103"/>
        <v>55.53</v>
      </c>
      <c r="AS161" s="24">
        <f t="shared" si="104"/>
        <v>54.54</v>
      </c>
      <c r="AT161" s="24">
        <f t="shared" si="105"/>
        <v>53.56</v>
      </c>
      <c r="AU161" s="24">
        <f t="shared" si="106"/>
        <v>52.588999999999999</v>
      </c>
      <c r="AV161" s="24">
        <f t="shared" si="107"/>
        <v>51.628</v>
      </c>
      <c r="AW161" s="24">
        <f t="shared" si="108"/>
        <v>50.677</v>
      </c>
      <c r="AX161" s="24">
        <f t="shared" si="109"/>
        <v>49.735999999999997</v>
      </c>
      <c r="AY161" s="24">
        <f t="shared" si="110"/>
        <v>48.802999999999997</v>
      </c>
      <c r="AZ161" s="24">
        <f t="shared" si="111"/>
        <v>47.88</v>
      </c>
      <c r="BA161" s="24">
        <f t="shared" si="112"/>
        <v>46.966999999999999</v>
      </c>
    </row>
    <row r="162" spans="1:53" x14ac:dyDescent="0.4">
      <c r="A162" s="12" t="s">
        <v>259</v>
      </c>
      <c r="B162" s="12" t="s">
        <v>257</v>
      </c>
      <c r="C162" s="12">
        <v>157</v>
      </c>
      <c r="D162" s="12" t="s">
        <v>119</v>
      </c>
      <c r="E162" s="12">
        <v>2023</v>
      </c>
      <c r="F162" s="14" t="s">
        <v>260</v>
      </c>
      <c r="G162" s="13" t="s">
        <v>87</v>
      </c>
      <c r="H162" s="30" t="s">
        <v>121</v>
      </c>
      <c r="I162" s="15">
        <f t="shared" si="76"/>
        <v>86711.591953152601</v>
      </c>
      <c r="J162" s="31">
        <v>0.47362230274187445</v>
      </c>
      <c r="K162" s="17">
        <f t="shared" si="77"/>
        <v>35.200000000000003</v>
      </c>
      <c r="L162" s="17">
        <f t="shared" si="78"/>
        <v>73.2</v>
      </c>
      <c r="M162" s="18">
        <v>0.99</v>
      </c>
      <c r="N162" s="18">
        <f t="shared" si="79"/>
        <v>2</v>
      </c>
      <c r="O162" s="19">
        <f t="shared" si="80"/>
        <v>1196.0691221511008</v>
      </c>
      <c r="P162" s="19">
        <f t="shared" si="81"/>
        <v>1184.1084309295895</v>
      </c>
      <c r="Q162" s="19">
        <f t="shared" si="82"/>
        <v>1172.2673466202939</v>
      </c>
      <c r="R162" s="19">
        <f t="shared" si="83"/>
        <v>1160.5446731540908</v>
      </c>
      <c r="S162" s="19">
        <f t="shared" si="84"/>
        <v>1148.9392264225498</v>
      </c>
      <c r="T162" s="19">
        <f t="shared" si="85"/>
        <v>1137.4498341583244</v>
      </c>
      <c r="U162" s="19">
        <f t="shared" si="86"/>
        <v>1126.075335816741</v>
      </c>
      <c r="V162" s="19">
        <f t="shared" si="87"/>
        <v>1114.8145824585736</v>
      </c>
      <c r="W162" s="19">
        <f t="shared" si="88"/>
        <v>1103.6664366339878</v>
      </c>
      <c r="X162" s="19">
        <f t="shared" si="89"/>
        <v>1092.6297722676479</v>
      </c>
      <c r="Y162" s="20">
        <f t="shared" si="90"/>
        <v>99.168273686806998</v>
      </c>
      <c r="Z162" s="20">
        <f t="shared" si="91"/>
        <v>103.71305766773169</v>
      </c>
      <c r="AA162" s="20">
        <f t="shared" si="92"/>
        <v>102.67592709105435</v>
      </c>
      <c r="AB162" s="20">
        <f t="shared" si="93"/>
        <v>101.64916782014383</v>
      </c>
      <c r="AC162" s="20">
        <f t="shared" si="94"/>
        <v>100.63267614194238</v>
      </c>
      <c r="AD162" s="20">
        <f t="shared" si="95"/>
        <v>99.626349380522953</v>
      </c>
      <c r="AE162" s="20">
        <f t="shared" si="96"/>
        <v>98.630085886717723</v>
      </c>
      <c r="AF162" s="20">
        <f t="shared" si="97"/>
        <v>97.643785027850541</v>
      </c>
      <c r="AG162" s="20">
        <f t="shared" si="98"/>
        <v>96.667347177572026</v>
      </c>
      <c r="AH162" s="20">
        <f t="shared" si="99"/>
        <v>95.700673705796291</v>
      </c>
      <c r="AI162" s="20">
        <f t="shared" si="100"/>
        <v>94.743666968738324</v>
      </c>
      <c r="AJ162" s="21">
        <f>+VLOOKUP($A162,'[1]2. 사업대상 산출'!$A$3:$L$185,10,0)</f>
        <v>86711.591953152601</v>
      </c>
      <c r="AK162" s="21">
        <f>+VLOOKUP($A162,'[1]2. 사업대상 산출'!$A$3:$L$185,11,0)</f>
        <v>102319.67850472007</v>
      </c>
      <c r="AL162" s="22">
        <f t="shared" si="113"/>
        <v>1.18</v>
      </c>
      <c r="AM162" s="18">
        <v>0.45669999999999999</v>
      </c>
      <c r="AN162" s="18">
        <v>3.5999999999999999E-3</v>
      </c>
      <c r="AO162" s="18">
        <v>8.5000000000000006E-3</v>
      </c>
      <c r="AP162" s="23">
        <f t="shared" si="101"/>
        <v>47.006</v>
      </c>
      <c r="AQ162" s="24">
        <f t="shared" si="102"/>
        <v>52.161800000000007</v>
      </c>
      <c r="AR162" s="24">
        <f t="shared" si="103"/>
        <v>56.707000000000001</v>
      </c>
      <c r="AS162" s="24">
        <f t="shared" si="104"/>
        <v>55.668999999999997</v>
      </c>
      <c r="AT162" s="24">
        <f t="shared" si="105"/>
        <v>54.643000000000001</v>
      </c>
      <c r="AU162" s="24">
        <f t="shared" si="106"/>
        <v>53.625999999999998</v>
      </c>
      <c r="AV162" s="24">
        <f t="shared" si="107"/>
        <v>52.62</v>
      </c>
      <c r="AW162" s="24">
        <f t="shared" si="108"/>
        <v>51.624000000000002</v>
      </c>
      <c r="AX162" s="24">
        <f t="shared" si="109"/>
        <v>50.637</v>
      </c>
      <c r="AY162" s="24">
        <f t="shared" si="110"/>
        <v>49.661000000000001</v>
      </c>
      <c r="AZ162" s="24">
        <f t="shared" si="111"/>
        <v>48.694000000000003</v>
      </c>
      <c r="BA162" s="24">
        <f t="shared" si="112"/>
        <v>47.737000000000002</v>
      </c>
    </row>
    <row r="163" spans="1:53" x14ac:dyDescent="0.4">
      <c r="A163" s="12" t="s">
        <v>261</v>
      </c>
      <c r="B163" s="12" t="s">
        <v>257</v>
      </c>
      <c r="C163" s="12">
        <v>158</v>
      </c>
      <c r="D163" s="12" t="s">
        <v>119</v>
      </c>
      <c r="E163" s="12">
        <v>2023</v>
      </c>
      <c r="F163" s="14" t="s">
        <v>258</v>
      </c>
      <c r="G163" s="13" t="s">
        <v>87</v>
      </c>
      <c r="H163" s="30" t="s">
        <v>121</v>
      </c>
      <c r="I163" s="15">
        <f t="shared" si="76"/>
        <v>83137.720814132103</v>
      </c>
      <c r="J163" s="31">
        <v>0.47362230274187445</v>
      </c>
      <c r="K163" s="17">
        <f t="shared" si="77"/>
        <v>35.200000000000003</v>
      </c>
      <c r="L163" s="17">
        <f t="shared" si="78"/>
        <v>73.2</v>
      </c>
      <c r="M163" s="18">
        <v>0.99</v>
      </c>
      <c r="N163" s="18">
        <f t="shared" si="79"/>
        <v>2</v>
      </c>
      <c r="O163" s="19">
        <f t="shared" si="80"/>
        <v>1196.0691221511008</v>
      </c>
      <c r="P163" s="19">
        <f t="shared" si="81"/>
        <v>1184.1084309295895</v>
      </c>
      <c r="Q163" s="19">
        <f t="shared" si="82"/>
        <v>1172.2673466202939</v>
      </c>
      <c r="R163" s="19">
        <f t="shared" si="83"/>
        <v>1160.5446731540908</v>
      </c>
      <c r="S163" s="19">
        <f t="shared" si="84"/>
        <v>1148.9392264225498</v>
      </c>
      <c r="T163" s="19">
        <f t="shared" si="85"/>
        <v>1137.4498341583244</v>
      </c>
      <c r="U163" s="19">
        <f t="shared" si="86"/>
        <v>1126.075335816741</v>
      </c>
      <c r="V163" s="19">
        <f t="shared" si="87"/>
        <v>1114.8145824585736</v>
      </c>
      <c r="W163" s="19">
        <f t="shared" si="88"/>
        <v>1103.6664366339878</v>
      </c>
      <c r="X163" s="19">
        <f t="shared" si="89"/>
        <v>1092.6297722676479</v>
      </c>
      <c r="Y163" s="20">
        <f t="shared" si="90"/>
        <v>95.08099281405768</v>
      </c>
      <c r="Z163" s="20">
        <f t="shared" si="91"/>
        <v>99.438460751802282</v>
      </c>
      <c r="AA163" s="20">
        <f t="shared" si="92"/>
        <v>98.444076144284224</v>
      </c>
      <c r="AB163" s="20">
        <f t="shared" si="93"/>
        <v>97.459635382841412</v>
      </c>
      <c r="AC163" s="20">
        <f t="shared" si="94"/>
        <v>96.485039029012995</v>
      </c>
      <c r="AD163" s="20">
        <f t="shared" si="95"/>
        <v>95.520188638722843</v>
      </c>
      <c r="AE163" s="20">
        <f t="shared" si="96"/>
        <v>94.564986752335628</v>
      </c>
      <c r="AF163" s="20">
        <f t="shared" si="97"/>
        <v>93.619336884812256</v>
      </c>
      <c r="AG163" s="20">
        <f t="shared" si="98"/>
        <v>92.683143515964133</v>
      </c>
      <c r="AH163" s="20">
        <f t="shared" si="99"/>
        <v>91.756312080804491</v>
      </c>
      <c r="AI163" s="20">
        <f t="shared" si="100"/>
        <v>90.838748959996437</v>
      </c>
      <c r="AJ163" s="21">
        <f>+VLOOKUP($A163,'[1]2. 사업대상 산출'!$A$3:$L$185,10,0)</f>
        <v>83137.720814132103</v>
      </c>
      <c r="AK163" s="21">
        <f>+VLOOKUP($A163,'[1]2. 사업대상 산출'!$A$3:$L$185,11,0)</f>
        <v>97254.367741935479</v>
      </c>
      <c r="AL163" s="22">
        <f t="shared" si="113"/>
        <v>1.169798339304531</v>
      </c>
      <c r="AM163" s="18">
        <v>0.45669999999999999</v>
      </c>
      <c r="AN163" s="18">
        <v>3.5999999999999999E-3</v>
      </c>
      <c r="AO163" s="18">
        <v>8.5000000000000006E-3</v>
      </c>
      <c r="AP163" s="23">
        <f t="shared" si="101"/>
        <v>44.679000000000002</v>
      </c>
      <c r="AQ163" s="24">
        <f t="shared" si="102"/>
        <v>50.401600000000002</v>
      </c>
      <c r="AR163" s="24">
        <f t="shared" si="103"/>
        <v>54.759</v>
      </c>
      <c r="AS163" s="24">
        <f t="shared" si="104"/>
        <v>53.765000000000001</v>
      </c>
      <c r="AT163" s="24">
        <f t="shared" si="105"/>
        <v>52.78</v>
      </c>
      <c r="AU163" s="24">
        <f t="shared" si="106"/>
        <v>51.805999999999997</v>
      </c>
      <c r="AV163" s="24">
        <f t="shared" si="107"/>
        <v>50.841000000000001</v>
      </c>
      <c r="AW163" s="24">
        <f t="shared" si="108"/>
        <v>49.884999999999998</v>
      </c>
      <c r="AX163" s="24">
        <f t="shared" si="109"/>
        <v>48.94</v>
      </c>
      <c r="AY163" s="24">
        <f t="shared" si="110"/>
        <v>48.003999999999998</v>
      </c>
      <c r="AZ163" s="24">
        <f t="shared" si="111"/>
        <v>47.076999999999998</v>
      </c>
      <c r="BA163" s="24">
        <f t="shared" si="112"/>
        <v>46.158999999999999</v>
      </c>
    </row>
    <row r="164" spans="1:53" x14ac:dyDescent="0.4">
      <c r="A164" s="12" t="s">
        <v>262</v>
      </c>
      <c r="B164" s="12" t="s">
        <v>257</v>
      </c>
      <c r="C164" s="12">
        <v>159</v>
      </c>
      <c r="D164" s="12" t="s">
        <v>119</v>
      </c>
      <c r="E164" s="12">
        <v>2023</v>
      </c>
      <c r="F164" s="14" t="s">
        <v>258</v>
      </c>
      <c r="G164" s="13" t="s">
        <v>87</v>
      </c>
      <c r="H164" s="30" t="s">
        <v>121</v>
      </c>
      <c r="I164" s="15">
        <f t="shared" si="76"/>
        <v>80314.235911098323</v>
      </c>
      <c r="J164" s="31">
        <v>0.47362230274187445</v>
      </c>
      <c r="K164" s="17">
        <f t="shared" si="77"/>
        <v>35.200000000000003</v>
      </c>
      <c r="L164" s="17">
        <f t="shared" si="78"/>
        <v>73.2</v>
      </c>
      <c r="M164" s="18">
        <v>0.99</v>
      </c>
      <c r="N164" s="18">
        <f t="shared" si="79"/>
        <v>2</v>
      </c>
      <c r="O164" s="19">
        <f t="shared" si="80"/>
        <v>1196.0691221511008</v>
      </c>
      <c r="P164" s="19">
        <f t="shared" si="81"/>
        <v>1184.1084309295895</v>
      </c>
      <c r="Q164" s="19">
        <f t="shared" si="82"/>
        <v>1172.2673466202939</v>
      </c>
      <c r="R164" s="19">
        <f t="shared" si="83"/>
        <v>1160.5446731540908</v>
      </c>
      <c r="S164" s="19">
        <f t="shared" si="84"/>
        <v>1148.9392264225498</v>
      </c>
      <c r="T164" s="19">
        <f t="shared" si="85"/>
        <v>1137.4498341583244</v>
      </c>
      <c r="U164" s="19">
        <f t="shared" si="86"/>
        <v>1126.075335816741</v>
      </c>
      <c r="V164" s="19">
        <f t="shared" si="87"/>
        <v>1114.8145824585736</v>
      </c>
      <c r="W164" s="19">
        <f t="shared" si="88"/>
        <v>1103.6664366339878</v>
      </c>
      <c r="X164" s="19">
        <f t="shared" si="89"/>
        <v>1092.6297722676479</v>
      </c>
      <c r="Y164" s="20">
        <f t="shared" si="90"/>
        <v>91.851896019641799</v>
      </c>
      <c r="Z164" s="20">
        <f t="shared" si="91"/>
        <v>96.061377642423793</v>
      </c>
      <c r="AA164" s="20">
        <f t="shared" si="92"/>
        <v>95.100763865999525</v>
      </c>
      <c r="AB164" s="20">
        <f t="shared" si="93"/>
        <v>94.149756227339552</v>
      </c>
      <c r="AC164" s="20">
        <f t="shared" si="94"/>
        <v>93.20825866506614</v>
      </c>
      <c r="AD164" s="20">
        <f t="shared" si="95"/>
        <v>92.276176078415475</v>
      </c>
      <c r="AE164" s="20">
        <f t="shared" si="96"/>
        <v>91.353414317631334</v>
      </c>
      <c r="AF164" s="20">
        <f t="shared" si="97"/>
        <v>90.439880174454998</v>
      </c>
      <c r="AG164" s="20">
        <f t="shared" si="98"/>
        <v>89.53548137271045</v>
      </c>
      <c r="AH164" s="20">
        <f t="shared" si="99"/>
        <v>88.64012655898334</v>
      </c>
      <c r="AI164" s="20">
        <f t="shared" si="100"/>
        <v>87.753725293393501</v>
      </c>
      <c r="AJ164" s="21">
        <f>+VLOOKUP($A164,'[1]2. 사업대상 산출'!$A$3:$L$185,10,0)</f>
        <v>80314.235911098323</v>
      </c>
      <c r="AK164" s="21">
        <f>+VLOOKUP($A164,'[1]2. 사업대상 산출'!$A$3:$L$185,11,0)</f>
        <v>96627.274193548408</v>
      </c>
      <c r="AL164" s="22">
        <f t="shared" si="113"/>
        <v>1.2031151525927155</v>
      </c>
      <c r="AM164" s="18">
        <v>0.45669999999999999</v>
      </c>
      <c r="AN164" s="18">
        <v>3.5999999999999999E-3</v>
      </c>
      <c r="AO164" s="18">
        <v>8.5000000000000006E-3</v>
      </c>
      <c r="AP164" s="23">
        <f t="shared" si="101"/>
        <v>44.390999999999998</v>
      </c>
      <c r="AQ164" s="24">
        <f t="shared" si="102"/>
        <v>47.460400000000007</v>
      </c>
      <c r="AR164" s="24">
        <f t="shared" si="103"/>
        <v>51.67</v>
      </c>
      <c r="AS164" s="24">
        <f t="shared" si="104"/>
        <v>50.709000000000003</v>
      </c>
      <c r="AT164" s="24">
        <f t="shared" si="105"/>
        <v>49.758000000000003</v>
      </c>
      <c r="AU164" s="24">
        <f t="shared" si="106"/>
        <v>48.817</v>
      </c>
      <c r="AV164" s="24">
        <f t="shared" si="107"/>
        <v>47.884999999999998</v>
      </c>
      <c r="AW164" s="24">
        <f t="shared" si="108"/>
        <v>46.962000000000003</v>
      </c>
      <c r="AX164" s="24">
        <f t="shared" si="109"/>
        <v>46.048000000000002</v>
      </c>
      <c r="AY164" s="24">
        <f t="shared" si="110"/>
        <v>45.143999999999998</v>
      </c>
      <c r="AZ164" s="24">
        <f t="shared" si="111"/>
        <v>44.249000000000002</v>
      </c>
      <c r="BA164" s="24">
        <f t="shared" si="112"/>
        <v>43.362000000000002</v>
      </c>
    </row>
    <row r="165" spans="1:53" x14ac:dyDescent="0.4">
      <c r="A165" s="12" t="s">
        <v>263</v>
      </c>
      <c r="B165" s="12" t="s">
        <v>264</v>
      </c>
      <c r="C165" s="12">
        <v>160</v>
      </c>
      <c r="D165" s="12" t="s">
        <v>119</v>
      </c>
      <c r="E165" s="12">
        <v>2022</v>
      </c>
      <c r="F165" s="14" t="s">
        <v>161</v>
      </c>
      <c r="G165" s="13" t="s">
        <v>87</v>
      </c>
      <c r="H165" s="30" t="s">
        <v>121</v>
      </c>
      <c r="I165" s="15">
        <f t="shared" si="76"/>
        <v>135481.03015075377</v>
      </c>
      <c r="J165" s="31">
        <v>0.47362230274187445</v>
      </c>
      <c r="K165" s="17">
        <f t="shared" si="77"/>
        <v>35.200000000000003</v>
      </c>
      <c r="L165" s="17">
        <f t="shared" si="78"/>
        <v>73.2</v>
      </c>
      <c r="M165" s="18">
        <v>0.99</v>
      </c>
      <c r="N165" s="18">
        <f t="shared" si="79"/>
        <v>3</v>
      </c>
      <c r="O165" s="19">
        <f t="shared" si="80"/>
        <v>1184.1084309295895</v>
      </c>
      <c r="P165" s="19">
        <f t="shared" si="81"/>
        <v>1172.2673466202939</v>
      </c>
      <c r="Q165" s="19">
        <f t="shared" si="82"/>
        <v>1160.5446731540908</v>
      </c>
      <c r="R165" s="19">
        <f t="shared" si="83"/>
        <v>1148.9392264225498</v>
      </c>
      <c r="S165" s="19">
        <f t="shared" si="84"/>
        <v>1137.4498341583244</v>
      </c>
      <c r="T165" s="19">
        <f t="shared" si="85"/>
        <v>1126.075335816741</v>
      </c>
      <c r="U165" s="19">
        <f t="shared" si="86"/>
        <v>1114.8145824585736</v>
      </c>
      <c r="V165" s="19">
        <f t="shared" si="87"/>
        <v>1103.6664366339878</v>
      </c>
      <c r="W165" s="19">
        <f t="shared" si="88"/>
        <v>1092.6297722676479</v>
      </c>
      <c r="X165" s="19">
        <f t="shared" si="89"/>
        <v>1081.7034745449716</v>
      </c>
      <c r="Y165" s="20">
        <f t="shared" si="90"/>
        <v>153.39431994021078</v>
      </c>
      <c r="Z165" s="20">
        <f t="shared" si="91"/>
        <v>160.42423003253347</v>
      </c>
      <c r="AA165" s="20">
        <f t="shared" si="92"/>
        <v>158.81998773220815</v>
      </c>
      <c r="AB165" s="20">
        <f t="shared" si="93"/>
        <v>157.23178785488605</v>
      </c>
      <c r="AC165" s="20">
        <f t="shared" si="94"/>
        <v>155.65946997633719</v>
      </c>
      <c r="AD165" s="20">
        <f t="shared" si="95"/>
        <v>154.1028752765738</v>
      </c>
      <c r="AE165" s="20">
        <f t="shared" si="96"/>
        <v>152.56184652380804</v>
      </c>
      <c r="AF165" s="20">
        <f t="shared" si="97"/>
        <v>151.03622805856998</v>
      </c>
      <c r="AG165" s="20">
        <f t="shared" si="98"/>
        <v>149.52586577798425</v>
      </c>
      <c r="AH165" s="20">
        <f t="shared" si="99"/>
        <v>148.03060712020442</v>
      </c>
      <c r="AI165" s="20">
        <f t="shared" si="100"/>
        <v>146.5503010490024</v>
      </c>
      <c r="AJ165" s="21">
        <f>+VLOOKUP($A165,'[1]2. 사업대상 산출'!$A$3:$L$185,10,0)</f>
        <v>135481.03015075377</v>
      </c>
      <c r="AK165" s="21">
        <f>+VLOOKUP($A165,'[1]2. 사업대상 산출'!$A$3:$L$185,11,0)</f>
        <v>167642.96191672643</v>
      </c>
      <c r="AL165" s="22">
        <f t="shared" si="113"/>
        <v>1.2373906644360848</v>
      </c>
      <c r="AM165" s="18">
        <v>0.45669999999999999</v>
      </c>
      <c r="AN165" s="18">
        <v>3.5999999999999999E-3</v>
      </c>
      <c r="AO165" s="18">
        <v>8.5000000000000006E-3</v>
      </c>
      <c r="AP165" s="23">
        <f t="shared" si="101"/>
        <v>77.016000000000005</v>
      </c>
      <c r="AQ165" s="24">
        <f t="shared" si="102"/>
        <v>76.377700000000004</v>
      </c>
      <c r="AR165" s="24">
        <f t="shared" si="103"/>
        <v>83.408000000000001</v>
      </c>
      <c r="AS165" s="24">
        <f t="shared" si="104"/>
        <v>81.802999999999997</v>
      </c>
      <c r="AT165" s="24">
        <f t="shared" si="105"/>
        <v>80.215000000000003</v>
      </c>
      <c r="AU165" s="24">
        <f t="shared" si="106"/>
        <v>78.643000000000001</v>
      </c>
      <c r="AV165" s="24">
        <f t="shared" si="107"/>
        <v>77.085999999999999</v>
      </c>
      <c r="AW165" s="24">
        <f t="shared" si="108"/>
        <v>75.545000000000002</v>
      </c>
      <c r="AX165" s="24">
        <f t="shared" si="109"/>
        <v>74.02</v>
      </c>
      <c r="AY165" s="24">
        <f t="shared" si="110"/>
        <v>72.509</v>
      </c>
      <c r="AZ165" s="24">
        <f t="shared" si="111"/>
        <v>71.013999999999996</v>
      </c>
      <c r="BA165" s="24">
        <f t="shared" si="112"/>
        <v>69.534000000000006</v>
      </c>
    </row>
    <row r="166" spans="1:53" x14ac:dyDescent="0.4">
      <c r="A166" s="12" t="s">
        <v>265</v>
      </c>
      <c r="B166" s="12" t="s">
        <v>264</v>
      </c>
      <c r="C166" s="12">
        <v>161</v>
      </c>
      <c r="D166" s="12" t="s">
        <v>119</v>
      </c>
      <c r="E166" s="12">
        <v>2022</v>
      </c>
      <c r="F166" s="14" t="s">
        <v>164</v>
      </c>
      <c r="G166" s="13" t="s">
        <v>87</v>
      </c>
      <c r="H166" s="30" t="s">
        <v>121</v>
      </c>
      <c r="I166" s="15">
        <f t="shared" si="76"/>
        <v>139254.70394736843</v>
      </c>
      <c r="J166" s="31">
        <v>0.47362230274187445</v>
      </c>
      <c r="K166" s="17">
        <f t="shared" si="77"/>
        <v>35.200000000000003</v>
      </c>
      <c r="L166" s="17">
        <f t="shared" si="78"/>
        <v>73.2</v>
      </c>
      <c r="M166" s="18">
        <v>0.99</v>
      </c>
      <c r="N166" s="18">
        <f t="shared" si="79"/>
        <v>3</v>
      </c>
      <c r="O166" s="19">
        <f t="shared" si="80"/>
        <v>1184.1084309295895</v>
      </c>
      <c r="P166" s="19">
        <f t="shared" si="81"/>
        <v>1172.2673466202939</v>
      </c>
      <c r="Q166" s="19">
        <f t="shared" si="82"/>
        <v>1160.5446731540908</v>
      </c>
      <c r="R166" s="19">
        <f t="shared" si="83"/>
        <v>1148.9392264225498</v>
      </c>
      <c r="S166" s="19">
        <f t="shared" si="84"/>
        <v>1137.4498341583244</v>
      </c>
      <c r="T166" s="19">
        <f t="shared" si="85"/>
        <v>1126.075335816741</v>
      </c>
      <c r="U166" s="19">
        <f t="shared" si="86"/>
        <v>1114.8145824585736</v>
      </c>
      <c r="V166" s="19">
        <f t="shared" si="87"/>
        <v>1103.6664366339878</v>
      </c>
      <c r="W166" s="19">
        <f t="shared" si="88"/>
        <v>1092.6297722676479</v>
      </c>
      <c r="X166" s="19">
        <f t="shared" si="89"/>
        <v>1081.7034745449716</v>
      </c>
      <c r="Y166" s="20">
        <f t="shared" si="90"/>
        <v>157.66694855149152</v>
      </c>
      <c r="Z166" s="20">
        <f t="shared" si="91"/>
        <v>164.89266899068295</v>
      </c>
      <c r="AA166" s="20">
        <f t="shared" si="92"/>
        <v>163.24374230077615</v>
      </c>
      <c r="AB166" s="20">
        <f t="shared" si="93"/>
        <v>161.61130487776836</v>
      </c>
      <c r="AC166" s="20">
        <f t="shared" si="94"/>
        <v>159.99519182899067</v>
      </c>
      <c r="AD166" s="20">
        <f t="shared" si="95"/>
        <v>158.39523991070075</v>
      </c>
      <c r="AE166" s="20">
        <f t="shared" si="96"/>
        <v>156.81128751159375</v>
      </c>
      <c r="AF166" s="20">
        <f t="shared" si="97"/>
        <v>155.24317463647779</v>
      </c>
      <c r="AG166" s="20">
        <f t="shared" si="98"/>
        <v>153.69074289011303</v>
      </c>
      <c r="AH166" s="20">
        <f t="shared" si="99"/>
        <v>152.15383546121188</v>
      </c>
      <c r="AI166" s="20">
        <f t="shared" si="100"/>
        <v>150.63229710659979</v>
      </c>
      <c r="AJ166" s="21">
        <f>+VLOOKUP($A166,'[1]2. 사업대상 산출'!$A$3:$L$185,10,0)</f>
        <v>139254.70394736843</v>
      </c>
      <c r="AK166" s="21">
        <f>+VLOOKUP($A166,'[1]2. 사업대상 산출'!$A$3:$L$185,11,0)</f>
        <v>158303.14144736837</v>
      </c>
      <c r="AL166" s="22">
        <f t="shared" si="113"/>
        <v>1.1367884671759407</v>
      </c>
      <c r="AM166" s="18">
        <v>0.45669999999999999</v>
      </c>
      <c r="AN166" s="18">
        <v>3.5999999999999999E-3</v>
      </c>
      <c r="AO166" s="18">
        <v>8.5000000000000006E-3</v>
      </c>
      <c r="AP166" s="23">
        <f t="shared" si="101"/>
        <v>72.725999999999999</v>
      </c>
      <c r="AQ166" s="24">
        <f t="shared" si="102"/>
        <v>84.9405</v>
      </c>
      <c r="AR166" s="24">
        <f t="shared" si="103"/>
        <v>92.165999999999997</v>
      </c>
      <c r="AS166" s="24">
        <f t="shared" si="104"/>
        <v>90.516999999999996</v>
      </c>
      <c r="AT166" s="24">
        <f t="shared" si="105"/>
        <v>88.885000000000005</v>
      </c>
      <c r="AU166" s="24">
        <f t="shared" si="106"/>
        <v>87.269000000000005</v>
      </c>
      <c r="AV166" s="24">
        <f t="shared" si="107"/>
        <v>85.668999999999997</v>
      </c>
      <c r="AW166" s="24">
        <f t="shared" si="108"/>
        <v>84.084999999999994</v>
      </c>
      <c r="AX166" s="24">
        <f t="shared" si="109"/>
        <v>82.516999999999996</v>
      </c>
      <c r="AY166" s="24">
        <f t="shared" si="110"/>
        <v>80.963999999999999</v>
      </c>
      <c r="AZ166" s="24">
        <f t="shared" si="111"/>
        <v>79.427000000000007</v>
      </c>
      <c r="BA166" s="24">
        <f t="shared" si="112"/>
        <v>77.906000000000006</v>
      </c>
    </row>
    <row r="167" spans="1:53" x14ac:dyDescent="0.4">
      <c r="A167" s="12" t="s">
        <v>266</v>
      </c>
      <c r="B167" s="12" t="s">
        <v>264</v>
      </c>
      <c r="C167" s="12">
        <v>162</v>
      </c>
      <c r="D167" s="12" t="s">
        <v>119</v>
      </c>
      <c r="E167" s="12">
        <v>2022</v>
      </c>
      <c r="F167" s="14" t="s">
        <v>267</v>
      </c>
      <c r="G167" s="13" t="s">
        <v>87</v>
      </c>
      <c r="H167" s="30" t="s">
        <v>121</v>
      </c>
      <c r="I167" s="15">
        <f t="shared" si="76"/>
        <v>134821.875</v>
      </c>
      <c r="J167" s="31">
        <v>0.47362230274187445</v>
      </c>
      <c r="K167" s="17">
        <f t="shared" si="77"/>
        <v>35.200000000000003</v>
      </c>
      <c r="L167" s="17">
        <f t="shared" si="78"/>
        <v>73.2</v>
      </c>
      <c r="M167" s="18">
        <v>0.99</v>
      </c>
      <c r="N167" s="18">
        <f t="shared" si="79"/>
        <v>3</v>
      </c>
      <c r="O167" s="19">
        <f t="shared" si="80"/>
        <v>1184.1084309295895</v>
      </c>
      <c r="P167" s="19">
        <f t="shared" si="81"/>
        <v>1172.2673466202939</v>
      </c>
      <c r="Q167" s="19">
        <f t="shared" si="82"/>
        <v>1160.5446731540908</v>
      </c>
      <c r="R167" s="19">
        <f t="shared" si="83"/>
        <v>1148.9392264225498</v>
      </c>
      <c r="S167" s="19">
        <f t="shared" si="84"/>
        <v>1137.4498341583244</v>
      </c>
      <c r="T167" s="19">
        <f t="shared" si="85"/>
        <v>1126.075335816741</v>
      </c>
      <c r="U167" s="19">
        <f t="shared" si="86"/>
        <v>1114.8145824585736</v>
      </c>
      <c r="V167" s="19">
        <f t="shared" si="87"/>
        <v>1103.6664366339878</v>
      </c>
      <c r="W167" s="19">
        <f t="shared" si="88"/>
        <v>1092.6297722676479</v>
      </c>
      <c r="X167" s="19">
        <f t="shared" si="89"/>
        <v>1081.7034745449716</v>
      </c>
      <c r="Y167" s="20">
        <f t="shared" si="90"/>
        <v>152.64801135389098</v>
      </c>
      <c r="Z167" s="20">
        <f t="shared" si="91"/>
        <v>159.64371886123524</v>
      </c>
      <c r="AA167" s="20">
        <f t="shared" si="92"/>
        <v>158.04728167262294</v>
      </c>
      <c r="AB167" s="20">
        <f t="shared" si="93"/>
        <v>156.46680885589669</v>
      </c>
      <c r="AC167" s="20">
        <f t="shared" si="94"/>
        <v>154.9021407673377</v>
      </c>
      <c r="AD167" s="20">
        <f t="shared" si="95"/>
        <v>153.35311935966433</v>
      </c>
      <c r="AE167" s="20">
        <f t="shared" si="96"/>
        <v>151.81958816606769</v>
      </c>
      <c r="AF167" s="20">
        <f t="shared" si="97"/>
        <v>150.30139228440697</v>
      </c>
      <c r="AG167" s="20">
        <f t="shared" si="98"/>
        <v>148.79837836156292</v>
      </c>
      <c r="AH167" s="20">
        <f t="shared" si="99"/>
        <v>147.31039457794728</v>
      </c>
      <c r="AI167" s="20">
        <f t="shared" si="100"/>
        <v>145.83729063216785</v>
      </c>
      <c r="AJ167" s="21">
        <f>+VLOOKUP($A167,'[1]2. 사업대상 산출'!$A$3:$L$185,10,0)</f>
        <v>134821.875</v>
      </c>
      <c r="AK167" s="21">
        <f>+VLOOKUP($A167,'[1]2. 사업대상 산출'!$A$3:$L$185,11,0)</f>
        <v>163007.17500000016</v>
      </c>
      <c r="AL167" s="22">
        <f t="shared" si="113"/>
        <v>1.209055837563453</v>
      </c>
      <c r="AM167" s="18">
        <v>0.45669999999999999</v>
      </c>
      <c r="AN167" s="18">
        <v>3.5999999999999999E-3</v>
      </c>
      <c r="AO167" s="18">
        <v>8.5000000000000006E-3</v>
      </c>
      <c r="AP167" s="23">
        <f t="shared" si="101"/>
        <v>74.887</v>
      </c>
      <c r="AQ167" s="24">
        <f t="shared" si="102"/>
        <v>77.760599999999997</v>
      </c>
      <c r="AR167" s="24">
        <f t="shared" si="103"/>
        <v>84.756</v>
      </c>
      <c r="AS167" s="24">
        <f t="shared" si="104"/>
        <v>83.16</v>
      </c>
      <c r="AT167" s="24">
        <f t="shared" si="105"/>
        <v>81.578999999999994</v>
      </c>
      <c r="AU167" s="24">
        <f t="shared" si="106"/>
        <v>80.015000000000001</v>
      </c>
      <c r="AV167" s="24">
        <f t="shared" si="107"/>
        <v>78.465999999999994</v>
      </c>
      <c r="AW167" s="24">
        <f t="shared" si="108"/>
        <v>76.932000000000002</v>
      </c>
      <c r="AX167" s="24">
        <f t="shared" si="109"/>
        <v>75.414000000000001</v>
      </c>
      <c r="AY167" s="24">
        <f t="shared" si="110"/>
        <v>73.911000000000001</v>
      </c>
      <c r="AZ167" s="24">
        <f t="shared" si="111"/>
        <v>72.423000000000002</v>
      </c>
      <c r="BA167" s="24">
        <f t="shared" si="112"/>
        <v>70.95</v>
      </c>
    </row>
    <row r="168" spans="1:53" x14ac:dyDescent="0.4">
      <c r="A168" s="12" t="s">
        <v>268</v>
      </c>
      <c r="B168" s="12" t="s">
        <v>264</v>
      </c>
      <c r="C168" s="12">
        <v>163</v>
      </c>
      <c r="D168" s="12" t="s">
        <v>119</v>
      </c>
      <c r="E168" s="12">
        <v>2022</v>
      </c>
      <c r="F168" s="14" t="s">
        <v>164</v>
      </c>
      <c r="G168" s="13" t="s">
        <v>87</v>
      </c>
      <c r="H168" s="30" t="s">
        <v>121</v>
      </c>
      <c r="I168" s="15">
        <f t="shared" si="76"/>
        <v>140657.90760869565</v>
      </c>
      <c r="J168" s="31">
        <v>0.47362230274187445</v>
      </c>
      <c r="K168" s="17">
        <f t="shared" si="77"/>
        <v>35.200000000000003</v>
      </c>
      <c r="L168" s="17">
        <f t="shared" si="78"/>
        <v>73.2</v>
      </c>
      <c r="M168" s="18">
        <v>0.99</v>
      </c>
      <c r="N168" s="18">
        <f t="shared" si="79"/>
        <v>3</v>
      </c>
      <c r="O168" s="19">
        <f t="shared" si="80"/>
        <v>1184.1084309295895</v>
      </c>
      <c r="P168" s="19">
        <f t="shared" si="81"/>
        <v>1172.2673466202939</v>
      </c>
      <c r="Q168" s="19">
        <f t="shared" si="82"/>
        <v>1160.5446731540908</v>
      </c>
      <c r="R168" s="19">
        <f t="shared" si="83"/>
        <v>1148.9392264225498</v>
      </c>
      <c r="S168" s="19">
        <f t="shared" si="84"/>
        <v>1137.4498341583244</v>
      </c>
      <c r="T168" s="19">
        <f t="shared" si="85"/>
        <v>1126.075335816741</v>
      </c>
      <c r="U168" s="19">
        <f t="shared" si="86"/>
        <v>1114.8145824585736</v>
      </c>
      <c r="V168" s="19">
        <f t="shared" si="87"/>
        <v>1103.6664366339878</v>
      </c>
      <c r="W168" s="19">
        <f t="shared" si="88"/>
        <v>1092.6297722676479</v>
      </c>
      <c r="X168" s="19">
        <f t="shared" si="89"/>
        <v>1081.7034745449716</v>
      </c>
      <c r="Y168" s="20">
        <f t="shared" si="90"/>
        <v>159.25568367645621</v>
      </c>
      <c r="Z168" s="20">
        <f t="shared" si="91"/>
        <v>166.55421427637177</v>
      </c>
      <c r="AA168" s="20">
        <f t="shared" si="92"/>
        <v>164.88867213360808</v>
      </c>
      <c r="AB168" s="20">
        <f t="shared" si="93"/>
        <v>163.23978541227197</v>
      </c>
      <c r="AC168" s="20">
        <f t="shared" si="94"/>
        <v>161.60738755814927</v>
      </c>
      <c r="AD168" s="20">
        <f t="shared" si="95"/>
        <v>159.99131368256778</v>
      </c>
      <c r="AE168" s="20">
        <f t="shared" si="96"/>
        <v>158.3914005457421</v>
      </c>
      <c r="AF168" s="20">
        <f t="shared" si="97"/>
        <v>156.80748654028466</v>
      </c>
      <c r="AG168" s="20">
        <f t="shared" si="98"/>
        <v>155.23941167488181</v>
      </c>
      <c r="AH168" s="20">
        <f t="shared" si="99"/>
        <v>153.68701755813296</v>
      </c>
      <c r="AI168" s="20">
        <f t="shared" si="100"/>
        <v>152.15014738255169</v>
      </c>
      <c r="AJ168" s="21">
        <f>+VLOOKUP($A168,'[1]2. 사업대상 산출'!$A$3:$L$185,10,0)</f>
        <v>140657.90760869565</v>
      </c>
      <c r="AK168" s="21">
        <f>+VLOOKUP($A168,'[1]2. 사업대상 산출'!$A$3:$L$185,11,0)</f>
        <v>179025.5967391303</v>
      </c>
      <c r="AL168" s="22">
        <f t="shared" si="113"/>
        <v>1.2727730689494681</v>
      </c>
      <c r="AM168" s="18">
        <v>0.45669999999999999</v>
      </c>
      <c r="AN168" s="18">
        <v>3.5999999999999999E-3</v>
      </c>
      <c r="AO168" s="18">
        <v>8.5000000000000006E-3</v>
      </c>
      <c r="AP168" s="23">
        <f t="shared" si="101"/>
        <v>82.245999999999995</v>
      </c>
      <c r="AQ168" s="24">
        <f t="shared" si="102"/>
        <v>77.00930000000001</v>
      </c>
      <c r="AR168" s="24">
        <f t="shared" si="103"/>
        <v>84.308000000000007</v>
      </c>
      <c r="AS168" s="24">
        <f t="shared" si="104"/>
        <v>82.641999999999996</v>
      </c>
      <c r="AT168" s="24">
        <f t="shared" si="105"/>
        <v>80.992999999999995</v>
      </c>
      <c r="AU168" s="24">
        <f t="shared" si="106"/>
        <v>79.361000000000004</v>
      </c>
      <c r="AV168" s="24">
        <f t="shared" si="107"/>
        <v>77.745000000000005</v>
      </c>
      <c r="AW168" s="24">
        <f t="shared" si="108"/>
        <v>76.144999999999996</v>
      </c>
      <c r="AX168" s="24">
        <f t="shared" si="109"/>
        <v>74.561000000000007</v>
      </c>
      <c r="AY168" s="24">
        <f t="shared" si="110"/>
        <v>72.992999999999995</v>
      </c>
      <c r="AZ168" s="24">
        <f t="shared" si="111"/>
        <v>71.441000000000003</v>
      </c>
      <c r="BA168" s="24">
        <f t="shared" si="112"/>
        <v>69.903999999999996</v>
      </c>
    </row>
    <row r="169" spans="1:53" x14ac:dyDescent="0.4">
      <c r="A169" s="12" t="s">
        <v>269</v>
      </c>
      <c r="B169" s="12" t="s">
        <v>270</v>
      </c>
      <c r="C169" s="12">
        <v>164</v>
      </c>
      <c r="D169" s="12" t="s">
        <v>119</v>
      </c>
      <c r="E169" s="12">
        <v>2022</v>
      </c>
      <c r="F169" s="14" t="s">
        <v>249</v>
      </c>
      <c r="G169" s="13" t="s">
        <v>87</v>
      </c>
      <c r="H169" s="30" t="s">
        <v>121</v>
      </c>
      <c r="I169" s="15">
        <f t="shared" si="76"/>
        <v>90045.349794238689</v>
      </c>
      <c r="J169" s="31">
        <v>0.47362230274187445</v>
      </c>
      <c r="K169" s="17">
        <f t="shared" si="77"/>
        <v>35.200000000000003</v>
      </c>
      <c r="L169" s="17">
        <f t="shared" si="78"/>
        <v>73.2</v>
      </c>
      <c r="M169" s="18">
        <v>0.99</v>
      </c>
      <c r="N169" s="18">
        <f t="shared" si="79"/>
        <v>3</v>
      </c>
      <c r="O169" s="19">
        <f t="shared" si="80"/>
        <v>1184.1084309295895</v>
      </c>
      <c r="P169" s="19">
        <f t="shared" si="81"/>
        <v>1172.2673466202939</v>
      </c>
      <c r="Q169" s="19">
        <f t="shared" si="82"/>
        <v>1160.5446731540908</v>
      </c>
      <c r="R169" s="19">
        <f t="shared" si="83"/>
        <v>1148.9392264225498</v>
      </c>
      <c r="S169" s="19">
        <f t="shared" si="84"/>
        <v>1137.4498341583244</v>
      </c>
      <c r="T169" s="19">
        <f t="shared" si="85"/>
        <v>1126.075335816741</v>
      </c>
      <c r="U169" s="19">
        <f t="shared" si="86"/>
        <v>1114.8145824585736</v>
      </c>
      <c r="V169" s="19">
        <f t="shared" si="87"/>
        <v>1103.6664366339878</v>
      </c>
      <c r="W169" s="19">
        <f t="shared" si="88"/>
        <v>1092.6297722676479</v>
      </c>
      <c r="X169" s="19">
        <f t="shared" si="89"/>
        <v>1081.7034745449716</v>
      </c>
      <c r="Y169" s="20">
        <f t="shared" si="90"/>
        <v>101.95113795707137</v>
      </c>
      <c r="Z169" s="20">
        <f t="shared" si="91"/>
        <v>106.62345785736201</v>
      </c>
      <c r="AA169" s="20">
        <f t="shared" si="92"/>
        <v>105.55722327878841</v>
      </c>
      <c r="AB169" s="20">
        <f t="shared" si="93"/>
        <v>104.5016510460005</v>
      </c>
      <c r="AC169" s="20">
        <f t="shared" si="94"/>
        <v>103.4566345355405</v>
      </c>
      <c r="AD169" s="20">
        <f t="shared" si="95"/>
        <v>102.4220681901851</v>
      </c>
      <c r="AE169" s="20">
        <f t="shared" si="96"/>
        <v>101.39784750828323</v>
      </c>
      <c r="AF169" s="20">
        <f t="shared" si="97"/>
        <v>100.38386903320041</v>
      </c>
      <c r="AG169" s="20">
        <f t="shared" si="98"/>
        <v>99.380030342868395</v>
      </c>
      <c r="AH169" s="20">
        <f t="shared" si="99"/>
        <v>98.386230039439724</v>
      </c>
      <c r="AI169" s="20">
        <f t="shared" si="100"/>
        <v>97.402367739045332</v>
      </c>
      <c r="AJ169" s="21">
        <f>+VLOOKUP($A169,'[1]2. 사업대상 산출'!$A$3:$L$185,10,0)</f>
        <v>90045.349794238689</v>
      </c>
      <c r="AK169" s="21">
        <f>+VLOOKUP($A169,'[1]2. 사업대상 산출'!$A$3:$L$185,11,0)</f>
        <v>106253.51275720165</v>
      </c>
      <c r="AL169" s="22">
        <f t="shared" si="113"/>
        <v>1.18</v>
      </c>
      <c r="AM169" s="18">
        <v>0.45669999999999999</v>
      </c>
      <c r="AN169" s="18">
        <v>3.5999999999999999E-3</v>
      </c>
      <c r="AO169" s="18">
        <v>8.5000000000000006E-3</v>
      </c>
      <c r="AP169" s="23">
        <f t="shared" si="101"/>
        <v>48.813000000000002</v>
      </c>
      <c r="AQ169" s="24">
        <f t="shared" si="102"/>
        <v>53.137699999999995</v>
      </c>
      <c r="AR169" s="24">
        <f t="shared" si="103"/>
        <v>57.81</v>
      </c>
      <c r="AS169" s="24">
        <f t="shared" si="104"/>
        <v>56.744</v>
      </c>
      <c r="AT169" s="24">
        <f t="shared" si="105"/>
        <v>55.688000000000002</v>
      </c>
      <c r="AU169" s="24">
        <f t="shared" si="106"/>
        <v>54.643000000000001</v>
      </c>
      <c r="AV169" s="24">
        <f t="shared" si="107"/>
        <v>53.609000000000002</v>
      </c>
      <c r="AW169" s="24">
        <f t="shared" si="108"/>
        <v>52.584000000000003</v>
      </c>
      <c r="AX169" s="24">
        <f t="shared" si="109"/>
        <v>51.57</v>
      </c>
      <c r="AY169" s="24">
        <f t="shared" si="110"/>
        <v>50.567</v>
      </c>
      <c r="AZ169" s="24">
        <f t="shared" si="111"/>
        <v>49.573</v>
      </c>
      <c r="BA169" s="24">
        <f t="shared" si="112"/>
        <v>48.588999999999999</v>
      </c>
    </row>
    <row r="170" spans="1:53" x14ac:dyDescent="0.4">
      <c r="A170" s="12" t="s">
        <v>271</v>
      </c>
      <c r="B170" s="12" t="s">
        <v>270</v>
      </c>
      <c r="C170" s="12">
        <v>165</v>
      </c>
      <c r="D170" s="12" t="s">
        <v>119</v>
      </c>
      <c r="E170" s="12">
        <v>2023</v>
      </c>
      <c r="F170" s="14" t="s">
        <v>223</v>
      </c>
      <c r="G170" s="13" t="s">
        <v>87</v>
      </c>
      <c r="H170" s="30" t="s">
        <v>121</v>
      </c>
      <c r="I170" s="15">
        <f t="shared" si="76"/>
        <v>66228.35664335663</v>
      </c>
      <c r="J170" s="31">
        <v>0.47362230274187445</v>
      </c>
      <c r="K170" s="17">
        <f t="shared" si="77"/>
        <v>35.200000000000003</v>
      </c>
      <c r="L170" s="17">
        <f t="shared" si="78"/>
        <v>73.2</v>
      </c>
      <c r="M170" s="18">
        <v>0.99</v>
      </c>
      <c r="N170" s="18">
        <f t="shared" si="79"/>
        <v>2</v>
      </c>
      <c r="O170" s="19">
        <f t="shared" si="80"/>
        <v>1196.0691221511008</v>
      </c>
      <c r="P170" s="19">
        <f t="shared" si="81"/>
        <v>1184.1084309295895</v>
      </c>
      <c r="Q170" s="19">
        <f t="shared" si="82"/>
        <v>1172.2673466202939</v>
      </c>
      <c r="R170" s="19">
        <f t="shared" si="83"/>
        <v>1160.5446731540908</v>
      </c>
      <c r="S170" s="19">
        <f t="shared" si="84"/>
        <v>1148.9392264225498</v>
      </c>
      <c r="T170" s="19">
        <f t="shared" si="85"/>
        <v>1137.4498341583244</v>
      </c>
      <c r="U170" s="19">
        <f t="shared" si="86"/>
        <v>1126.075335816741</v>
      </c>
      <c r="V170" s="19">
        <f t="shared" si="87"/>
        <v>1114.8145824585736</v>
      </c>
      <c r="W170" s="19">
        <f t="shared" si="88"/>
        <v>1103.6664366339878</v>
      </c>
      <c r="X170" s="19">
        <f t="shared" si="89"/>
        <v>1092.6297722676479</v>
      </c>
      <c r="Y170" s="20">
        <f t="shared" si="90"/>
        <v>75.742488974071577</v>
      </c>
      <c r="Z170" s="20">
        <f t="shared" si="91"/>
        <v>79.213692391929598</v>
      </c>
      <c r="AA170" s="20">
        <f t="shared" si="92"/>
        <v>78.421555468010268</v>
      </c>
      <c r="AB170" s="20">
        <f t="shared" si="93"/>
        <v>77.637339913330194</v>
      </c>
      <c r="AC170" s="20">
        <f t="shared" si="94"/>
        <v>76.860966514196875</v>
      </c>
      <c r="AD170" s="20">
        <f t="shared" si="95"/>
        <v>76.092356849054894</v>
      </c>
      <c r="AE170" s="20">
        <f t="shared" si="96"/>
        <v>75.331433280564369</v>
      </c>
      <c r="AF170" s="20">
        <f t="shared" si="97"/>
        <v>74.578118947758696</v>
      </c>
      <c r="AG170" s="20">
        <f t="shared" si="98"/>
        <v>73.832337758281113</v>
      </c>
      <c r="AH170" s="20">
        <f t="shared" si="99"/>
        <v>73.094014380698312</v>
      </c>
      <c r="AI170" s="20">
        <f t="shared" si="100"/>
        <v>72.363074236891322</v>
      </c>
      <c r="AJ170" s="21">
        <f>+VLOOKUP($A170,'[1]2. 사업대상 산출'!$A$3:$L$185,10,0)</f>
        <v>66228.35664335663</v>
      </c>
      <c r="AK170" s="21">
        <f>+VLOOKUP($A170,'[1]2. 사업대상 산출'!$A$3:$L$185,11,0)</f>
        <v>79474.027972027965</v>
      </c>
      <c r="AL170" s="22">
        <f t="shared" si="113"/>
        <v>1.2000000000000002</v>
      </c>
      <c r="AM170" s="18">
        <v>0.45669999999999999</v>
      </c>
      <c r="AN170" s="18">
        <v>3.5999999999999999E-3</v>
      </c>
      <c r="AO170" s="18">
        <v>8.5000000000000006E-3</v>
      </c>
      <c r="AP170" s="23">
        <f t="shared" si="101"/>
        <v>36.511000000000003</v>
      </c>
      <c r="AQ170" s="24">
        <f t="shared" si="102"/>
        <v>39.231099999999991</v>
      </c>
      <c r="AR170" s="24">
        <f t="shared" si="103"/>
        <v>42.701999999999998</v>
      </c>
      <c r="AS170" s="24">
        <f t="shared" si="104"/>
        <v>41.91</v>
      </c>
      <c r="AT170" s="24">
        <f t="shared" si="105"/>
        <v>41.125999999999998</v>
      </c>
      <c r="AU170" s="24">
        <f t="shared" si="106"/>
        <v>40.348999999999997</v>
      </c>
      <c r="AV170" s="24">
        <f t="shared" si="107"/>
        <v>39.581000000000003</v>
      </c>
      <c r="AW170" s="24">
        <f t="shared" si="108"/>
        <v>38.82</v>
      </c>
      <c r="AX170" s="24">
        <f t="shared" si="109"/>
        <v>38.067</v>
      </c>
      <c r="AY170" s="24">
        <f t="shared" si="110"/>
        <v>37.320999999999998</v>
      </c>
      <c r="AZ170" s="24">
        <f t="shared" si="111"/>
        <v>36.582999999999998</v>
      </c>
      <c r="BA170" s="24">
        <f t="shared" si="112"/>
        <v>35.851999999999997</v>
      </c>
    </row>
    <row r="171" spans="1:53" x14ac:dyDescent="0.4">
      <c r="A171" s="12" t="s">
        <v>272</v>
      </c>
      <c r="B171" s="12" t="s">
        <v>270</v>
      </c>
      <c r="C171" s="12">
        <v>166</v>
      </c>
      <c r="D171" s="12" t="s">
        <v>119</v>
      </c>
      <c r="E171" s="12">
        <v>2023</v>
      </c>
      <c r="F171" s="14" t="s">
        <v>273</v>
      </c>
      <c r="G171" s="13" t="s">
        <v>87</v>
      </c>
      <c r="H171" s="30" t="s">
        <v>121</v>
      </c>
      <c r="I171" s="15">
        <f t="shared" si="76"/>
        <v>43595.599999999991</v>
      </c>
      <c r="J171" s="31">
        <v>0.47362230274187445</v>
      </c>
      <c r="K171" s="17">
        <f t="shared" si="77"/>
        <v>35.200000000000003</v>
      </c>
      <c r="L171" s="17">
        <f t="shared" si="78"/>
        <v>73.2</v>
      </c>
      <c r="M171" s="18">
        <v>0.99</v>
      </c>
      <c r="N171" s="18">
        <f t="shared" si="79"/>
        <v>2</v>
      </c>
      <c r="O171" s="19">
        <f t="shared" si="80"/>
        <v>1196.0691221511008</v>
      </c>
      <c r="P171" s="19">
        <f t="shared" si="81"/>
        <v>1184.1084309295895</v>
      </c>
      <c r="Q171" s="19">
        <f t="shared" si="82"/>
        <v>1172.2673466202939</v>
      </c>
      <c r="R171" s="19">
        <f t="shared" si="83"/>
        <v>1160.5446731540908</v>
      </c>
      <c r="S171" s="19">
        <f t="shared" si="84"/>
        <v>1148.9392264225498</v>
      </c>
      <c r="T171" s="19">
        <f t="shared" si="85"/>
        <v>1137.4498341583244</v>
      </c>
      <c r="U171" s="19">
        <f t="shared" si="86"/>
        <v>1126.075335816741</v>
      </c>
      <c r="V171" s="19">
        <f t="shared" si="87"/>
        <v>1114.8145824585736</v>
      </c>
      <c r="W171" s="19">
        <f t="shared" si="88"/>
        <v>1103.6664366339878</v>
      </c>
      <c r="X171" s="19">
        <f t="shared" si="89"/>
        <v>1092.6297722676479</v>
      </c>
      <c r="Y171" s="20">
        <f t="shared" si="90"/>
        <v>49.858390267777558</v>
      </c>
      <c r="Z171" s="20">
        <f t="shared" si="91"/>
        <v>52.143351021650524</v>
      </c>
      <c r="AA171" s="20">
        <f t="shared" si="92"/>
        <v>51.621917511433999</v>
      </c>
      <c r="AB171" s="20">
        <f t="shared" si="93"/>
        <v>51.105698336319676</v>
      </c>
      <c r="AC171" s="20">
        <f t="shared" si="94"/>
        <v>50.594641352956472</v>
      </c>
      <c r="AD171" s="20">
        <f t="shared" si="95"/>
        <v>50.088694939426901</v>
      </c>
      <c r="AE171" s="20">
        <f t="shared" si="96"/>
        <v>49.58780799003263</v>
      </c>
      <c r="AF171" s="20">
        <f t="shared" si="97"/>
        <v>49.091929910132301</v>
      </c>
      <c r="AG171" s="20">
        <f t="shared" si="98"/>
        <v>48.601010611030979</v>
      </c>
      <c r="AH171" s="20">
        <f t="shared" si="99"/>
        <v>48.115000504920665</v>
      </c>
      <c r="AI171" s="20">
        <f t="shared" si="100"/>
        <v>47.633850499871457</v>
      </c>
      <c r="AJ171" s="21">
        <f>+VLOOKUP($A171,'[1]2. 사업대상 산출'!$A$3:$L$185,10,0)</f>
        <v>43595.599999999991</v>
      </c>
      <c r="AK171" s="21">
        <f>+VLOOKUP($A171,'[1]2. 사업대상 산출'!$A$3:$L$185,11,0)</f>
        <v>52314.719999999994</v>
      </c>
      <c r="AL171" s="22">
        <f t="shared" si="113"/>
        <v>1.2000000000000002</v>
      </c>
      <c r="AM171" s="18">
        <v>0.45669999999999999</v>
      </c>
      <c r="AN171" s="18">
        <v>3.5999999999999999E-3</v>
      </c>
      <c r="AO171" s="18">
        <v>8.5000000000000006E-3</v>
      </c>
      <c r="AP171" s="23">
        <f t="shared" si="101"/>
        <v>24.033000000000001</v>
      </c>
      <c r="AQ171" s="24">
        <f t="shared" si="102"/>
        <v>25.8248</v>
      </c>
      <c r="AR171" s="24">
        <f t="shared" si="103"/>
        <v>28.11</v>
      </c>
      <c r="AS171" s="24">
        <f t="shared" si="104"/>
        <v>27.588000000000001</v>
      </c>
      <c r="AT171" s="24">
        <f t="shared" si="105"/>
        <v>27.071999999999999</v>
      </c>
      <c r="AU171" s="24">
        <f t="shared" si="106"/>
        <v>26.561</v>
      </c>
      <c r="AV171" s="24">
        <f t="shared" si="107"/>
        <v>26.055</v>
      </c>
      <c r="AW171" s="24">
        <f t="shared" si="108"/>
        <v>25.553999999999998</v>
      </c>
      <c r="AX171" s="24">
        <f t="shared" si="109"/>
        <v>25.058</v>
      </c>
      <c r="AY171" s="24">
        <f t="shared" si="110"/>
        <v>24.568000000000001</v>
      </c>
      <c r="AZ171" s="24">
        <f t="shared" si="111"/>
        <v>24.082000000000001</v>
      </c>
      <c r="BA171" s="24">
        <f t="shared" si="112"/>
        <v>23.6</v>
      </c>
    </row>
    <row r="172" spans="1:53" x14ac:dyDescent="0.4">
      <c r="A172" s="12" t="s">
        <v>274</v>
      </c>
      <c r="B172" s="12" t="s">
        <v>270</v>
      </c>
      <c r="C172" s="12">
        <v>167</v>
      </c>
      <c r="D172" s="12" t="s">
        <v>119</v>
      </c>
      <c r="E172" s="12">
        <v>2022</v>
      </c>
      <c r="F172" s="14" t="s">
        <v>275</v>
      </c>
      <c r="G172" s="13" t="s">
        <v>87</v>
      </c>
      <c r="H172" s="30" t="s">
        <v>121</v>
      </c>
      <c r="I172" s="15">
        <f t="shared" si="76"/>
        <v>81941.393939393936</v>
      </c>
      <c r="J172" s="31">
        <v>0.47362230274187445</v>
      </c>
      <c r="K172" s="17">
        <f t="shared" si="77"/>
        <v>35.200000000000003</v>
      </c>
      <c r="L172" s="17">
        <f t="shared" si="78"/>
        <v>73.2</v>
      </c>
      <c r="M172" s="18">
        <v>0.99</v>
      </c>
      <c r="N172" s="18">
        <f t="shared" si="79"/>
        <v>3</v>
      </c>
      <c r="O172" s="19">
        <f t="shared" si="80"/>
        <v>1184.1084309295895</v>
      </c>
      <c r="P172" s="19">
        <f t="shared" si="81"/>
        <v>1172.2673466202939</v>
      </c>
      <c r="Q172" s="19">
        <f t="shared" si="82"/>
        <v>1160.5446731540908</v>
      </c>
      <c r="R172" s="19">
        <f t="shared" si="83"/>
        <v>1148.9392264225498</v>
      </c>
      <c r="S172" s="19">
        <f t="shared" si="84"/>
        <v>1137.4498341583244</v>
      </c>
      <c r="T172" s="19">
        <f t="shared" si="85"/>
        <v>1126.075335816741</v>
      </c>
      <c r="U172" s="19">
        <f t="shared" si="86"/>
        <v>1114.8145824585736</v>
      </c>
      <c r="V172" s="19">
        <f t="shared" si="87"/>
        <v>1103.6664366339878</v>
      </c>
      <c r="W172" s="19">
        <f t="shared" si="88"/>
        <v>1092.6297722676479</v>
      </c>
      <c r="X172" s="19">
        <f t="shared" si="89"/>
        <v>1081.7034745449716</v>
      </c>
      <c r="Y172" s="20">
        <f t="shared" si="90"/>
        <v>92.775677777914424</v>
      </c>
      <c r="Z172" s="20">
        <f t="shared" si="91"/>
        <v>97.027495405759126</v>
      </c>
      <c r="AA172" s="20">
        <f t="shared" si="92"/>
        <v>96.057220451701568</v>
      </c>
      <c r="AB172" s="20">
        <f t="shared" si="93"/>
        <v>95.096648247184532</v>
      </c>
      <c r="AC172" s="20">
        <f t="shared" si="94"/>
        <v>94.145681764712677</v>
      </c>
      <c r="AD172" s="20">
        <f t="shared" si="95"/>
        <v>93.204224947065555</v>
      </c>
      <c r="AE172" s="20">
        <f t="shared" si="96"/>
        <v>92.272182697594886</v>
      </c>
      <c r="AF172" s="20">
        <f t="shared" si="97"/>
        <v>91.349460870618941</v>
      </c>
      <c r="AG172" s="20">
        <f t="shared" si="98"/>
        <v>90.435966261912739</v>
      </c>
      <c r="AH172" s="20">
        <f t="shared" si="99"/>
        <v>89.53160659929361</v>
      </c>
      <c r="AI172" s="20">
        <f t="shared" si="100"/>
        <v>88.636290533300695</v>
      </c>
      <c r="AJ172" s="21">
        <f>+VLOOKUP($A172,'[1]2. 사업대상 산출'!$A$3:$L$185,10,0)</f>
        <v>81941.393939393936</v>
      </c>
      <c r="AK172" s="21">
        <f>+VLOOKUP($A172,'[1]2. 사업대상 산출'!$A$3:$L$185,11,0)</f>
        <v>95255.985606060611</v>
      </c>
      <c r="AL172" s="22">
        <f t="shared" si="113"/>
        <v>1.1624892014470063</v>
      </c>
      <c r="AM172" s="18">
        <v>0.45669999999999999</v>
      </c>
      <c r="AN172" s="18">
        <v>3.5999999999999999E-3</v>
      </c>
      <c r="AO172" s="18">
        <v>8.5000000000000006E-3</v>
      </c>
      <c r="AP172" s="23">
        <f t="shared" si="101"/>
        <v>43.761000000000003</v>
      </c>
      <c r="AQ172" s="24">
        <f t="shared" si="102"/>
        <v>49.014200000000002</v>
      </c>
      <c r="AR172" s="24">
        <f t="shared" si="103"/>
        <v>53.265999999999998</v>
      </c>
      <c r="AS172" s="24">
        <f t="shared" si="104"/>
        <v>52.295999999999999</v>
      </c>
      <c r="AT172" s="24">
        <f t="shared" si="105"/>
        <v>51.335000000000001</v>
      </c>
      <c r="AU172" s="24">
        <f t="shared" si="106"/>
        <v>50.384</v>
      </c>
      <c r="AV172" s="24">
        <f t="shared" si="107"/>
        <v>49.442999999999998</v>
      </c>
      <c r="AW172" s="24">
        <f t="shared" si="108"/>
        <v>48.511000000000003</v>
      </c>
      <c r="AX172" s="24">
        <f t="shared" si="109"/>
        <v>47.588000000000001</v>
      </c>
      <c r="AY172" s="24">
        <f t="shared" si="110"/>
        <v>46.673999999999999</v>
      </c>
      <c r="AZ172" s="24">
        <f t="shared" si="111"/>
        <v>45.77</v>
      </c>
      <c r="BA172" s="24">
        <f t="shared" si="112"/>
        <v>44.875</v>
      </c>
    </row>
    <row r="173" spans="1:53" x14ac:dyDescent="0.4">
      <c r="A173" s="12" t="s">
        <v>276</v>
      </c>
      <c r="B173" s="12" t="s">
        <v>270</v>
      </c>
      <c r="C173" s="12">
        <v>168</v>
      </c>
      <c r="D173" s="12" t="s">
        <v>119</v>
      </c>
      <c r="E173" s="12">
        <v>2022</v>
      </c>
      <c r="F173" s="14" t="s">
        <v>277</v>
      </c>
      <c r="G173" s="13" t="s">
        <v>87</v>
      </c>
      <c r="H173" s="30" t="s">
        <v>121</v>
      </c>
      <c r="I173" s="15">
        <f t="shared" si="76"/>
        <v>81602.482598607879</v>
      </c>
      <c r="J173" s="31">
        <v>0.47362230274187445</v>
      </c>
      <c r="K173" s="17">
        <f t="shared" si="77"/>
        <v>35.200000000000003</v>
      </c>
      <c r="L173" s="17">
        <f t="shared" si="78"/>
        <v>73.2</v>
      </c>
      <c r="M173" s="18">
        <v>0.99</v>
      </c>
      <c r="N173" s="18">
        <f t="shared" si="79"/>
        <v>3</v>
      </c>
      <c r="O173" s="19">
        <f t="shared" si="80"/>
        <v>1184.1084309295895</v>
      </c>
      <c r="P173" s="19">
        <f t="shared" si="81"/>
        <v>1172.2673466202939</v>
      </c>
      <c r="Q173" s="19">
        <f t="shared" si="82"/>
        <v>1160.5446731540908</v>
      </c>
      <c r="R173" s="19">
        <f t="shared" si="83"/>
        <v>1148.9392264225498</v>
      </c>
      <c r="S173" s="19">
        <f t="shared" si="84"/>
        <v>1137.4498341583244</v>
      </c>
      <c r="T173" s="19">
        <f t="shared" si="85"/>
        <v>1126.075335816741</v>
      </c>
      <c r="U173" s="19">
        <f t="shared" si="86"/>
        <v>1114.8145824585736</v>
      </c>
      <c r="V173" s="19">
        <f t="shared" si="87"/>
        <v>1103.6664366339878</v>
      </c>
      <c r="W173" s="19">
        <f t="shared" si="88"/>
        <v>1092.6297722676479</v>
      </c>
      <c r="X173" s="19">
        <f t="shared" si="89"/>
        <v>1081.7034745449716</v>
      </c>
      <c r="Y173" s="20">
        <f t="shared" si="90"/>
        <v>92.391955609710848</v>
      </c>
      <c r="Z173" s="20">
        <f t="shared" si="91"/>
        <v>96.626187629796704</v>
      </c>
      <c r="AA173" s="20">
        <f t="shared" si="92"/>
        <v>95.659925753498754</v>
      </c>
      <c r="AB173" s="20">
        <f t="shared" si="93"/>
        <v>94.703326495963765</v>
      </c>
      <c r="AC173" s="20">
        <f t="shared" si="94"/>
        <v>93.756293231004108</v>
      </c>
      <c r="AD173" s="20">
        <f t="shared" si="95"/>
        <v>92.818730298694078</v>
      </c>
      <c r="AE173" s="20">
        <f t="shared" si="96"/>
        <v>91.890542995707136</v>
      </c>
      <c r="AF173" s="20">
        <f t="shared" si="97"/>
        <v>90.971637565750058</v>
      </c>
      <c r="AG173" s="20">
        <f t="shared" si="98"/>
        <v>90.061921190092562</v>
      </c>
      <c r="AH173" s="20">
        <f t="shared" si="99"/>
        <v>89.161301978191631</v>
      </c>
      <c r="AI173" s="20">
        <f t="shared" si="100"/>
        <v>88.269688958409716</v>
      </c>
      <c r="AJ173" s="21">
        <f>+VLOOKUP($A173,'[1]2. 사업대상 산출'!$A$3:$L$185,10,0)</f>
        <v>81602.482598607879</v>
      </c>
      <c r="AK173" s="21">
        <f>+VLOOKUP($A173,'[1]2. 사업대상 산출'!$A$3:$L$185,11,0)</f>
        <v>88719.330510440835</v>
      </c>
      <c r="AL173" s="22">
        <f t="shared" si="113"/>
        <v>1.0872136200419271</v>
      </c>
      <c r="AM173" s="18">
        <v>0.45669999999999999</v>
      </c>
      <c r="AN173" s="18">
        <v>3.5999999999999999E-3</v>
      </c>
      <c r="AO173" s="18">
        <v>8.5000000000000006E-3</v>
      </c>
      <c r="AP173" s="23">
        <f t="shared" si="101"/>
        <v>40.758000000000003</v>
      </c>
      <c r="AQ173" s="24">
        <f t="shared" si="102"/>
        <v>51.633400000000009</v>
      </c>
      <c r="AR173" s="24">
        <f t="shared" si="103"/>
        <v>55.868000000000002</v>
      </c>
      <c r="AS173" s="24">
        <f t="shared" si="104"/>
        <v>54.901000000000003</v>
      </c>
      <c r="AT173" s="24">
        <f t="shared" si="105"/>
        <v>53.945</v>
      </c>
      <c r="AU173" s="24">
        <f t="shared" si="106"/>
        <v>52.997999999999998</v>
      </c>
      <c r="AV173" s="24">
        <f t="shared" si="107"/>
        <v>52.06</v>
      </c>
      <c r="AW173" s="24">
        <f t="shared" si="108"/>
        <v>51.131999999999998</v>
      </c>
      <c r="AX173" s="24">
        <f t="shared" si="109"/>
        <v>50.213000000000001</v>
      </c>
      <c r="AY173" s="24">
        <f t="shared" si="110"/>
        <v>49.302999999999997</v>
      </c>
      <c r="AZ173" s="24">
        <f t="shared" si="111"/>
        <v>48.402999999999999</v>
      </c>
      <c r="BA173" s="24">
        <f t="shared" si="112"/>
        <v>47.511000000000003</v>
      </c>
    </row>
    <row r="174" spans="1:53" x14ac:dyDescent="0.4">
      <c r="A174" s="12" t="s">
        <v>278</v>
      </c>
      <c r="B174" s="12" t="s">
        <v>270</v>
      </c>
      <c r="C174" s="12">
        <v>169</v>
      </c>
      <c r="D174" s="12" t="s">
        <v>119</v>
      </c>
      <c r="E174" s="12">
        <v>2023</v>
      </c>
      <c r="F174" s="14" t="s">
        <v>279</v>
      </c>
      <c r="G174" s="13" t="s">
        <v>87</v>
      </c>
      <c r="H174" s="30" t="s">
        <v>121</v>
      </c>
      <c r="I174" s="15">
        <f t="shared" si="76"/>
        <v>66097.686567164172</v>
      </c>
      <c r="J174" s="31">
        <v>0.47362230274187445</v>
      </c>
      <c r="K174" s="17">
        <f t="shared" si="77"/>
        <v>35.200000000000003</v>
      </c>
      <c r="L174" s="17">
        <f t="shared" si="78"/>
        <v>73.2</v>
      </c>
      <c r="M174" s="18">
        <v>0.99</v>
      </c>
      <c r="N174" s="18">
        <f t="shared" si="79"/>
        <v>2</v>
      </c>
      <c r="O174" s="19">
        <f t="shared" si="80"/>
        <v>1196.0691221511008</v>
      </c>
      <c r="P174" s="19">
        <f t="shared" si="81"/>
        <v>1184.1084309295895</v>
      </c>
      <c r="Q174" s="19">
        <f t="shared" si="82"/>
        <v>1172.2673466202939</v>
      </c>
      <c r="R174" s="19">
        <f t="shared" si="83"/>
        <v>1160.5446731540908</v>
      </c>
      <c r="S174" s="19">
        <f t="shared" si="84"/>
        <v>1148.9392264225498</v>
      </c>
      <c r="T174" s="19">
        <f t="shared" si="85"/>
        <v>1137.4498341583244</v>
      </c>
      <c r="U174" s="19">
        <f t="shared" si="86"/>
        <v>1126.075335816741</v>
      </c>
      <c r="V174" s="19">
        <f t="shared" si="87"/>
        <v>1114.8145824585736</v>
      </c>
      <c r="W174" s="19">
        <f t="shared" si="88"/>
        <v>1103.6664366339878</v>
      </c>
      <c r="X174" s="19">
        <f t="shared" si="89"/>
        <v>1092.6297722676479</v>
      </c>
      <c r="Y174" s="20">
        <f t="shared" si="90"/>
        <v>75.593047295206631</v>
      </c>
      <c r="Z174" s="20">
        <f t="shared" si="91"/>
        <v>79.057401948606653</v>
      </c>
      <c r="AA174" s="20">
        <f t="shared" si="92"/>
        <v>78.266827929120566</v>
      </c>
      <c r="AB174" s="20">
        <f t="shared" si="93"/>
        <v>77.48415964982938</v>
      </c>
      <c r="AC174" s="20">
        <f t="shared" si="94"/>
        <v>76.709318053331074</v>
      </c>
      <c r="AD174" s="20">
        <f t="shared" si="95"/>
        <v>75.942224872797766</v>
      </c>
      <c r="AE174" s="20">
        <f t="shared" si="96"/>
        <v>75.182802624069794</v>
      </c>
      <c r="AF174" s="20">
        <f t="shared" si="97"/>
        <v>74.430974597829092</v>
      </c>
      <c r="AG174" s="20">
        <f t="shared" si="98"/>
        <v>73.686664851850793</v>
      </c>
      <c r="AH174" s="20">
        <f t="shared" si="99"/>
        <v>72.949798203332293</v>
      </c>
      <c r="AI174" s="20">
        <f t="shared" si="100"/>
        <v>72.220300221298956</v>
      </c>
      <c r="AJ174" s="21">
        <f>+VLOOKUP($A174,'[1]2. 사업대상 산출'!$A$3:$L$185,10,0)</f>
        <v>66097.686567164172</v>
      </c>
      <c r="AK174" s="21">
        <f>+VLOOKUP($A174,'[1]2. 사업대상 산출'!$A$3:$L$185,11,0)</f>
        <v>79317.223880596997</v>
      </c>
      <c r="AL174" s="22">
        <f t="shared" si="113"/>
        <v>1.2</v>
      </c>
      <c r="AM174" s="18">
        <v>0.45669999999999999</v>
      </c>
      <c r="AN174" s="18">
        <v>3.5999999999999999E-3</v>
      </c>
      <c r="AO174" s="18">
        <v>8.5000000000000006E-3</v>
      </c>
      <c r="AP174" s="23">
        <f t="shared" si="101"/>
        <v>36.439</v>
      </c>
      <c r="AQ174" s="24">
        <f t="shared" si="102"/>
        <v>39.153499999999994</v>
      </c>
      <c r="AR174" s="24">
        <f t="shared" si="103"/>
        <v>42.618000000000002</v>
      </c>
      <c r="AS174" s="24">
        <f t="shared" si="104"/>
        <v>41.826999999999998</v>
      </c>
      <c r="AT174" s="24">
        <f t="shared" si="105"/>
        <v>41.045000000000002</v>
      </c>
      <c r="AU174" s="24">
        <f t="shared" si="106"/>
        <v>40.270000000000003</v>
      </c>
      <c r="AV174" s="24">
        <f t="shared" si="107"/>
        <v>39.503</v>
      </c>
      <c r="AW174" s="24">
        <f t="shared" si="108"/>
        <v>38.743000000000002</v>
      </c>
      <c r="AX174" s="24">
        <f t="shared" si="109"/>
        <v>37.991</v>
      </c>
      <c r="AY174" s="24">
        <f t="shared" si="110"/>
        <v>37.247</v>
      </c>
      <c r="AZ174" s="24">
        <f t="shared" si="111"/>
        <v>36.51</v>
      </c>
      <c r="BA174" s="24">
        <f t="shared" si="112"/>
        <v>35.780999999999999</v>
      </c>
    </row>
    <row r="175" spans="1:53" x14ac:dyDescent="0.4">
      <c r="A175" s="12" t="s">
        <v>280</v>
      </c>
      <c r="B175" s="12" t="s">
        <v>270</v>
      </c>
      <c r="C175" s="12">
        <v>170</v>
      </c>
      <c r="D175" s="12" t="s">
        <v>119</v>
      </c>
      <c r="E175" s="12">
        <v>2022</v>
      </c>
      <c r="F175" s="14" t="s">
        <v>281</v>
      </c>
      <c r="G175" s="13" t="s">
        <v>87</v>
      </c>
      <c r="H175" s="30" t="s">
        <v>121</v>
      </c>
      <c r="I175" s="15">
        <f t="shared" si="76"/>
        <v>82032.564935064933</v>
      </c>
      <c r="J175" s="31">
        <v>0.47362230274187445</v>
      </c>
      <c r="K175" s="17">
        <f t="shared" si="77"/>
        <v>35.200000000000003</v>
      </c>
      <c r="L175" s="17">
        <f t="shared" si="78"/>
        <v>73.2</v>
      </c>
      <c r="M175" s="18">
        <v>0.99</v>
      </c>
      <c r="N175" s="18">
        <f t="shared" si="79"/>
        <v>3</v>
      </c>
      <c r="O175" s="19">
        <f t="shared" si="80"/>
        <v>1184.1084309295895</v>
      </c>
      <c r="P175" s="19">
        <f t="shared" si="81"/>
        <v>1172.2673466202939</v>
      </c>
      <c r="Q175" s="19">
        <f t="shared" si="82"/>
        <v>1160.5446731540908</v>
      </c>
      <c r="R175" s="19">
        <f t="shared" si="83"/>
        <v>1148.9392264225498</v>
      </c>
      <c r="S175" s="19">
        <f t="shared" si="84"/>
        <v>1137.4498341583244</v>
      </c>
      <c r="T175" s="19">
        <f t="shared" si="85"/>
        <v>1126.075335816741</v>
      </c>
      <c r="U175" s="19">
        <f t="shared" si="86"/>
        <v>1114.8145824585736</v>
      </c>
      <c r="V175" s="19">
        <f t="shared" si="87"/>
        <v>1103.6664366339878</v>
      </c>
      <c r="W175" s="19">
        <f t="shared" si="88"/>
        <v>1092.6297722676479</v>
      </c>
      <c r="X175" s="19">
        <f t="shared" si="89"/>
        <v>1081.7034745449716</v>
      </c>
      <c r="Y175" s="20">
        <f t="shared" si="90"/>
        <v>92.878903394546242</v>
      </c>
      <c r="Z175" s="20">
        <f t="shared" si="91"/>
        <v>97.135451750389393</v>
      </c>
      <c r="AA175" s="20">
        <f t="shared" si="92"/>
        <v>96.164097232885524</v>
      </c>
      <c r="AB175" s="20">
        <f t="shared" si="93"/>
        <v>95.202456260556659</v>
      </c>
      <c r="AC175" s="20">
        <f t="shared" si="94"/>
        <v>94.250431697951086</v>
      </c>
      <c r="AD175" s="20">
        <f t="shared" si="95"/>
        <v>93.307927380971577</v>
      </c>
      <c r="AE175" s="20">
        <f t="shared" si="96"/>
        <v>92.374848107161867</v>
      </c>
      <c r="AF175" s="20">
        <f t="shared" si="97"/>
        <v>91.45109962609024</v>
      </c>
      <c r="AG175" s="20">
        <f t="shared" si="98"/>
        <v>90.536588629829325</v>
      </c>
      <c r="AH175" s="20">
        <f t="shared" si="99"/>
        <v>89.631222743531026</v>
      </c>
      <c r="AI175" s="20">
        <f t="shared" si="100"/>
        <v>88.734910516095738</v>
      </c>
      <c r="AJ175" s="21">
        <f>+VLOOKUP($A175,'[1]2. 사업대상 산출'!$A$3:$L$185,10,0)</f>
        <v>82032.564935064933</v>
      </c>
      <c r="AK175" s="21">
        <f>+VLOOKUP($A175,'[1]2. 사업대상 산출'!$A$3:$L$185,11,0)</f>
        <v>96798.42662337661</v>
      </c>
      <c r="AL175" s="22">
        <f t="shared" si="113"/>
        <v>1.18</v>
      </c>
      <c r="AM175" s="18">
        <v>0.45669999999999999</v>
      </c>
      <c r="AN175" s="18">
        <v>3.5999999999999999E-3</v>
      </c>
      <c r="AO175" s="18">
        <v>8.5000000000000006E-3</v>
      </c>
      <c r="AP175" s="23">
        <f t="shared" si="101"/>
        <v>44.47</v>
      </c>
      <c r="AQ175" s="24">
        <f t="shared" si="102"/>
        <v>48.4084</v>
      </c>
      <c r="AR175" s="24">
        <f t="shared" si="103"/>
        <v>52.664999999999999</v>
      </c>
      <c r="AS175" s="24">
        <f t="shared" si="104"/>
        <v>51.694000000000003</v>
      </c>
      <c r="AT175" s="24">
        <f t="shared" si="105"/>
        <v>50.731999999999999</v>
      </c>
      <c r="AU175" s="24">
        <f t="shared" si="106"/>
        <v>49.78</v>
      </c>
      <c r="AV175" s="24">
        <f t="shared" si="107"/>
        <v>48.837000000000003</v>
      </c>
      <c r="AW175" s="24">
        <f t="shared" si="108"/>
        <v>47.904000000000003</v>
      </c>
      <c r="AX175" s="24">
        <f t="shared" si="109"/>
        <v>46.981000000000002</v>
      </c>
      <c r="AY175" s="24">
        <f t="shared" si="110"/>
        <v>46.066000000000003</v>
      </c>
      <c r="AZ175" s="24">
        <f t="shared" si="111"/>
        <v>45.161000000000001</v>
      </c>
      <c r="BA175" s="24">
        <f t="shared" si="112"/>
        <v>44.264000000000003</v>
      </c>
    </row>
    <row r="176" spans="1:53" x14ac:dyDescent="0.4">
      <c r="A176" s="12" t="s">
        <v>282</v>
      </c>
      <c r="B176" s="12" t="s">
        <v>270</v>
      </c>
      <c r="C176" s="12">
        <v>171</v>
      </c>
      <c r="D176" s="12" t="s">
        <v>119</v>
      </c>
      <c r="E176" s="12">
        <v>2022</v>
      </c>
      <c r="F176" s="14" t="s">
        <v>283</v>
      </c>
      <c r="G176" s="13" t="s">
        <v>87</v>
      </c>
      <c r="H176" s="30" t="s">
        <v>121</v>
      </c>
      <c r="I176" s="15">
        <f t="shared" si="76"/>
        <v>75364.233449477353</v>
      </c>
      <c r="J176" s="31">
        <v>0.47362230274187445</v>
      </c>
      <c r="K176" s="17">
        <f t="shared" si="77"/>
        <v>35.200000000000003</v>
      </c>
      <c r="L176" s="17">
        <f t="shared" si="78"/>
        <v>73.2</v>
      </c>
      <c r="M176" s="18">
        <v>0.99</v>
      </c>
      <c r="N176" s="18">
        <f t="shared" si="79"/>
        <v>4</v>
      </c>
      <c r="O176" s="19">
        <f t="shared" si="80"/>
        <v>1172.2673466202939</v>
      </c>
      <c r="P176" s="19">
        <f t="shared" si="81"/>
        <v>1160.5446731540908</v>
      </c>
      <c r="Q176" s="19">
        <f t="shared" si="82"/>
        <v>1148.9392264225498</v>
      </c>
      <c r="R176" s="19">
        <f t="shared" si="83"/>
        <v>1137.4498341583244</v>
      </c>
      <c r="S176" s="19">
        <f t="shared" si="84"/>
        <v>1126.075335816741</v>
      </c>
      <c r="T176" s="19">
        <f t="shared" si="85"/>
        <v>1114.8145824585736</v>
      </c>
      <c r="U176" s="19">
        <f t="shared" si="86"/>
        <v>1103.6664366339878</v>
      </c>
      <c r="V176" s="19">
        <f t="shared" si="87"/>
        <v>1092.6297722676479</v>
      </c>
      <c r="W176" s="19">
        <f t="shared" si="88"/>
        <v>1081.7034745449716</v>
      </c>
      <c r="X176" s="19">
        <f t="shared" si="89"/>
        <v>1070.8864397995217</v>
      </c>
      <c r="Y176" s="20">
        <f t="shared" si="90"/>
        <v>84.475596854296668</v>
      </c>
      <c r="Z176" s="20">
        <f t="shared" si="91"/>
        <v>88.347029975891218</v>
      </c>
      <c r="AA176" s="20">
        <f t="shared" si="92"/>
        <v>87.463559676132292</v>
      </c>
      <c r="AB176" s="20">
        <f t="shared" si="93"/>
        <v>86.588924079370955</v>
      </c>
      <c r="AC176" s="20">
        <f t="shared" si="94"/>
        <v>85.723034838577249</v>
      </c>
      <c r="AD176" s="20">
        <f t="shared" si="95"/>
        <v>84.865804490191465</v>
      </c>
      <c r="AE176" s="20">
        <f t="shared" si="96"/>
        <v>84.017146445289555</v>
      </c>
      <c r="AF176" s="20">
        <f t="shared" si="97"/>
        <v>83.176974980836661</v>
      </c>
      <c r="AG176" s="20">
        <f t="shared" si="98"/>
        <v>82.345205231028288</v>
      </c>
      <c r="AH176" s="20">
        <f t="shared" si="99"/>
        <v>81.521753178718029</v>
      </c>
      <c r="AI176" s="20">
        <f t="shared" si="100"/>
        <v>80.706535646930831</v>
      </c>
      <c r="AJ176" s="21">
        <f>+VLOOKUP($A176,'[1]2. 사업대상 산출'!$A$3:$L$185,10,0)</f>
        <v>75364.233449477353</v>
      </c>
      <c r="AK176" s="21">
        <f>+VLOOKUP($A176,'[1]2. 사업대상 산출'!$A$3:$L$185,11,0)</f>
        <v>88542.825522648083</v>
      </c>
      <c r="AL176" s="22">
        <f t="shared" si="113"/>
        <v>1.174865336910849</v>
      </c>
      <c r="AM176" s="18">
        <v>0.45669999999999999</v>
      </c>
      <c r="AN176" s="18">
        <v>3.5999999999999999E-3</v>
      </c>
      <c r="AO176" s="18">
        <v>8.5000000000000006E-3</v>
      </c>
      <c r="AP176" s="23">
        <f t="shared" si="101"/>
        <v>40.677</v>
      </c>
      <c r="AQ176" s="24">
        <f t="shared" si="102"/>
        <v>43.798100000000005</v>
      </c>
      <c r="AR176" s="24">
        <f t="shared" si="103"/>
        <v>47.67</v>
      </c>
      <c r="AS176" s="24">
        <f t="shared" si="104"/>
        <v>46.786000000000001</v>
      </c>
      <c r="AT176" s="24">
        <f t="shared" si="105"/>
        <v>45.911000000000001</v>
      </c>
      <c r="AU176" s="24">
        <f t="shared" si="106"/>
        <v>45.045999999999999</v>
      </c>
      <c r="AV176" s="24">
        <f t="shared" si="107"/>
        <v>44.188000000000002</v>
      </c>
      <c r="AW176" s="24">
        <f t="shared" si="108"/>
        <v>43.34</v>
      </c>
      <c r="AX176" s="24">
        <f t="shared" si="109"/>
        <v>42.499000000000002</v>
      </c>
      <c r="AY176" s="24">
        <f t="shared" si="110"/>
        <v>41.667999999999999</v>
      </c>
      <c r="AZ176" s="24">
        <f t="shared" si="111"/>
        <v>40.844000000000001</v>
      </c>
      <c r="BA176" s="24">
        <f t="shared" si="112"/>
        <v>40.029000000000003</v>
      </c>
    </row>
    <row r="177" spans="1:55" x14ac:dyDescent="0.4">
      <c r="A177" s="12" t="s">
        <v>284</v>
      </c>
      <c r="B177" s="12" t="s">
        <v>270</v>
      </c>
      <c r="C177" s="12">
        <v>172</v>
      </c>
      <c r="D177" s="12" t="s">
        <v>119</v>
      </c>
      <c r="E177" s="12">
        <v>2022</v>
      </c>
      <c r="F177" s="14" t="s">
        <v>285</v>
      </c>
      <c r="G177" s="13" t="s">
        <v>87</v>
      </c>
      <c r="H177" s="30" t="s">
        <v>121</v>
      </c>
      <c r="I177" s="15">
        <f t="shared" si="76"/>
        <v>81822.817028985504</v>
      </c>
      <c r="J177" s="31">
        <v>0.47362230274187445</v>
      </c>
      <c r="K177" s="17">
        <f t="shared" si="77"/>
        <v>35.200000000000003</v>
      </c>
      <c r="L177" s="17">
        <f t="shared" si="78"/>
        <v>73.2</v>
      </c>
      <c r="M177" s="18">
        <v>0.99</v>
      </c>
      <c r="N177" s="18">
        <f t="shared" si="79"/>
        <v>4</v>
      </c>
      <c r="O177" s="19">
        <f t="shared" si="80"/>
        <v>1172.2673466202939</v>
      </c>
      <c r="P177" s="19">
        <f t="shared" si="81"/>
        <v>1160.5446731540908</v>
      </c>
      <c r="Q177" s="19">
        <f t="shared" si="82"/>
        <v>1148.9392264225498</v>
      </c>
      <c r="R177" s="19">
        <f t="shared" si="83"/>
        <v>1137.4498341583244</v>
      </c>
      <c r="S177" s="19">
        <f t="shared" si="84"/>
        <v>1126.075335816741</v>
      </c>
      <c r="T177" s="19">
        <f t="shared" si="85"/>
        <v>1114.8145824585736</v>
      </c>
      <c r="U177" s="19">
        <f t="shared" si="86"/>
        <v>1103.6664366339878</v>
      </c>
      <c r="V177" s="19">
        <f t="shared" si="87"/>
        <v>1092.6297722676479</v>
      </c>
      <c r="W177" s="19">
        <f t="shared" si="88"/>
        <v>1081.7034745449716</v>
      </c>
      <c r="X177" s="19">
        <f t="shared" si="89"/>
        <v>1070.8864397995217</v>
      </c>
      <c r="Y177" s="20">
        <f t="shared" si="90"/>
        <v>91.7150084125402</v>
      </c>
      <c r="Z177" s="20">
        <f t="shared" si="91"/>
        <v>95.918216611566635</v>
      </c>
      <c r="AA177" s="20">
        <f t="shared" si="92"/>
        <v>94.959034445450953</v>
      </c>
      <c r="AB177" s="20">
        <f t="shared" si="93"/>
        <v>94.009444100996447</v>
      </c>
      <c r="AC177" s="20">
        <f t="shared" si="94"/>
        <v>93.069349659986472</v>
      </c>
      <c r="AD177" s="20">
        <f t="shared" si="95"/>
        <v>92.138656163386614</v>
      </c>
      <c r="AE177" s="20">
        <f t="shared" si="96"/>
        <v>91.217269601752733</v>
      </c>
      <c r="AF177" s="20">
        <f t="shared" si="97"/>
        <v>90.305096905735212</v>
      </c>
      <c r="AG177" s="20">
        <f t="shared" si="98"/>
        <v>89.402045936677851</v>
      </c>
      <c r="AH177" s="20">
        <f t="shared" si="99"/>
        <v>88.508025477311079</v>
      </c>
      <c r="AI177" s="20">
        <f t="shared" si="100"/>
        <v>87.622945222537965</v>
      </c>
      <c r="AJ177" s="21">
        <f>+VLOOKUP($A177,'[1]2. 사업대상 산출'!$A$3:$L$185,10,0)</f>
        <v>81822.817028985504</v>
      </c>
      <c r="AK177" s="21">
        <f>+VLOOKUP($A177,'[1]2. 사업대상 산출'!$A$3:$L$185,11,0)</f>
        <v>88195.022735507242</v>
      </c>
      <c r="AL177" s="22">
        <f t="shared" si="113"/>
        <v>1.0778781021956798</v>
      </c>
      <c r="AM177" s="18">
        <v>0.45669999999999999</v>
      </c>
      <c r="AN177" s="18">
        <v>3.5999999999999999E-3</v>
      </c>
      <c r="AO177" s="18">
        <v>8.5000000000000006E-3</v>
      </c>
      <c r="AP177" s="23">
        <f t="shared" si="101"/>
        <v>40.517000000000003</v>
      </c>
      <c r="AQ177" s="24">
        <f t="shared" si="102"/>
        <v>51.197699999999998</v>
      </c>
      <c r="AR177" s="24">
        <f t="shared" si="103"/>
        <v>55.401000000000003</v>
      </c>
      <c r="AS177" s="24">
        <f t="shared" si="104"/>
        <v>54.442</v>
      </c>
      <c r="AT177" s="24">
        <f t="shared" si="105"/>
        <v>53.491999999999997</v>
      </c>
      <c r="AU177" s="24">
        <f t="shared" si="106"/>
        <v>52.552</v>
      </c>
      <c r="AV177" s="24">
        <f t="shared" si="107"/>
        <v>51.621000000000002</v>
      </c>
      <c r="AW177" s="24">
        <f t="shared" si="108"/>
        <v>50.7</v>
      </c>
      <c r="AX177" s="24">
        <f t="shared" si="109"/>
        <v>49.787999999999997</v>
      </c>
      <c r="AY177" s="24">
        <f t="shared" si="110"/>
        <v>48.884999999999998</v>
      </c>
      <c r="AZ177" s="24">
        <f t="shared" si="111"/>
        <v>47.991</v>
      </c>
      <c r="BA177" s="24">
        <f t="shared" si="112"/>
        <v>47.104999999999997</v>
      </c>
    </row>
    <row r="178" spans="1:55" x14ac:dyDescent="0.4">
      <c r="A178" s="12" t="s">
        <v>286</v>
      </c>
      <c r="B178" s="12" t="s">
        <v>270</v>
      </c>
      <c r="C178" s="12">
        <v>173</v>
      </c>
      <c r="D178" s="12" t="s">
        <v>119</v>
      </c>
      <c r="E178" s="12">
        <v>2022</v>
      </c>
      <c r="F178" s="14" t="s">
        <v>287</v>
      </c>
      <c r="G178" s="13" t="s">
        <v>87</v>
      </c>
      <c r="H178" s="30" t="s">
        <v>121</v>
      </c>
      <c r="I178" s="15">
        <f t="shared" si="76"/>
        <v>81542.089552238802</v>
      </c>
      <c r="J178" s="31">
        <v>0.47362230274187445</v>
      </c>
      <c r="K178" s="17">
        <f t="shared" si="77"/>
        <v>35.200000000000003</v>
      </c>
      <c r="L178" s="17">
        <f t="shared" si="78"/>
        <v>73.2</v>
      </c>
      <c r="M178" s="18">
        <v>0.99</v>
      </c>
      <c r="N178" s="18">
        <f t="shared" si="79"/>
        <v>4</v>
      </c>
      <c r="O178" s="19">
        <f t="shared" si="80"/>
        <v>1172.2673466202939</v>
      </c>
      <c r="P178" s="19">
        <f t="shared" si="81"/>
        <v>1160.5446731540908</v>
      </c>
      <c r="Q178" s="19">
        <f t="shared" si="82"/>
        <v>1148.9392264225498</v>
      </c>
      <c r="R178" s="19">
        <f t="shared" si="83"/>
        <v>1137.4498341583244</v>
      </c>
      <c r="S178" s="19">
        <f t="shared" si="84"/>
        <v>1126.075335816741</v>
      </c>
      <c r="T178" s="19">
        <f t="shared" si="85"/>
        <v>1114.8145824585736</v>
      </c>
      <c r="U178" s="19">
        <f t="shared" si="86"/>
        <v>1103.6664366339878</v>
      </c>
      <c r="V178" s="19">
        <f t="shared" si="87"/>
        <v>1092.6297722676479</v>
      </c>
      <c r="W178" s="19">
        <f t="shared" si="88"/>
        <v>1081.7034745449716</v>
      </c>
      <c r="X178" s="19">
        <f t="shared" si="89"/>
        <v>1070.8864397995217</v>
      </c>
      <c r="Y178" s="20">
        <f t="shared" si="90"/>
        <v>91.400341626106609</v>
      </c>
      <c r="Z178" s="20">
        <f t="shared" si="91"/>
        <v>95.589128957277367</v>
      </c>
      <c r="AA178" s="20">
        <f t="shared" si="92"/>
        <v>94.633237667704577</v>
      </c>
      <c r="AB178" s="20">
        <f t="shared" si="93"/>
        <v>93.686905291027529</v>
      </c>
      <c r="AC178" s="20">
        <f t="shared" si="94"/>
        <v>92.750036238117261</v>
      </c>
      <c r="AD178" s="20">
        <f t="shared" si="95"/>
        <v>91.822535875736065</v>
      </c>
      <c r="AE178" s="20">
        <f t="shared" si="96"/>
        <v>90.904310516978711</v>
      </c>
      <c r="AF178" s="20">
        <f t="shared" si="97"/>
        <v>89.995267411808925</v>
      </c>
      <c r="AG178" s="20">
        <f t="shared" si="98"/>
        <v>89.095314737690828</v>
      </c>
      <c r="AH178" s="20">
        <f t="shared" si="99"/>
        <v>88.204361590313937</v>
      </c>
      <c r="AI178" s="20">
        <f t="shared" si="100"/>
        <v>87.32231797441078</v>
      </c>
      <c r="AJ178" s="21">
        <f>+VLOOKUP($A178,'[1]2. 사업대상 산출'!$A$3:$L$185,10,0)</f>
        <v>81542.089552238802</v>
      </c>
      <c r="AK178" s="21">
        <f>+VLOOKUP($A178,'[1]2. 사업대상 산출'!$A$3:$L$185,11,0)</f>
        <v>99146.87714552239</v>
      </c>
      <c r="AL178" s="22">
        <f t="shared" si="113"/>
        <v>1.2158981660876538</v>
      </c>
      <c r="AM178" s="18">
        <v>0.45669999999999999</v>
      </c>
      <c r="AN178" s="18">
        <v>3.5999999999999999E-3</v>
      </c>
      <c r="AO178" s="18">
        <v>8.5000000000000006E-3</v>
      </c>
      <c r="AP178" s="23">
        <f t="shared" si="101"/>
        <v>45.548999999999999</v>
      </c>
      <c r="AQ178" s="24">
        <f t="shared" si="102"/>
        <v>45.850999999999999</v>
      </c>
      <c r="AR178" s="24">
        <f t="shared" si="103"/>
        <v>50.04</v>
      </c>
      <c r="AS178" s="24">
        <f t="shared" si="104"/>
        <v>49.084000000000003</v>
      </c>
      <c r="AT178" s="24">
        <f t="shared" si="105"/>
        <v>48.137</v>
      </c>
      <c r="AU178" s="24">
        <f t="shared" si="106"/>
        <v>47.201000000000001</v>
      </c>
      <c r="AV178" s="24">
        <f t="shared" si="107"/>
        <v>46.273000000000003</v>
      </c>
      <c r="AW178" s="24">
        <f t="shared" si="108"/>
        <v>45.354999999999997</v>
      </c>
      <c r="AX178" s="24">
        <f t="shared" si="109"/>
        <v>44.445999999999998</v>
      </c>
      <c r="AY178" s="24">
        <f t="shared" si="110"/>
        <v>43.545999999999999</v>
      </c>
      <c r="AZ178" s="24">
        <f t="shared" si="111"/>
        <v>42.655000000000001</v>
      </c>
      <c r="BA178" s="24">
        <f t="shared" si="112"/>
        <v>41.773000000000003</v>
      </c>
    </row>
    <row r="179" spans="1:55" x14ac:dyDescent="0.4">
      <c r="A179" s="12" t="s">
        <v>288</v>
      </c>
      <c r="B179" s="12" t="s">
        <v>270</v>
      </c>
      <c r="C179" s="12">
        <v>174</v>
      </c>
      <c r="D179" s="12" t="s">
        <v>119</v>
      </c>
      <c r="E179" s="12">
        <v>2022</v>
      </c>
      <c r="F179" s="14" t="s">
        <v>289</v>
      </c>
      <c r="G179" s="13" t="s">
        <v>87</v>
      </c>
      <c r="H179" s="30" t="s">
        <v>121</v>
      </c>
      <c r="I179" s="15">
        <f t="shared" si="76"/>
        <v>74969.973637961346</v>
      </c>
      <c r="J179" s="31">
        <v>0.47362230274187445</v>
      </c>
      <c r="K179" s="17">
        <f t="shared" si="77"/>
        <v>35.200000000000003</v>
      </c>
      <c r="L179" s="17">
        <f t="shared" si="78"/>
        <v>73.2</v>
      </c>
      <c r="M179" s="18">
        <v>0.99</v>
      </c>
      <c r="N179" s="18">
        <f t="shared" si="79"/>
        <v>4</v>
      </c>
      <c r="O179" s="19">
        <f t="shared" si="80"/>
        <v>1172.2673466202939</v>
      </c>
      <c r="P179" s="19">
        <f t="shared" si="81"/>
        <v>1160.5446731540908</v>
      </c>
      <c r="Q179" s="19">
        <f t="shared" si="82"/>
        <v>1148.9392264225498</v>
      </c>
      <c r="R179" s="19">
        <f t="shared" si="83"/>
        <v>1137.4498341583244</v>
      </c>
      <c r="S179" s="19">
        <f t="shared" si="84"/>
        <v>1126.075335816741</v>
      </c>
      <c r="T179" s="19">
        <f t="shared" si="85"/>
        <v>1114.8145824585736</v>
      </c>
      <c r="U179" s="19">
        <f t="shared" si="86"/>
        <v>1103.6664366339878</v>
      </c>
      <c r="V179" s="19">
        <f t="shared" si="87"/>
        <v>1092.6297722676479</v>
      </c>
      <c r="W179" s="19">
        <f t="shared" si="88"/>
        <v>1081.7034745449716</v>
      </c>
      <c r="X179" s="19">
        <f t="shared" si="89"/>
        <v>1070.8864397995217</v>
      </c>
      <c r="Y179" s="20">
        <f t="shared" si="90"/>
        <v>84.033671933560825</v>
      </c>
      <c r="Z179" s="20">
        <f t="shared" si="91"/>
        <v>87.884852072766336</v>
      </c>
      <c r="AA179" s="20">
        <f t="shared" si="92"/>
        <v>87.006003552038649</v>
      </c>
      <c r="AB179" s="20">
        <f t="shared" si="93"/>
        <v>86.135943516518267</v>
      </c>
      <c r="AC179" s="20">
        <f t="shared" si="94"/>
        <v>85.274584081353083</v>
      </c>
      <c r="AD179" s="20">
        <f t="shared" si="95"/>
        <v>84.421838240539543</v>
      </c>
      <c r="AE179" s="20">
        <f t="shared" si="96"/>
        <v>83.577619858134142</v>
      </c>
      <c r="AF179" s="20">
        <f t="shared" si="97"/>
        <v>82.741843659552799</v>
      </c>
      <c r="AG179" s="20">
        <f t="shared" si="98"/>
        <v>81.914425222957263</v>
      </c>
      <c r="AH179" s="20">
        <f t="shared" si="99"/>
        <v>81.095280970727714</v>
      </c>
      <c r="AI179" s="20">
        <f t="shared" si="100"/>
        <v>80.284328161020412</v>
      </c>
      <c r="AJ179" s="21">
        <f>+VLOOKUP($A179,'[1]2. 사업대상 산출'!$A$3:$L$185,10,0)</f>
        <v>74969.973637961346</v>
      </c>
      <c r="AK179" s="21">
        <f>+VLOOKUP($A179,'[1]2. 사업대상 산출'!$A$3:$L$185,11,0)</f>
        <v>89382.54710017574</v>
      </c>
      <c r="AL179" s="22">
        <f t="shared" si="113"/>
        <v>1.1922446115802892</v>
      </c>
      <c r="AM179" s="18">
        <v>0.45669999999999999</v>
      </c>
      <c r="AN179" s="18">
        <v>3.5999999999999999E-3</v>
      </c>
      <c r="AO179" s="18">
        <v>8.5000000000000006E-3</v>
      </c>
      <c r="AP179" s="23">
        <f t="shared" si="101"/>
        <v>41.063000000000002</v>
      </c>
      <c r="AQ179" s="24">
        <f t="shared" si="102"/>
        <v>42.970100000000002</v>
      </c>
      <c r="AR179" s="24">
        <f t="shared" si="103"/>
        <v>46.820999999999998</v>
      </c>
      <c r="AS179" s="24">
        <f t="shared" si="104"/>
        <v>45.942999999999998</v>
      </c>
      <c r="AT179" s="24">
        <f t="shared" si="105"/>
        <v>45.072000000000003</v>
      </c>
      <c r="AU179" s="24">
        <f t="shared" si="106"/>
        <v>44.210999999999999</v>
      </c>
      <c r="AV179" s="24">
        <f t="shared" si="107"/>
        <v>43.357999999999997</v>
      </c>
      <c r="AW179" s="24">
        <f t="shared" si="108"/>
        <v>42.514000000000003</v>
      </c>
      <c r="AX179" s="24">
        <f t="shared" si="109"/>
        <v>41.677999999999997</v>
      </c>
      <c r="AY179" s="24">
        <f t="shared" si="110"/>
        <v>40.850999999999999</v>
      </c>
      <c r="AZ179" s="24">
        <f t="shared" si="111"/>
        <v>40.031999999999996</v>
      </c>
      <c r="BA179" s="24">
        <f t="shared" si="112"/>
        <v>39.220999999999997</v>
      </c>
    </row>
    <row r="180" spans="1:55" x14ac:dyDescent="0.4">
      <c r="A180" s="12" t="s">
        <v>290</v>
      </c>
      <c r="B180" s="12" t="s">
        <v>270</v>
      </c>
      <c r="C180" s="12">
        <v>175</v>
      </c>
      <c r="D180" s="12" t="s">
        <v>119</v>
      </c>
      <c r="E180" s="12">
        <v>2022</v>
      </c>
      <c r="F180" s="14" t="s">
        <v>291</v>
      </c>
      <c r="G180" s="13" t="s">
        <v>87</v>
      </c>
      <c r="H180" s="30" t="s">
        <v>121</v>
      </c>
      <c r="I180" s="15">
        <f t="shared" si="76"/>
        <v>80939.594907407401</v>
      </c>
      <c r="J180" s="31">
        <v>0.47362230274187445</v>
      </c>
      <c r="K180" s="17">
        <f t="shared" si="77"/>
        <v>35.200000000000003</v>
      </c>
      <c r="L180" s="17">
        <f t="shared" si="78"/>
        <v>73.2</v>
      </c>
      <c r="M180" s="18">
        <v>0.99</v>
      </c>
      <c r="N180" s="18">
        <f t="shared" si="79"/>
        <v>3</v>
      </c>
      <c r="O180" s="19">
        <f t="shared" si="80"/>
        <v>1184.1084309295895</v>
      </c>
      <c r="P180" s="19">
        <f t="shared" si="81"/>
        <v>1172.2673466202939</v>
      </c>
      <c r="Q180" s="19">
        <f t="shared" si="82"/>
        <v>1160.5446731540908</v>
      </c>
      <c r="R180" s="19">
        <f t="shared" si="83"/>
        <v>1148.9392264225498</v>
      </c>
      <c r="S180" s="19">
        <f t="shared" si="84"/>
        <v>1137.4498341583244</v>
      </c>
      <c r="T180" s="19">
        <f t="shared" si="85"/>
        <v>1126.075335816741</v>
      </c>
      <c r="U180" s="19">
        <f t="shared" si="86"/>
        <v>1114.8145824585736</v>
      </c>
      <c r="V180" s="19">
        <f t="shared" si="87"/>
        <v>1103.6664366339878</v>
      </c>
      <c r="W180" s="19">
        <f t="shared" si="88"/>
        <v>1092.6297722676479</v>
      </c>
      <c r="X180" s="19">
        <f t="shared" si="89"/>
        <v>1081.7034745449716</v>
      </c>
      <c r="Y180" s="20">
        <f t="shared" si="90"/>
        <v>91.641420966777531</v>
      </c>
      <c r="Z180" s="20">
        <f t="shared" si="91"/>
        <v>95.84125672588678</v>
      </c>
      <c r="AA180" s="20">
        <f t="shared" si="92"/>
        <v>94.882844158627918</v>
      </c>
      <c r="AB180" s="20">
        <f t="shared" si="93"/>
        <v>93.934015717041618</v>
      </c>
      <c r="AC180" s="20">
        <f t="shared" si="94"/>
        <v>92.994675559871212</v>
      </c>
      <c r="AD180" s="20">
        <f t="shared" si="95"/>
        <v>92.064728804272505</v>
      </c>
      <c r="AE180" s="20">
        <f t="shared" si="96"/>
        <v>91.144081516229761</v>
      </c>
      <c r="AF180" s="20">
        <f t="shared" si="97"/>
        <v>90.232640701067453</v>
      </c>
      <c r="AG180" s="20">
        <f t="shared" si="98"/>
        <v>89.330314294056791</v>
      </c>
      <c r="AH180" s="20">
        <f t="shared" si="99"/>
        <v>88.437011151116224</v>
      </c>
      <c r="AI180" s="20">
        <f t="shared" si="100"/>
        <v>87.552641039605078</v>
      </c>
      <c r="AJ180" s="21">
        <f>+VLOOKUP($A180,'[1]2. 사업대상 산출'!$A$3:$L$185,10,0)</f>
        <v>80939.594907407401</v>
      </c>
      <c r="AK180" s="21">
        <f>+VLOOKUP($A180,'[1]2. 사업대상 산출'!$A$3:$L$185,11,0)</f>
        <v>95508.721990740727</v>
      </c>
      <c r="AL180" s="22">
        <f t="shared" si="113"/>
        <v>1.18</v>
      </c>
      <c r="AM180" s="18">
        <v>0.45669999999999999</v>
      </c>
      <c r="AN180" s="18">
        <v>3.5999999999999999E-3</v>
      </c>
      <c r="AO180" s="18">
        <v>8.5000000000000006E-3</v>
      </c>
      <c r="AP180" s="23">
        <f t="shared" si="101"/>
        <v>43.877000000000002</v>
      </c>
      <c r="AQ180" s="24">
        <f t="shared" si="102"/>
        <v>47.763999999999996</v>
      </c>
      <c r="AR180" s="24">
        <f t="shared" si="103"/>
        <v>51.963999999999999</v>
      </c>
      <c r="AS180" s="24">
        <f t="shared" si="104"/>
        <v>51.005000000000003</v>
      </c>
      <c r="AT180" s="24">
        <f t="shared" si="105"/>
        <v>50.057000000000002</v>
      </c>
      <c r="AU180" s="24">
        <f t="shared" si="106"/>
        <v>49.116999999999997</v>
      </c>
      <c r="AV180" s="24">
        <f t="shared" si="107"/>
        <v>48.186999999999998</v>
      </c>
      <c r="AW180" s="24">
        <f t="shared" si="108"/>
        <v>47.267000000000003</v>
      </c>
      <c r="AX180" s="24">
        <f t="shared" si="109"/>
        <v>46.354999999999997</v>
      </c>
      <c r="AY180" s="24">
        <f t="shared" si="110"/>
        <v>45.453000000000003</v>
      </c>
      <c r="AZ180" s="24">
        <f t="shared" si="111"/>
        <v>44.56</v>
      </c>
      <c r="BA180" s="24">
        <f t="shared" si="112"/>
        <v>43.674999999999997</v>
      </c>
    </row>
    <row r="181" spans="1:55" x14ac:dyDescent="0.4">
      <c r="A181" s="12" t="s">
        <v>292</v>
      </c>
      <c r="B181" s="12" t="s">
        <v>270</v>
      </c>
      <c r="C181" s="12">
        <v>176</v>
      </c>
      <c r="D181" s="12" t="s">
        <v>119</v>
      </c>
      <c r="E181" s="12">
        <v>2022</v>
      </c>
      <c r="F181" s="14" t="s">
        <v>275</v>
      </c>
      <c r="G181" s="13" t="s">
        <v>87</v>
      </c>
      <c r="H181" s="30" t="s">
        <v>121</v>
      </c>
      <c r="I181" s="15">
        <f t="shared" si="76"/>
        <v>81623.541033434652</v>
      </c>
      <c r="J181" s="31">
        <v>0.47362230274187445</v>
      </c>
      <c r="K181" s="17">
        <f t="shared" si="77"/>
        <v>35.200000000000003</v>
      </c>
      <c r="L181" s="17">
        <f t="shared" si="78"/>
        <v>73.2</v>
      </c>
      <c r="M181" s="18">
        <v>0.99</v>
      </c>
      <c r="N181" s="18">
        <f t="shared" si="79"/>
        <v>3</v>
      </c>
      <c r="O181" s="19">
        <f t="shared" si="80"/>
        <v>1184.1084309295895</v>
      </c>
      <c r="P181" s="19">
        <f t="shared" si="81"/>
        <v>1172.2673466202939</v>
      </c>
      <c r="Q181" s="19">
        <f t="shared" si="82"/>
        <v>1160.5446731540908</v>
      </c>
      <c r="R181" s="19">
        <f t="shared" si="83"/>
        <v>1148.9392264225498</v>
      </c>
      <c r="S181" s="19">
        <f t="shared" si="84"/>
        <v>1137.4498341583244</v>
      </c>
      <c r="T181" s="19">
        <f t="shared" si="85"/>
        <v>1126.075335816741</v>
      </c>
      <c r="U181" s="19">
        <f t="shared" si="86"/>
        <v>1114.8145824585736</v>
      </c>
      <c r="V181" s="19">
        <f t="shared" si="87"/>
        <v>1103.6664366339878</v>
      </c>
      <c r="W181" s="19">
        <f t="shared" si="88"/>
        <v>1092.6297722676479</v>
      </c>
      <c r="X181" s="19">
        <f t="shared" si="89"/>
        <v>1081.7034745449716</v>
      </c>
      <c r="Y181" s="20">
        <f t="shared" si="90"/>
        <v>92.415798388922539</v>
      </c>
      <c r="Z181" s="20">
        <f t="shared" si="91"/>
        <v>96.651123100017273</v>
      </c>
      <c r="AA181" s="20">
        <f t="shared" si="92"/>
        <v>95.684611869017118</v>
      </c>
      <c r="AB181" s="20">
        <f t="shared" si="93"/>
        <v>94.727765750326924</v>
      </c>
      <c r="AC181" s="20">
        <f t="shared" si="94"/>
        <v>93.78048809282366</v>
      </c>
      <c r="AD181" s="20">
        <f t="shared" si="95"/>
        <v>92.842683211895434</v>
      </c>
      <c r="AE181" s="20">
        <f t="shared" si="96"/>
        <v>91.914256379776461</v>
      </c>
      <c r="AF181" s="20">
        <f t="shared" si="97"/>
        <v>90.995113815978698</v>
      </c>
      <c r="AG181" s="20">
        <f t="shared" si="98"/>
        <v>90.0851626778189</v>
      </c>
      <c r="AH181" s="20">
        <f t="shared" si="99"/>
        <v>89.184311051040723</v>
      </c>
      <c r="AI181" s="20">
        <f t="shared" si="100"/>
        <v>88.292467940530329</v>
      </c>
      <c r="AJ181" s="21">
        <f>+VLOOKUP($A181,'[1]2. 사업대상 산출'!$A$3:$L$185,10,0)</f>
        <v>81623.541033434652</v>
      </c>
      <c r="AK181" s="21">
        <f>+VLOOKUP($A181,'[1]2. 사업대상 산출'!$A$3:$L$185,11,0)</f>
        <v>99889.683130699079</v>
      </c>
      <c r="AL181" s="22">
        <f t="shared" si="113"/>
        <v>1.2237852201215118</v>
      </c>
      <c r="AM181" s="18">
        <v>0.45669999999999999</v>
      </c>
      <c r="AN181" s="18">
        <v>3.5999999999999999E-3</v>
      </c>
      <c r="AO181" s="18">
        <v>8.5000000000000006E-3</v>
      </c>
      <c r="AP181" s="23">
        <f t="shared" si="101"/>
        <v>45.89</v>
      </c>
      <c r="AQ181" s="24">
        <f t="shared" si="102"/>
        <v>46.525399999999998</v>
      </c>
      <c r="AR181" s="24">
        <f t="shared" si="103"/>
        <v>50.761000000000003</v>
      </c>
      <c r="AS181" s="24">
        <f t="shared" si="104"/>
        <v>49.793999999999997</v>
      </c>
      <c r="AT181" s="24">
        <f t="shared" si="105"/>
        <v>48.837000000000003</v>
      </c>
      <c r="AU181" s="24">
        <f t="shared" si="106"/>
        <v>47.89</v>
      </c>
      <c r="AV181" s="24">
        <f t="shared" si="107"/>
        <v>46.951999999999998</v>
      </c>
      <c r="AW181" s="24">
        <f t="shared" si="108"/>
        <v>46.024000000000001</v>
      </c>
      <c r="AX181" s="24">
        <f t="shared" si="109"/>
        <v>45.104999999999997</v>
      </c>
      <c r="AY181" s="24">
        <f t="shared" si="110"/>
        <v>44.195</v>
      </c>
      <c r="AZ181" s="24">
        <f t="shared" si="111"/>
        <v>43.293999999999997</v>
      </c>
      <c r="BA181" s="24">
        <f t="shared" si="112"/>
        <v>42.402000000000001</v>
      </c>
    </row>
    <row r="182" spans="1:55" x14ac:dyDescent="0.4">
      <c r="A182" s="12" t="s">
        <v>293</v>
      </c>
      <c r="B182" s="12" t="s">
        <v>270</v>
      </c>
      <c r="C182" s="12">
        <v>177</v>
      </c>
      <c r="D182" s="12" t="s">
        <v>119</v>
      </c>
      <c r="E182" s="12">
        <v>2022</v>
      </c>
      <c r="F182" s="14" t="s">
        <v>285</v>
      </c>
      <c r="G182" s="13" t="s">
        <v>87</v>
      </c>
      <c r="H182" s="30" t="s">
        <v>121</v>
      </c>
      <c r="I182" s="15">
        <f t="shared" si="76"/>
        <v>92323.316831683172</v>
      </c>
      <c r="J182" s="31">
        <v>0.47362230274187445</v>
      </c>
      <c r="K182" s="17">
        <f t="shared" si="77"/>
        <v>35.200000000000003</v>
      </c>
      <c r="L182" s="17">
        <f t="shared" si="78"/>
        <v>73.2</v>
      </c>
      <c r="M182" s="18">
        <v>0.99</v>
      </c>
      <c r="N182" s="18">
        <f t="shared" si="79"/>
        <v>4</v>
      </c>
      <c r="O182" s="19">
        <f t="shared" si="80"/>
        <v>1172.2673466202939</v>
      </c>
      <c r="P182" s="19">
        <f t="shared" si="81"/>
        <v>1160.5446731540908</v>
      </c>
      <c r="Q182" s="19">
        <f t="shared" si="82"/>
        <v>1148.9392264225498</v>
      </c>
      <c r="R182" s="19">
        <f t="shared" si="83"/>
        <v>1137.4498341583244</v>
      </c>
      <c r="S182" s="19">
        <f t="shared" si="84"/>
        <v>1126.075335816741</v>
      </c>
      <c r="T182" s="19">
        <f t="shared" si="85"/>
        <v>1114.8145824585736</v>
      </c>
      <c r="U182" s="19">
        <f t="shared" si="86"/>
        <v>1103.6664366339878</v>
      </c>
      <c r="V182" s="19">
        <f t="shared" si="87"/>
        <v>1092.6297722676479</v>
      </c>
      <c r="W182" s="19">
        <f t="shared" si="88"/>
        <v>1081.7034745449716</v>
      </c>
      <c r="X182" s="19">
        <f t="shared" si="89"/>
        <v>1070.8864397995217</v>
      </c>
      <c r="Y182" s="20">
        <f t="shared" si="90"/>
        <v>103.48499461821109</v>
      </c>
      <c r="Z182" s="20">
        <f t="shared" si="91"/>
        <v>108.22760965346194</v>
      </c>
      <c r="AA182" s="20">
        <f t="shared" si="92"/>
        <v>107.14533355692731</v>
      </c>
      <c r="AB182" s="20">
        <f t="shared" si="93"/>
        <v>106.07388022135804</v>
      </c>
      <c r="AC182" s="20">
        <f t="shared" si="94"/>
        <v>105.01314141914446</v>
      </c>
      <c r="AD182" s="20">
        <f t="shared" si="95"/>
        <v>103.96301000495301</v>
      </c>
      <c r="AE182" s="20">
        <f t="shared" si="96"/>
        <v>102.92337990490347</v>
      </c>
      <c r="AF182" s="20">
        <f t="shared" si="97"/>
        <v>101.89414610585443</v>
      </c>
      <c r="AG182" s="20">
        <f t="shared" si="98"/>
        <v>100.87520464479589</v>
      </c>
      <c r="AH182" s="20">
        <f t="shared" si="99"/>
        <v>99.866452598347948</v>
      </c>
      <c r="AI182" s="20">
        <f t="shared" si="100"/>
        <v>98.867788072364448</v>
      </c>
      <c r="AJ182" s="21">
        <f>+VLOOKUP($A182,'[1]2. 사업대상 산출'!$A$3:$L$185,10,0)</f>
        <v>92323.316831683172</v>
      </c>
      <c r="AK182" s="21">
        <f>+VLOOKUP($A182,'[1]2. 사업대상 산출'!$A$3:$L$185,11,0)</f>
        <v>105906.00039603956</v>
      </c>
      <c r="AL182" s="22">
        <f t="shared" si="113"/>
        <v>1.1471208361060001</v>
      </c>
      <c r="AM182" s="18">
        <v>0.45669999999999999</v>
      </c>
      <c r="AN182" s="18">
        <v>3.5999999999999999E-3</v>
      </c>
      <c r="AO182" s="18">
        <v>8.5000000000000006E-3</v>
      </c>
      <c r="AP182" s="23">
        <f t="shared" si="101"/>
        <v>48.654000000000003</v>
      </c>
      <c r="AQ182" s="24">
        <f t="shared" si="102"/>
        <v>54.830600000000004</v>
      </c>
      <c r="AR182" s="24">
        <f t="shared" si="103"/>
        <v>59.573</v>
      </c>
      <c r="AS182" s="24">
        <f t="shared" si="104"/>
        <v>58.491</v>
      </c>
      <c r="AT182" s="24">
        <f t="shared" si="105"/>
        <v>57.418999999999997</v>
      </c>
      <c r="AU182" s="24">
        <f t="shared" si="106"/>
        <v>56.359000000000002</v>
      </c>
      <c r="AV182" s="24">
        <f t="shared" si="107"/>
        <v>55.308999999999997</v>
      </c>
      <c r="AW182" s="24">
        <f t="shared" si="108"/>
        <v>54.268999999999998</v>
      </c>
      <c r="AX182" s="24">
        <f t="shared" si="109"/>
        <v>53.24</v>
      </c>
      <c r="AY182" s="24">
        <f t="shared" si="110"/>
        <v>52.220999999999997</v>
      </c>
      <c r="AZ182" s="24">
        <f t="shared" si="111"/>
        <v>51.212000000000003</v>
      </c>
      <c r="BA182" s="24">
        <f t="shared" si="112"/>
        <v>50.213000000000001</v>
      </c>
    </row>
    <row r="183" spans="1:55" x14ac:dyDescent="0.4">
      <c r="A183" s="12" t="s">
        <v>294</v>
      </c>
      <c r="B183" s="12" t="s">
        <v>270</v>
      </c>
      <c r="C183" s="12">
        <v>178</v>
      </c>
      <c r="D183" s="12" t="s">
        <v>119</v>
      </c>
      <c r="E183" s="12">
        <v>2023</v>
      </c>
      <c r="F183" s="14" t="s">
        <v>295</v>
      </c>
      <c r="G183" s="13" t="s">
        <v>87</v>
      </c>
      <c r="H183" s="30" t="s">
        <v>121</v>
      </c>
      <c r="I183" s="15">
        <f t="shared" si="76"/>
        <v>72582.857142857145</v>
      </c>
      <c r="J183" s="31">
        <v>0.47362230274187445</v>
      </c>
      <c r="K183" s="17">
        <f t="shared" si="77"/>
        <v>35.200000000000003</v>
      </c>
      <c r="L183" s="17">
        <f t="shared" si="78"/>
        <v>73.2</v>
      </c>
      <c r="M183" s="18">
        <v>0.99</v>
      </c>
      <c r="N183" s="18">
        <f t="shared" si="79"/>
        <v>2</v>
      </c>
      <c r="O183" s="19">
        <f t="shared" si="80"/>
        <v>1196.0691221511008</v>
      </c>
      <c r="P183" s="19">
        <f t="shared" si="81"/>
        <v>1184.1084309295895</v>
      </c>
      <c r="Q183" s="19">
        <f t="shared" si="82"/>
        <v>1172.2673466202939</v>
      </c>
      <c r="R183" s="19">
        <f t="shared" si="83"/>
        <v>1160.5446731540908</v>
      </c>
      <c r="S183" s="19">
        <f t="shared" si="84"/>
        <v>1148.9392264225498</v>
      </c>
      <c r="T183" s="19">
        <f t="shared" si="85"/>
        <v>1137.4498341583244</v>
      </c>
      <c r="U183" s="19">
        <f t="shared" si="86"/>
        <v>1126.075335816741</v>
      </c>
      <c r="V183" s="19">
        <f t="shared" si="87"/>
        <v>1114.8145824585736</v>
      </c>
      <c r="W183" s="19">
        <f t="shared" si="88"/>
        <v>1103.6664366339878</v>
      </c>
      <c r="X183" s="19">
        <f t="shared" si="89"/>
        <v>1092.6297722676479</v>
      </c>
      <c r="Y183" s="20">
        <f t="shared" si="90"/>
        <v>83.009854622460026</v>
      </c>
      <c r="Z183" s="20">
        <f t="shared" si="91"/>
        <v>86.814114226075901</v>
      </c>
      <c r="AA183" s="20">
        <f t="shared" si="92"/>
        <v>85.945973083815119</v>
      </c>
      <c r="AB183" s="20">
        <f t="shared" si="93"/>
        <v>85.086513352976993</v>
      </c>
      <c r="AC183" s="20">
        <f t="shared" si="94"/>
        <v>84.235648219447214</v>
      </c>
      <c r="AD183" s="20">
        <f t="shared" si="95"/>
        <v>83.393291737252724</v>
      </c>
      <c r="AE183" s="20">
        <f t="shared" si="96"/>
        <v>82.559358819880217</v>
      </c>
      <c r="AF183" s="20">
        <f t="shared" si="97"/>
        <v>81.733765231681389</v>
      </c>
      <c r="AG183" s="20">
        <f t="shared" si="98"/>
        <v>80.91642757936458</v>
      </c>
      <c r="AH183" s="20">
        <f t="shared" si="99"/>
        <v>80.107263303570932</v>
      </c>
      <c r="AI183" s="20">
        <f t="shared" si="100"/>
        <v>79.306190670535216</v>
      </c>
      <c r="AJ183" s="21">
        <f>+VLOOKUP($A183,'[1]2. 사업대상 산출'!$A$3:$L$185,10,0)</f>
        <v>72582.857142857145</v>
      </c>
      <c r="AK183" s="21">
        <f>+VLOOKUP($A183,'[1]2. 사업대상 산출'!$A$3:$L$185,11,0)</f>
        <v>87099.428571428565</v>
      </c>
      <c r="AL183" s="22">
        <f t="shared" si="113"/>
        <v>1.2</v>
      </c>
      <c r="AM183" s="18">
        <v>0.45669999999999999</v>
      </c>
      <c r="AN183" s="18">
        <v>3.5999999999999999E-3</v>
      </c>
      <c r="AO183" s="18">
        <v>8.5000000000000006E-3</v>
      </c>
      <c r="AP183" s="23">
        <f t="shared" si="101"/>
        <v>40.014000000000003</v>
      </c>
      <c r="AQ183" s="24">
        <f t="shared" si="102"/>
        <v>42.995399999999997</v>
      </c>
      <c r="AR183" s="24">
        <f t="shared" si="103"/>
        <v>46.8</v>
      </c>
      <c r="AS183" s="24">
        <f t="shared" si="104"/>
        <v>45.930999999999997</v>
      </c>
      <c r="AT183" s="24">
        <f t="shared" si="105"/>
        <v>45.072000000000003</v>
      </c>
      <c r="AU183" s="24">
        <f t="shared" si="106"/>
        <v>44.220999999999997</v>
      </c>
      <c r="AV183" s="24">
        <f t="shared" si="107"/>
        <v>43.378999999999998</v>
      </c>
      <c r="AW183" s="24">
        <f t="shared" si="108"/>
        <v>42.545000000000002</v>
      </c>
      <c r="AX183" s="24">
        <f t="shared" si="109"/>
        <v>41.719000000000001</v>
      </c>
      <c r="AY183" s="24">
        <f t="shared" si="110"/>
        <v>40.902000000000001</v>
      </c>
      <c r="AZ183" s="24">
        <f t="shared" si="111"/>
        <v>40.093000000000004</v>
      </c>
      <c r="BA183" s="24">
        <f t="shared" si="112"/>
        <v>39.292000000000002</v>
      </c>
    </row>
    <row r="184" spans="1:55" x14ac:dyDescent="0.4">
      <c r="A184" s="12" t="s">
        <v>296</v>
      </c>
      <c r="B184" s="12" t="s">
        <v>270</v>
      </c>
      <c r="C184" s="12">
        <v>179</v>
      </c>
      <c r="D184" s="12" t="s">
        <v>119</v>
      </c>
      <c r="E184" s="12">
        <v>2023</v>
      </c>
      <c r="F184" s="14" t="s">
        <v>297</v>
      </c>
      <c r="G184" s="13" t="s">
        <v>87</v>
      </c>
      <c r="H184" s="30" t="s">
        <v>121</v>
      </c>
      <c r="I184" s="15">
        <f t="shared" si="76"/>
        <v>73725.133333333331</v>
      </c>
      <c r="J184" s="31">
        <v>0.47362230274187445</v>
      </c>
      <c r="K184" s="17">
        <f t="shared" si="77"/>
        <v>35.200000000000003</v>
      </c>
      <c r="L184" s="17">
        <f t="shared" si="78"/>
        <v>73.2</v>
      </c>
      <c r="M184" s="18">
        <v>0.99</v>
      </c>
      <c r="N184" s="18">
        <f t="shared" si="79"/>
        <v>2</v>
      </c>
      <c r="O184" s="19">
        <f t="shared" si="80"/>
        <v>1196.0691221511008</v>
      </c>
      <c r="P184" s="19">
        <f t="shared" si="81"/>
        <v>1184.1084309295895</v>
      </c>
      <c r="Q184" s="19">
        <f t="shared" si="82"/>
        <v>1172.2673466202939</v>
      </c>
      <c r="R184" s="19">
        <f t="shared" si="83"/>
        <v>1160.5446731540908</v>
      </c>
      <c r="S184" s="19">
        <f t="shared" si="84"/>
        <v>1148.9392264225498</v>
      </c>
      <c r="T184" s="19">
        <f t="shared" si="85"/>
        <v>1137.4498341583244</v>
      </c>
      <c r="U184" s="19">
        <f t="shared" si="86"/>
        <v>1126.075335816741</v>
      </c>
      <c r="V184" s="19">
        <f t="shared" si="87"/>
        <v>1114.8145824585736</v>
      </c>
      <c r="W184" s="19">
        <f t="shared" si="88"/>
        <v>1103.6664366339878</v>
      </c>
      <c r="X184" s="19">
        <f t="shared" si="89"/>
        <v>1092.6297722676479</v>
      </c>
      <c r="Y184" s="20">
        <f t="shared" si="90"/>
        <v>84.316226185148736</v>
      </c>
      <c r="Z184" s="20">
        <f t="shared" si="91"/>
        <v>88.18035550647285</v>
      </c>
      <c r="AA184" s="20">
        <f t="shared" si="92"/>
        <v>87.298551951408101</v>
      </c>
      <c r="AB184" s="20">
        <f t="shared" si="93"/>
        <v>86.42556643189404</v>
      </c>
      <c r="AC184" s="20">
        <f t="shared" si="94"/>
        <v>85.561310767575094</v>
      </c>
      <c r="AD184" s="20">
        <f t="shared" si="95"/>
        <v>84.705697659899329</v>
      </c>
      <c r="AE184" s="20">
        <f t="shared" si="96"/>
        <v>83.858640683300337</v>
      </c>
      <c r="AF184" s="20">
        <f t="shared" si="97"/>
        <v>83.020054276467334</v>
      </c>
      <c r="AG184" s="20">
        <f t="shared" si="98"/>
        <v>82.189853733702662</v>
      </c>
      <c r="AH184" s="20">
        <f t="shared" si="99"/>
        <v>81.367955196365642</v>
      </c>
      <c r="AI184" s="20">
        <f t="shared" si="100"/>
        <v>80.554275644401983</v>
      </c>
      <c r="AJ184" s="21">
        <f>+VLOOKUP($A184,'[1]2. 사업대상 산출'!$A$3:$L$185,10,0)</f>
        <v>73725.133333333331</v>
      </c>
      <c r="AK184" s="21">
        <f>+VLOOKUP($A184,'[1]2. 사업대상 산출'!$A$3:$L$185,11,0)</f>
        <v>88470.16</v>
      </c>
      <c r="AL184" s="22">
        <f t="shared" si="113"/>
        <v>1.2000000000000002</v>
      </c>
      <c r="AM184" s="18">
        <v>0.45669999999999999</v>
      </c>
      <c r="AN184" s="18">
        <v>3.5999999999999999E-3</v>
      </c>
      <c r="AO184" s="18">
        <v>8.5000000000000006E-3</v>
      </c>
      <c r="AP184" s="23">
        <f t="shared" si="101"/>
        <v>40.643999999999998</v>
      </c>
      <c r="AQ184" s="24">
        <f t="shared" si="102"/>
        <v>43.671700000000001</v>
      </c>
      <c r="AR184" s="24">
        <f t="shared" si="103"/>
        <v>47.536000000000001</v>
      </c>
      <c r="AS184" s="24">
        <f t="shared" si="104"/>
        <v>46.654000000000003</v>
      </c>
      <c r="AT184" s="24">
        <f t="shared" si="105"/>
        <v>45.780999999999999</v>
      </c>
      <c r="AU184" s="24">
        <f t="shared" si="106"/>
        <v>44.917000000000002</v>
      </c>
      <c r="AV184" s="24">
        <f t="shared" si="107"/>
        <v>44.061</v>
      </c>
      <c r="AW184" s="24">
        <f t="shared" si="108"/>
        <v>43.213999999999999</v>
      </c>
      <c r="AX184" s="24">
        <f t="shared" si="109"/>
        <v>42.375999999999998</v>
      </c>
      <c r="AY184" s="24">
        <f t="shared" si="110"/>
        <v>41.545000000000002</v>
      </c>
      <c r="AZ184" s="24">
        <f t="shared" si="111"/>
        <v>40.722999999999999</v>
      </c>
      <c r="BA184" s="24">
        <f t="shared" si="112"/>
        <v>39.909999999999997</v>
      </c>
    </row>
    <row r="185" spans="1:55" x14ac:dyDescent="0.4">
      <c r="A185" s="12" t="s">
        <v>298</v>
      </c>
      <c r="B185" s="12" t="s">
        <v>270</v>
      </c>
      <c r="C185" s="12">
        <v>180</v>
      </c>
      <c r="D185" s="12" t="s">
        <v>119</v>
      </c>
      <c r="E185" s="12">
        <v>2023</v>
      </c>
      <c r="F185" s="14" t="s">
        <v>299</v>
      </c>
      <c r="G185" s="13" t="s">
        <v>87</v>
      </c>
      <c r="H185" s="30" t="s">
        <v>121</v>
      </c>
      <c r="I185" s="15">
        <f t="shared" ref="I185:I191" si="114">AJ185</f>
        <v>73637.533333333326</v>
      </c>
      <c r="J185" s="31">
        <v>0.47362230274187445</v>
      </c>
      <c r="K185" s="17">
        <f t="shared" ref="K185:K191" si="115">IF(G185="CNG",38.9,35.2)</f>
        <v>35.200000000000003</v>
      </c>
      <c r="L185" s="17">
        <f t="shared" ref="L185:L191" si="116">IF(G185="CNG",56.1,73.2)</f>
        <v>73.2</v>
      </c>
      <c r="M185" s="18">
        <v>0.99</v>
      </c>
      <c r="N185" s="18">
        <f t="shared" ref="N185:N191" si="117">2025-YEAR(F185)</f>
        <v>2</v>
      </c>
      <c r="O185" s="19">
        <f t="shared" ref="O185:O191" si="118">J185*K185*L185*M185^N185</f>
        <v>1196.0691221511008</v>
      </c>
      <c r="P185" s="19">
        <f t="shared" ref="P185:P191" si="119">J185*K185*L185*M185^(N185+1)</f>
        <v>1184.1084309295895</v>
      </c>
      <c r="Q185" s="19">
        <f t="shared" ref="Q185:Q191" si="120">J185*K185*L185*M185^(N185+2)</f>
        <v>1172.2673466202939</v>
      </c>
      <c r="R185" s="19">
        <f t="shared" ref="R185:R191" si="121">J185*K185*L185*M185^(N185+3)</f>
        <v>1160.5446731540908</v>
      </c>
      <c r="S185" s="19">
        <f t="shared" ref="S185:S191" si="122">J185*K185*L185*M185^(N185+4)</f>
        <v>1148.9392264225498</v>
      </c>
      <c r="T185" s="19">
        <f t="shared" ref="T185:T191" si="123">J185*K185*L185*M185^(N185+5)</f>
        <v>1137.4498341583244</v>
      </c>
      <c r="U185" s="19">
        <f t="shared" ref="U185:U191" si="124">J185*K185*L185*M185^(N185+6)</f>
        <v>1126.075335816741</v>
      </c>
      <c r="V185" s="19">
        <f t="shared" ref="V185:V191" si="125">J185*K185*L185*M185^(N185+7)</f>
        <v>1114.8145824585736</v>
      </c>
      <c r="W185" s="19">
        <f t="shared" ref="W185:W191" si="126">J185*K185*L185*M185^(N185+8)</f>
        <v>1103.6664366339878</v>
      </c>
      <c r="X185" s="19">
        <f t="shared" ref="X185:X191" si="127">J185*K185*L185*M185^(N185+9)</f>
        <v>1092.6297722676479</v>
      </c>
      <c r="Y185" s="20">
        <f t="shared" ref="Y185:Y191" si="128">AVERAGE(Z185:AI185)</f>
        <v>84.216041877845768</v>
      </c>
      <c r="Z185" s="20">
        <f t="shared" ref="Z185:Z191" si="129">MIN(I185,AJ185)*O185*10^-6</f>
        <v>88.07557985137241</v>
      </c>
      <c r="AA185" s="20">
        <f t="shared" ref="AA185:AA191" si="130">MIN(I185,AJ185)*P185*10^-6</f>
        <v>87.194824052858664</v>
      </c>
      <c r="AB185" s="20">
        <f t="shared" ref="AB185:AB191" si="131">MIN(I185,AJ185)*Q185*10^-6</f>
        <v>86.322875812330096</v>
      </c>
      <c r="AC185" s="20">
        <f t="shared" ref="AC185:AC191" si="132">MIN(I185,AJ185)*R185*10^-6</f>
        <v>85.459647054206783</v>
      </c>
      <c r="AD185" s="20">
        <f t="shared" ref="AD185:AD191" si="133">MIN(I185,AJ185)*S185*10^-6</f>
        <v>84.605050583664706</v>
      </c>
      <c r="AE185" s="20">
        <f t="shared" ref="AE185:AE191" si="134">MIN(I185,AJ185)*T185*10^-6</f>
        <v>83.759000077828077</v>
      </c>
      <c r="AF185" s="20">
        <f t="shared" ref="AF185:AF191" si="135">MIN(I185,AJ185)*U185*10^-6</f>
        <v>82.921410077049785</v>
      </c>
      <c r="AG185" s="20">
        <f t="shared" ref="AG185:AG191" si="136">MIN(I185,AJ185)*V185*10^-6</f>
        <v>82.092195976279285</v>
      </c>
      <c r="AH185" s="20">
        <f t="shared" ref="AH185:AH191" si="137">MIN(I185,AJ185)*W185*10^-6</f>
        <v>81.271274016516486</v>
      </c>
      <c r="AI185" s="20">
        <f t="shared" ref="AI185:AI191" si="138">MIN(I185,AJ185)*X185*10^-6</f>
        <v>80.458561276351318</v>
      </c>
      <c r="AJ185" s="21">
        <f>+VLOOKUP($A185,'[1]2. 사업대상 산출'!$A$3:$L$185,10,0)</f>
        <v>73637.533333333326</v>
      </c>
      <c r="AK185" s="21">
        <f>+VLOOKUP($A185,'[1]2. 사업대상 산출'!$A$3:$L$185,11,0)</f>
        <v>88365.04</v>
      </c>
      <c r="AL185" s="22">
        <f t="shared" si="113"/>
        <v>1.2</v>
      </c>
      <c r="AM185" s="18">
        <v>0.45669999999999999</v>
      </c>
      <c r="AN185" s="18">
        <v>3.5999999999999999E-3</v>
      </c>
      <c r="AO185" s="18">
        <v>8.5000000000000006E-3</v>
      </c>
      <c r="AP185" s="23">
        <f t="shared" ref="AP185:AP191" si="139">ROUNDDOWN(MIN(AJ185,I185)*AL185*AM185/10^3+MIN(AJ185,I185)*AL185*AN185*21/10^6+MIN(AJ185,I185)*AL185*AO185*310/10^6,3)</f>
        <v>40.594999999999999</v>
      </c>
      <c r="AQ185" s="24">
        <f t="shared" ref="AQ185:AQ191" si="140">AVERAGE(AR185:BA185)</f>
        <v>43.620600000000003</v>
      </c>
      <c r="AR185" s="24">
        <f t="shared" ref="AR185:AR190" si="141">ROUNDDOWN(Z185-AP185,3)</f>
        <v>47.48</v>
      </c>
      <c r="AS185" s="24">
        <f t="shared" ref="AS185:AS191" si="142">ROUNDDOWN(AA185-AP185,3)</f>
        <v>46.598999999999997</v>
      </c>
      <c r="AT185" s="24">
        <f t="shared" ref="AT185:AT191" si="143">ROUNDDOWN(AB185-AP185,3)</f>
        <v>45.726999999999997</v>
      </c>
      <c r="AU185" s="24">
        <f t="shared" ref="AU185:AU191" si="144">ROUNDDOWN(AC185-AP185,3)</f>
        <v>44.863999999999997</v>
      </c>
      <c r="AV185" s="24">
        <f t="shared" ref="AV185:AV191" si="145">ROUNDDOWN(AD185-AP185,3)</f>
        <v>44.01</v>
      </c>
      <c r="AW185" s="24">
        <f t="shared" ref="AW185:AW191" si="146">ROUNDDOWN(AE185-AP185,3)</f>
        <v>43.164000000000001</v>
      </c>
      <c r="AX185" s="24">
        <f t="shared" ref="AX185:AX191" si="147">ROUNDDOWN(AF185-AP185,3)</f>
        <v>42.326000000000001</v>
      </c>
      <c r="AY185" s="24">
        <f t="shared" ref="AY185:AY191" si="148">ROUNDDOWN(AG185-AP185,3)</f>
        <v>41.497</v>
      </c>
      <c r="AZ185" s="24">
        <f t="shared" ref="AZ185:AZ191" si="149">ROUNDDOWN(AH185-AP185,3)</f>
        <v>40.676000000000002</v>
      </c>
      <c r="BA185" s="24">
        <f t="shared" ref="BA185:BA191" si="150">ROUNDDOWN(AI185-AP185,3)</f>
        <v>39.863</v>
      </c>
    </row>
    <row r="186" spans="1:55" x14ac:dyDescent="0.4">
      <c r="A186" s="12" t="s">
        <v>300</v>
      </c>
      <c r="B186" s="12" t="s">
        <v>270</v>
      </c>
      <c r="C186" s="12">
        <v>181</v>
      </c>
      <c r="D186" s="12" t="s">
        <v>119</v>
      </c>
      <c r="E186" s="12">
        <v>2023</v>
      </c>
      <c r="F186" s="14" t="s">
        <v>295</v>
      </c>
      <c r="G186" s="13" t="s">
        <v>87</v>
      </c>
      <c r="H186" s="30" t="s">
        <v>121</v>
      </c>
      <c r="I186" s="15">
        <f t="shared" si="114"/>
        <v>71512.687074829941</v>
      </c>
      <c r="J186" s="31">
        <v>0.47362230274187445</v>
      </c>
      <c r="K186" s="17">
        <f t="shared" si="115"/>
        <v>35.200000000000003</v>
      </c>
      <c r="L186" s="17">
        <f t="shared" si="116"/>
        <v>73.2</v>
      </c>
      <c r="M186" s="18">
        <v>0.99</v>
      </c>
      <c r="N186" s="18">
        <f t="shared" si="117"/>
        <v>2</v>
      </c>
      <c r="O186" s="19">
        <f t="shared" si="118"/>
        <v>1196.0691221511008</v>
      </c>
      <c r="P186" s="19">
        <f t="shared" si="119"/>
        <v>1184.1084309295895</v>
      </c>
      <c r="Q186" s="19">
        <f t="shared" si="120"/>
        <v>1172.2673466202939</v>
      </c>
      <c r="R186" s="19">
        <f t="shared" si="121"/>
        <v>1160.5446731540908</v>
      </c>
      <c r="S186" s="19">
        <f t="shared" si="122"/>
        <v>1148.9392264225498</v>
      </c>
      <c r="T186" s="19">
        <f t="shared" si="123"/>
        <v>1137.4498341583244</v>
      </c>
      <c r="U186" s="19">
        <f t="shared" si="124"/>
        <v>1126.075335816741</v>
      </c>
      <c r="V186" s="19">
        <f t="shared" si="125"/>
        <v>1114.8145824585736</v>
      </c>
      <c r="W186" s="19">
        <f t="shared" si="126"/>
        <v>1103.6664366339878</v>
      </c>
      <c r="X186" s="19">
        <f t="shared" si="127"/>
        <v>1092.6297722676479</v>
      </c>
      <c r="Y186" s="20">
        <f t="shared" si="128"/>
        <v>81.785947693673762</v>
      </c>
      <c r="Z186" s="20">
        <f t="shared" si="129"/>
        <v>85.534116852258222</v>
      </c>
      <c r="AA186" s="20">
        <f t="shared" si="130"/>
        <v>84.678775683735623</v>
      </c>
      <c r="AB186" s="20">
        <f t="shared" si="131"/>
        <v>83.831987926898279</v>
      </c>
      <c r="AC186" s="20">
        <f t="shared" si="132"/>
        <v>82.993668047629285</v>
      </c>
      <c r="AD186" s="20">
        <f t="shared" si="133"/>
        <v>82.163731367152991</v>
      </c>
      <c r="AE186" s="20">
        <f t="shared" si="134"/>
        <v>81.34209405348146</v>
      </c>
      <c r="AF186" s="20">
        <f t="shared" si="135"/>
        <v>80.528673112946635</v>
      </c>
      <c r="AG186" s="20">
        <f t="shared" si="136"/>
        <v>79.723386381817178</v>
      </c>
      <c r="AH186" s="20">
        <f t="shared" si="137"/>
        <v>78.926152517998986</v>
      </c>
      <c r="AI186" s="20">
        <f t="shared" si="138"/>
        <v>78.136890992819005</v>
      </c>
      <c r="AJ186" s="21">
        <f>+VLOOKUP($A186,'[1]2. 사업대상 산출'!$A$3:$L$185,10,0)</f>
        <v>71512.687074829941</v>
      </c>
      <c r="AK186" s="21">
        <f>+VLOOKUP($A186,'[1]2. 사업대상 산출'!$A$3:$L$185,11,0)</f>
        <v>85815.224489795917</v>
      </c>
      <c r="AL186" s="22">
        <f t="shared" ref="AL186:AL191" si="151">+AK186/AJ186</f>
        <v>1.1999999999999997</v>
      </c>
      <c r="AM186" s="18">
        <v>0.45669999999999999</v>
      </c>
      <c r="AN186" s="18">
        <v>3.5999999999999999E-3</v>
      </c>
      <c r="AO186" s="18">
        <v>8.5000000000000006E-3</v>
      </c>
      <c r="AP186" s="23">
        <f t="shared" si="139"/>
        <v>39.423999999999999</v>
      </c>
      <c r="AQ186" s="24">
        <f t="shared" si="140"/>
        <v>42.361399999999996</v>
      </c>
      <c r="AR186" s="24">
        <f t="shared" si="141"/>
        <v>46.11</v>
      </c>
      <c r="AS186" s="24">
        <f t="shared" si="142"/>
        <v>45.253999999999998</v>
      </c>
      <c r="AT186" s="24">
        <f t="shared" si="143"/>
        <v>44.406999999999996</v>
      </c>
      <c r="AU186" s="24">
        <f t="shared" si="144"/>
        <v>43.569000000000003</v>
      </c>
      <c r="AV186" s="24">
        <f t="shared" si="145"/>
        <v>42.738999999999997</v>
      </c>
      <c r="AW186" s="24">
        <f t="shared" si="146"/>
        <v>41.917999999999999</v>
      </c>
      <c r="AX186" s="24">
        <f t="shared" si="147"/>
        <v>41.103999999999999</v>
      </c>
      <c r="AY186" s="24">
        <f t="shared" si="148"/>
        <v>40.298999999999999</v>
      </c>
      <c r="AZ186" s="24">
        <f t="shared" si="149"/>
        <v>39.502000000000002</v>
      </c>
      <c r="BA186" s="24">
        <f t="shared" si="150"/>
        <v>38.712000000000003</v>
      </c>
    </row>
    <row r="187" spans="1:55" x14ac:dyDescent="0.4">
      <c r="A187" s="12" t="s">
        <v>301</v>
      </c>
      <c r="B187" s="12" t="s">
        <v>270</v>
      </c>
      <c r="C187" s="12">
        <v>182</v>
      </c>
      <c r="D187" s="12" t="s">
        <v>119</v>
      </c>
      <c r="E187" s="12">
        <v>2022</v>
      </c>
      <c r="F187" s="14" t="s">
        <v>291</v>
      </c>
      <c r="G187" s="13" t="s">
        <v>87</v>
      </c>
      <c r="H187" s="30" t="s">
        <v>121</v>
      </c>
      <c r="I187" s="15">
        <f t="shared" si="114"/>
        <v>77907.556701030931</v>
      </c>
      <c r="J187" s="31">
        <v>0.47362230274187445</v>
      </c>
      <c r="K187" s="17">
        <f t="shared" si="115"/>
        <v>35.200000000000003</v>
      </c>
      <c r="L187" s="17">
        <f t="shared" si="116"/>
        <v>73.2</v>
      </c>
      <c r="M187" s="18">
        <v>0.99</v>
      </c>
      <c r="N187" s="18">
        <f t="shared" si="117"/>
        <v>3</v>
      </c>
      <c r="O187" s="19">
        <f t="shared" si="118"/>
        <v>1184.1084309295895</v>
      </c>
      <c r="P187" s="19">
        <f t="shared" si="119"/>
        <v>1172.2673466202939</v>
      </c>
      <c r="Q187" s="19">
        <f t="shared" si="120"/>
        <v>1160.5446731540908</v>
      </c>
      <c r="R187" s="19">
        <f t="shared" si="121"/>
        <v>1148.9392264225498</v>
      </c>
      <c r="S187" s="19">
        <f t="shared" si="122"/>
        <v>1137.4498341583244</v>
      </c>
      <c r="T187" s="19">
        <f t="shared" si="123"/>
        <v>1126.075335816741</v>
      </c>
      <c r="U187" s="19">
        <f t="shared" si="124"/>
        <v>1114.8145824585736</v>
      </c>
      <c r="V187" s="19">
        <f t="shared" si="125"/>
        <v>1103.6664366339878</v>
      </c>
      <c r="W187" s="19">
        <f t="shared" si="126"/>
        <v>1092.6297722676479</v>
      </c>
      <c r="X187" s="19">
        <f t="shared" si="127"/>
        <v>1081.7034745449716</v>
      </c>
      <c r="Y187" s="20">
        <f t="shared" si="128"/>
        <v>88.208486937693721</v>
      </c>
      <c r="Z187" s="20">
        <f t="shared" si="129"/>
        <v>92.250994722815761</v>
      </c>
      <c r="AA187" s="20">
        <f t="shared" si="130"/>
        <v>91.328484775587626</v>
      </c>
      <c r="AB187" s="20">
        <f t="shared" si="131"/>
        <v>90.415199927831736</v>
      </c>
      <c r="AC187" s="20">
        <f t="shared" si="132"/>
        <v>89.51104792855341</v>
      </c>
      <c r="AD187" s="20">
        <f t="shared" si="133"/>
        <v>88.615937449267889</v>
      </c>
      <c r="AE187" s="20">
        <f t="shared" si="134"/>
        <v>87.729778074775197</v>
      </c>
      <c r="AF187" s="20">
        <f t="shared" si="135"/>
        <v>86.852480294027444</v>
      </c>
      <c r="AG187" s="20">
        <f t="shared" si="136"/>
        <v>85.983955491087158</v>
      </c>
      <c r="AH187" s="20">
        <f t="shared" si="137"/>
        <v>85.124115936176295</v>
      </c>
      <c r="AI187" s="20">
        <f t="shared" si="138"/>
        <v>84.272874776814547</v>
      </c>
      <c r="AJ187" s="21">
        <f>+VLOOKUP($A187,'[1]2. 사업대상 산출'!$A$3:$L$185,10,0)</f>
        <v>77907.556701030931</v>
      </c>
      <c r="AK187" s="21">
        <f>+VLOOKUP($A187,'[1]2. 사업대상 산출'!$A$3:$L$185,11,0)</f>
        <v>91930.91690721651</v>
      </c>
      <c r="AL187" s="22">
        <f t="shared" si="151"/>
        <v>1.1800000000000002</v>
      </c>
      <c r="AM187" s="18">
        <v>0.45669999999999999</v>
      </c>
      <c r="AN187" s="18">
        <v>3.5999999999999999E-3</v>
      </c>
      <c r="AO187" s="18">
        <v>8.5000000000000006E-3</v>
      </c>
      <c r="AP187" s="23">
        <f t="shared" si="139"/>
        <v>42.234000000000002</v>
      </c>
      <c r="AQ187" s="24">
        <f t="shared" si="140"/>
        <v>45.9739</v>
      </c>
      <c r="AR187" s="24">
        <f t="shared" si="141"/>
        <v>50.015999999999998</v>
      </c>
      <c r="AS187" s="24">
        <f t="shared" si="142"/>
        <v>49.094000000000001</v>
      </c>
      <c r="AT187" s="24">
        <f t="shared" si="143"/>
        <v>48.180999999999997</v>
      </c>
      <c r="AU187" s="24">
        <f t="shared" si="144"/>
        <v>47.277000000000001</v>
      </c>
      <c r="AV187" s="24">
        <f t="shared" si="145"/>
        <v>46.381</v>
      </c>
      <c r="AW187" s="24">
        <f t="shared" si="146"/>
        <v>45.494999999999997</v>
      </c>
      <c r="AX187" s="24">
        <f t="shared" si="147"/>
        <v>44.618000000000002</v>
      </c>
      <c r="AY187" s="24">
        <f t="shared" si="148"/>
        <v>43.749000000000002</v>
      </c>
      <c r="AZ187" s="24">
        <f t="shared" si="149"/>
        <v>42.89</v>
      </c>
      <c r="BA187" s="24">
        <f t="shared" si="150"/>
        <v>42.037999999999997</v>
      </c>
    </row>
    <row r="188" spans="1:55" x14ac:dyDescent="0.4">
      <c r="A188" s="12" t="s">
        <v>302</v>
      </c>
      <c r="B188" s="12" t="s">
        <v>270</v>
      </c>
      <c r="C188" s="12">
        <v>183</v>
      </c>
      <c r="D188" s="12" t="s">
        <v>119</v>
      </c>
      <c r="E188" s="12">
        <v>2022</v>
      </c>
      <c r="F188" s="14" t="s">
        <v>291</v>
      </c>
      <c r="G188" s="13" t="s">
        <v>87</v>
      </c>
      <c r="H188" s="30" t="s">
        <v>121</v>
      </c>
      <c r="I188" s="15">
        <f t="shared" si="114"/>
        <v>77726.18556701031</v>
      </c>
      <c r="J188" s="31">
        <v>0.47362230274187445</v>
      </c>
      <c r="K188" s="17">
        <f t="shared" si="115"/>
        <v>35.200000000000003</v>
      </c>
      <c r="L188" s="17">
        <f t="shared" si="116"/>
        <v>73.2</v>
      </c>
      <c r="M188" s="18">
        <v>0.99</v>
      </c>
      <c r="N188" s="18">
        <f t="shared" si="117"/>
        <v>3</v>
      </c>
      <c r="O188" s="19">
        <f t="shared" si="118"/>
        <v>1184.1084309295895</v>
      </c>
      <c r="P188" s="19">
        <f t="shared" si="119"/>
        <v>1172.2673466202939</v>
      </c>
      <c r="Q188" s="19">
        <f t="shared" si="120"/>
        <v>1160.5446731540908</v>
      </c>
      <c r="R188" s="19">
        <f t="shared" si="121"/>
        <v>1148.9392264225498</v>
      </c>
      <c r="S188" s="19">
        <f t="shared" si="122"/>
        <v>1137.4498341583244</v>
      </c>
      <c r="T188" s="19">
        <f t="shared" si="123"/>
        <v>1126.075335816741</v>
      </c>
      <c r="U188" s="19">
        <f t="shared" si="124"/>
        <v>1114.8145824585736</v>
      </c>
      <c r="V188" s="19">
        <f t="shared" si="125"/>
        <v>1103.6664366339878</v>
      </c>
      <c r="W188" s="19">
        <f t="shared" si="126"/>
        <v>1092.6297722676479</v>
      </c>
      <c r="X188" s="19">
        <f t="shared" si="127"/>
        <v>1081.7034745449716</v>
      </c>
      <c r="Y188" s="20">
        <f t="shared" si="128"/>
        <v>88.00313492842038</v>
      </c>
      <c r="Z188" s="20">
        <f t="shared" si="129"/>
        <v>92.036231633894673</v>
      </c>
      <c r="AA188" s="20">
        <f t="shared" si="130"/>
        <v>91.115869317555749</v>
      </c>
      <c r="AB188" s="20">
        <f t="shared" si="131"/>
        <v>90.204710624380184</v>
      </c>
      <c r="AC188" s="20">
        <f t="shared" si="132"/>
        <v>89.302663518136384</v>
      </c>
      <c r="AD188" s="20">
        <f t="shared" si="133"/>
        <v>88.409636882955027</v>
      </c>
      <c r="AE188" s="20">
        <f t="shared" si="134"/>
        <v>87.525540514125467</v>
      </c>
      <c r="AF188" s="20">
        <f t="shared" si="135"/>
        <v>86.650285108984193</v>
      </c>
      <c r="AG188" s="20">
        <f t="shared" si="136"/>
        <v>85.783782257894359</v>
      </c>
      <c r="AH188" s="20">
        <f t="shared" si="137"/>
        <v>84.925944435315415</v>
      </c>
      <c r="AI188" s="20">
        <f t="shared" si="138"/>
        <v>84.076684990962278</v>
      </c>
      <c r="AJ188" s="21">
        <f>+VLOOKUP($A188,'[1]2. 사업대상 산출'!$A$3:$L$185,10,0)</f>
        <v>77726.18556701031</v>
      </c>
      <c r="AK188" s="21">
        <f>+VLOOKUP($A188,'[1]2. 사업대상 산출'!$A$3:$L$185,11,0)</f>
        <v>91716.89896907215</v>
      </c>
      <c r="AL188" s="22">
        <f t="shared" si="151"/>
        <v>1.1799999999999997</v>
      </c>
      <c r="AM188" s="18">
        <v>0.45669999999999999</v>
      </c>
      <c r="AN188" s="18">
        <v>3.5999999999999999E-3</v>
      </c>
      <c r="AO188" s="18">
        <v>8.5000000000000006E-3</v>
      </c>
      <c r="AP188" s="23">
        <f t="shared" si="139"/>
        <v>42.134999999999998</v>
      </c>
      <c r="AQ188" s="24">
        <f t="shared" si="140"/>
        <v>45.867500000000007</v>
      </c>
      <c r="AR188" s="24">
        <f>ROUNDDOWN(Z188-AP188,3)</f>
        <v>49.901000000000003</v>
      </c>
      <c r="AS188" s="24">
        <f t="shared" si="142"/>
        <v>48.98</v>
      </c>
      <c r="AT188" s="24">
        <f t="shared" si="143"/>
        <v>48.069000000000003</v>
      </c>
      <c r="AU188" s="24">
        <f t="shared" si="144"/>
        <v>47.167000000000002</v>
      </c>
      <c r="AV188" s="24">
        <f t="shared" si="145"/>
        <v>46.274000000000001</v>
      </c>
      <c r="AW188" s="24">
        <f t="shared" si="146"/>
        <v>45.39</v>
      </c>
      <c r="AX188" s="24">
        <f t="shared" si="147"/>
        <v>44.515000000000001</v>
      </c>
      <c r="AY188" s="24">
        <f t="shared" si="148"/>
        <v>43.648000000000003</v>
      </c>
      <c r="AZ188" s="24">
        <f t="shared" si="149"/>
        <v>42.79</v>
      </c>
      <c r="BA188" s="24">
        <f t="shared" si="150"/>
        <v>41.941000000000003</v>
      </c>
    </row>
    <row r="189" spans="1:55" x14ac:dyDescent="0.4">
      <c r="BB189" s="33"/>
      <c r="BC189" s="33"/>
    </row>
    <row r="190" spans="1:55" x14ac:dyDescent="0.4">
      <c r="BB190" s="33"/>
      <c r="BC190" s="33"/>
    </row>
    <row r="191" spans="1:55" x14ac:dyDescent="0.4">
      <c r="BB191" s="33"/>
      <c r="BC191" s="33"/>
    </row>
    <row r="192" spans="1:55" x14ac:dyDescent="0.4">
      <c r="BB192" s="33"/>
      <c r="BC192" s="33"/>
    </row>
    <row r="193" spans="54:55" x14ac:dyDescent="0.4">
      <c r="BB193" s="33"/>
      <c r="BC193" s="33"/>
    </row>
    <row r="194" spans="54:55" x14ac:dyDescent="0.4">
      <c r="BB194" s="33"/>
      <c r="BC194" s="33"/>
    </row>
    <row r="195" spans="54:55" x14ac:dyDescent="0.4">
      <c r="BB195" s="33"/>
      <c r="BC195" s="33"/>
    </row>
    <row r="196" spans="54:55" x14ac:dyDescent="0.4">
      <c r="BB196" s="33"/>
      <c r="BC196" s="33"/>
    </row>
    <row r="197" spans="54:55" x14ac:dyDescent="0.4">
      <c r="BB197" s="33"/>
      <c r="BC197" s="33"/>
    </row>
    <row r="198" spans="54:55" x14ac:dyDescent="0.4">
      <c r="BB198" s="33"/>
      <c r="BC198" s="33"/>
    </row>
    <row r="199" spans="54:55" x14ac:dyDescent="0.4">
      <c r="BB199" s="33"/>
      <c r="BC199" s="33"/>
    </row>
    <row r="200" spans="54:55" x14ac:dyDescent="0.4">
      <c r="BB200" s="33"/>
      <c r="BC200" s="33"/>
    </row>
    <row r="201" spans="54:55" x14ac:dyDescent="0.4">
      <c r="BB201" s="33"/>
      <c r="BC201" s="33"/>
    </row>
    <row r="202" spans="54:55" x14ac:dyDescent="0.4">
      <c r="BB202" s="33"/>
      <c r="BC202" s="33"/>
    </row>
    <row r="203" spans="54:55" x14ac:dyDescent="0.4">
      <c r="BB203" s="33"/>
      <c r="BC203" s="33"/>
    </row>
    <row r="204" spans="54:55" x14ac:dyDescent="0.4">
      <c r="BB204" s="33"/>
      <c r="BC204" s="33"/>
    </row>
    <row r="205" spans="54:55" x14ac:dyDescent="0.4">
      <c r="BB205" s="33"/>
      <c r="BC205" s="33"/>
    </row>
    <row r="206" spans="54:55" x14ac:dyDescent="0.4">
      <c r="BB206" s="33"/>
      <c r="BC206" s="33"/>
    </row>
    <row r="207" spans="54:55" x14ac:dyDescent="0.4">
      <c r="BB207" s="33"/>
      <c r="BC207" s="33"/>
    </row>
    <row r="208" spans="54:55" x14ac:dyDescent="0.4">
      <c r="BB208" s="33"/>
      <c r="BC208" s="33"/>
    </row>
    <row r="209" spans="54:55" x14ac:dyDescent="0.4">
      <c r="BB209" s="33"/>
      <c r="BC209" s="33"/>
    </row>
    <row r="210" spans="54:55" x14ac:dyDescent="0.4">
      <c r="BB210" s="33"/>
      <c r="BC210" s="33"/>
    </row>
    <row r="211" spans="54:55" x14ac:dyDescent="0.4">
      <c r="BB211" s="33"/>
      <c r="BC211" s="33"/>
    </row>
    <row r="212" spans="54:55" x14ac:dyDescent="0.4">
      <c r="BB212" s="33"/>
      <c r="BC212" s="33"/>
    </row>
    <row r="213" spans="54:55" x14ac:dyDescent="0.4">
      <c r="BB213" s="33"/>
      <c r="BC213" s="33"/>
    </row>
    <row r="214" spans="54:55" x14ac:dyDescent="0.4">
      <c r="BB214" s="33"/>
      <c r="BC214" s="33"/>
    </row>
    <row r="215" spans="54:55" x14ac:dyDescent="0.4">
      <c r="BB215" s="33"/>
      <c r="BC215" s="33"/>
    </row>
    <row r="216" spans="54:55" x14ac:dyDescent="0.4">
      <c r="BB216" s="33"/>
      <c r="BC216" s="33"/>
    </row>
    <row r="217" spans="54:55" x14ac:dyDescent="0.4">
      <c r="BB217" s="33"/>
      <c r="BC217" s="33"/>
    </row>
    <row r="218" spans="54:55" x14ac:dyDescent="0.4">
      <c r="BB218" s="33"/>
      <c r="BC218" s="33"/>
    </row>
    <row r="219" spans="54:55" x14ac:dyDescent="0.4">
      <c r="BB219" s="33"/>
      <c r="BC219" s="33"/>
    </row>
    <row r="220" spans="54:55" x14ac:dyDescent="0.4">
      <c r="BB220" s="33"/>
      <c r="BC220" s="33"/>
    </row>
    <row r="221" spans="54:55" x14ac:dyDescent="0.4">
      <c r="BB221" s="33"/>
      <c r="BC221" s="33"/>
    </row>
    <row r="222" spans="54:55" x14ac:dyDescent="0.4">
      <c r="BB222" s="33"/>
      <c r="BC222" s="33"/>
    </row>
    <row r="223" spans="54:55" x14ac:dyDescent="0.4">
      <c r="BB223" s="33"/>
      <c r="BC223" s="33"/>
    </row>
    <row r="224" spans="54:55" x14ac:dyDescent="0.4">
      <c r="BB224" s="33"/>
      <c r="BC224" s="33"/>
    </row>
    <row r="225" spans="54:55" x14ac:dyDescent="0.4">
      <c r="BB225" s="33"/>
      <c r="BC225" s="33"/>
    </row>
    <row r="226" spans="54:55" x14ac:dyDescent="0.4">
      <c r="BB226" s="33"/>
      <c r="BC226" s="33"/>
    </row>
    <row r="227" spans="54:55" x14ac:dyDescent="0.4">
      <c r="BB227" s="33"/>
      <c r="BC227" s="33"/>
    </row>
    <row r="228" spans="54:55" x14ac:dyDescent="0.4">
      <c r="BB228" s="33"/>
      <c r="BC228" s="33"/>
    </row>
    <row r="229" spans="54:55" x14ac:dyDescent="0.4">
      <c r="BB229" s="33"/>
      <c r="BC229" s="33"/>
    </row>
    <row r="230" spans="54:55" x14ac:dyDescent="0.4">
      <c r="BB230" s="33"/>
      <c r="BC230" s="33"/>
    </row>
    <row r="231" spans="54:55" x14ac:dyDescent="0.4">
      <c r="BB231" s="33"/>
      <c r="BC231" s="33"/>
    </row>
    <row r="232" spans="54:55" x14ac:dyDescent="0.4">
      <c r="BB232" s="33"/>
      <c r="BC232" s="33"/>
    </row>
    <row r="233" spans="54:55" x14ac:dyDescent="0.4">
      <c r="BB233" s="33"/>
      <c r="BC233" s="33"/>
    </row>
    <row r="234" spans="54:55" x14ac:dyDescent="0.4">
      <c r="BB234" s="33"/>
      <c r="BC234" s="33"/>
    </row>
    <row r="235" spans="54:55" x14ac:dyDescent="0.4">
      <c r="BB235" s="33"/>
      <c r="BC235" s="33"/>
    </row>
    <row r="236" spans="54:55" x14ac:dyDescent="0.4">
      <c r="BB236" s="33"/>
      <c r="BC236" s="33"/>
    </row>
    <row r="237" spans="54:55" x14ac:dyDescent="0.4">
      <c r="BB237" s="33"/>
      <c r="BC237" s="33"/>
    </row>
    <row r="238" spans="54:55" x14ac:dyDescent="0.4">
      <c r="BB238" s="33"/>
      <c r="BC238" s="33"/>
    </row>
    <row r="239" spans="54:55" x14ac:dyDescent="0.4">
      <c r="BB239" s="33"/>
      <c r="BC239" s="33"/>
    </row>
    <row r="240" spans="54:55" x14ac:dyDescent="0.4">
      <c r="BB240" s="33"/>
      <c r="BC240" s="33"/>
    </row>
    <row r="241" spans="54:55" x14ac:dyDescent="0.4">
      <c r="BB241" s="33"/>
      <c r="BC241" s="33"/>
    </row>
    <row r="242" spans="54:55" x14ac:dyDescent="0.4">
      <c r="BB242" s="33"/>
      <c r="BC242" s="33"/>
    </row>
    <row r="243" spans="54:55" x14ac:dyDescent="0.4">
      <c r="BB243" s="33"/>
      <c r="BC243" s="33"/>
    </row>
    <row r="244" spans="54:55" x14ac:dyDescent="0.4">
      <c r="BB244" s="33"/>
      <c r="BC244" s="33"/>
    </row>
    <row r="245" spans="54:55" x14ac:dyDescent="0.4">
      <c r="BB245" s="33"/>
      <c r="BC245" s="33"/>
    </row>
    <row r="246" spans="54:55" x14ac:dyDescent="0.4">
      <c r="BB246" s="33"/>
      <c r="BC246" s="33"/>
    </row>
    <row r="247" spans="54:55" x14ac:dyDescent="0.4">
      <c r="BB247" s="33"/>
      <c r="BC247" s="33"/>
    </row>
  </sheetData>
  <autoFilter ref="A56:BA188" xr:uid="{00000000-0001-0000-0200-000000000000}">
    <sortState xmlns:xlrd2="http://schemas.microsoft.com/office/spreadsheetml/2017/richdata2" ref="A57:BA188">
      <sortCondition ref="B56:B188"/>
    </sortState>
  </autoFilter>
  <mergeCells count="12">
    <mergeCell ref="A55:F55"/>
    <mergeCell ref="G55:N55"/>
    <mergeCell ref="O55:X55"/>
    <mergeCell ref="Y55:AH55"/>
    <mergeCell ref="AJ55:AP55"/>
    <mergeCell ref="AQ55:BA55"/>
    <mergeCell ref="A1:G1"/>
    <mergeCell ref="H1:N1"/>
    <mergeCell ref="O1:X1"/>
    <mergeCell ref="Y1:AI1"/>
    <mergeCell ref="AJ1:AP1"/>
    <mergeCell ref="AQ1:BA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 온실가스 감축량 산정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 승헌</dc:creator>
  <cp:lastModifiedBy>송 승헌</cp:lastModifiedBy>
  <dcterms:created xsi:type="dcterms:W3CDTF">2025-08-20T01:40:54Z</dcterms:created>
  <dcterms:modified xsi:type="dcterms:W3CDTF">2025-08-20T01:43:08Z</dcterms:modified>
</cp:coreProperties>
</file>