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uationCertificate" sheetId="1" r:id="rId4"/>
    <sheet state="visible" name="GraduationCertificate (1)" sheetId="2" r:id="rId5"/>
  </sheets>
  <definedNames/>
  <calcPr/>
</workbook>
</file>

<file path=xl/sharedStrings.xml><?xml version="1.0" encoding="utf-8"?>
<sst xmlns="http://schemas.openxmlformats.org/spreadsheetml/2006/main" count="385" uniqueCount="202">
  <si>
    <t>Submission Date</t>
  </si>
  <si>
    <t>اختر المشاكل الموجودة في بياناتك</t>
  </si>
  <si>
    <t>قم برفع الصور ة الشخصية</t>
  </si>
  <si>
    <t>الإسم</t>
  </si>
  <si>
    <t>محل الميلاد (برجاء كتابة اسم المحافظة فقط)</t>
  </si>
  <si>
    <t>تاريخ الميلاد</t>
  </si>
  <si>
    <t>الرقم القومي</t>
  </si>
  <si>
    <t>Type a question</t>
  </si>
  <si>
    <t>No Label</t>
  </si>
  <si>
    <t>Designed by  GHAZI</t>
  </si>
  <si>
    <t>Submission ID</t>
  </si>
  <si>
    <t>الإسم
الرقم القومى
الصورة الشخصية</t>
  </si>
  <si>
    <t>اسلام جمال عبدالوهاب عبدالمعطى غازى</t>
  </si>
  <si>
    <t>كفر الشيخ</t>
  </si>
  <si>
    <t>زكى محمد ابراهيم عبد الحميد طلحه</t>
  </si>
  <si>
    <t>آيه محمد مختار موسى</t>
  </si>
  <si>
    <t>أميره عصام عبد المجيد محمد فضل</t>
  </si>
  <si>
    <t>هاجر فتحى محروس أبو عيانه</t>
  </si>
  <si>
    <t>آيه الشحات صالح الضبع</t>
  </si>
  <si>
    <t>آلاء فصيح أبواليزيد بيومى الشيخ</t>
  </si>
  <si>
    <t>عبد اللّٰه احمد على محمد البرعى</t>
  </si>
  <si>
    <t>محل الميلاد (اسم المحافظة فقط)</t>
  </si>
  <si>
    <t>محمود محمد محمد فهمي الشرقاوي</t>
  </si>
  <si>
    <t>الغربيه</t>
  </si>
  <si>
    <t>أحمد عبدالباسط المرسي محمد</t>
  </si>
  <si>
    <t>اميره محمد عبد الباسط عبد الحميد شحاته</t>
  </si>
  <si>
    <t>الغربية</t>
  </si>
  <si>
    <t>هانم فؤاد عبدالفتاح عبداللطيف</t>
  </si>
  <si>
    <t>سهيله حسن حسن حسان</t>
  </si>
  <si>
    <t>الإسم
الصورة الشخصية</t>
  </si>
  <si>
    <t>ساره محمد عبد اللطيف شعيب</t>
  </si>
  <si>
    <t>الصورة الشخصية</t>
  </si>
  <si>
    <t>نانسى حمدين عبدالصمد على</t>
  </si>
  <si>
    <t>ساره نعيم محمد فتحى راشد</t>
  </si>
  <si>
    <t>أمل  طلعت عبدالقادر عبدالوهاب</t>
  </si>
  <si>
    <t>بسنت رمزى محمد احمد عيسى</t>
  </si>
  <si>
    <t>منار حسن محمد حموده</t>
  </si>
  <si>
    <t>الإسم
محل الميلاد (اسم المحافظة فقط)</t>
  </si>
  <si>
    <t>اميرة فاروق محمد جاد</t>
  </si>
  <si>
    <t>الاسكندريه</t>
  </si>
  <si>
    <t>بسمة مهيب بسيونى احمد ابراهيم</t>
  </si>
  <si>
    <t>عماد أحمد عبدالواحد عبدالجواد موسى</t>
  </si>
  <si>
    <t>أسماء مجاهد قدرى عبدالفتاح حجازى</t>
  </si>
  <si>
    <t>ناديه مصطفى احمد جاد جاد عيسى</t>
  </si>
  <si>
    <t>عبير نشأت احمد عبدالفتاح القادوم</t>
  </si>
  <si>
    <t>محمد فرج مسعد ابراهيم عبدالعال</t>
  </si>
  <si>
    <t>منار محرم عبدالرؤف الشيتانى</t>
  </si>
  <si>
    <t>آيه رضا السعيد خفاجى</t>
  </si>
  <si>
    <t>الزهراء على محمد اسماعيل ابوعيانه</t>
  </si>
  <si>
    <t>أيه مصطفى محمد محمد ابوشعيشع</t>
  </si>
  <si>
    <t>شروق عبدالباسط علوان محمد</t>
  </si>
  <si>
    <t>آيه جاداللّٰه محمد عطيه على الدمنهورى</t>
  </si>
  <si>
    <t>ايمان رأفت عطيه الشاملى حسنين</t>
  </si>
  <si>
    <t>عبدالله عماد محمود حافظ الشناوى</t>
  </si>
  <si>
    <t>ايمان على ممدوح أبو دسوقى</t>
  </si>
  <si>
    <t>احمد محمد على محمد ابراهيم عمر</t>
  </si>
  <si>
    <t>آيه رضا جمعه المصرى</t>
  </si>
  <si>
    <t>آيه السيد محمد صبرى السيد الحفناوى</t>
  </si>
  <si>
    <t>آيه السيد مصطفى الدسوقى عفيفى</t>
  </si>
  <si>
    <t>مروه عبد العظيم الدسوقى محمود على</t>
  </si>
  <si>
    <t>ساره جمعه على على ابو الاسعاد</t>
  </si>
  <si>
    <t>الإسم
الرقم القومى
محل الميلاد (اسم المحافظة فقط)
تاريخ الميلاد
الصورة الشخصية</t>
  </si>
  <si>
    <t>ابراهيم السيد صلاح حامد بدوى</t>
  </si>
  <si>
    <t>كفرالشيخ</t>
  </si>
  <si>
    <t>16/09/2001</t>
  </si>
  <si>
    <t>اسماء محمد محمد فؤاد عبدالقوى</t>
  </si>
  <si>
    <t>اميره الششتاوى الحمادى فؤاد الحمادى</t>
  </si>
  <si>
    <t>إيمان محمود إبراهيم فراج</t>
  </si>
  <si>
    <t>الخارج / الأردن</t>
  </si>
  <si>
    <t>منال رأفت ابراهيم قطب حسين</t>
  </si>
  <si>
    <t>رنا ابراهيم مصطفى المغازى ابراهيم</t>
  </si>
  <si>
    <t>الدقهلية</t>
  </si>
  <si>
    <t>سامح عماد عاطف محمد المسيرى</t>
  </si>
  <si>
    <t>داليا محمد عبدالعزيز عبدالعزيز كديره</t>
  </si>
  <si>
    <t>إيمان محمد عبد السلام يوسف</t>
  </si>
  <si>
    <t>آيه زغلول طه سلامه</t>
  </si>
  <si>
    <t>آيه كمال الرفاعى محمد اللبيشى</t>
  </si>
  <si>
    <t>سمير الشحات عبدالقادر حسن الشناوي</t>
  </si>
  <si>
    <t>روان عبدالمنعم محمد محمد غديه</t>
  </si>
  <si>
    <t>رهف محمد احمد سالم الشيخ</t>
  </si>
  <si>
    <t>الخارج /السعودية</t>
  </si>
  <si>
    <t>نورهان محمد ابراهيم على الحدق</t>
  </si>
  <si>
    <t>الخارج/السعوديه</t>
  </si>
  <si>
    <t>ريهام حسينى عبدالعاطى ذكى عبدالعال</t>
  </si>
  <si>
    <t>ألاء حمام حلمى عبد الله يوسف</t>
  </si>
  <si>
    <t>رندا عبدالمنعم رأفت السعيد</t>
  </si>
  <si>
    <t>محمد شعبان الشربيني محمد شرف</t>
  </si>
  <si>
    <t>أميرة السيد عبدالباسط عبدالله</t>
  </si>
  <si>
    <t>أميره مسعد يوسف حسن البلقاسى</t>
  </si>
  <si>
    <t>محمد راضي رشدي الباز الوهيدي</t>
  </si>
  <si>
    <t>انجى عبدالله محمد عبدالله غنيم</t>
  </si>
  <si>
    <t>مي اسامة فوزي ياقوت</t>
  </si>
  <si>
    <t>سميرة الشاملى محمد البيلى</t>
  </si>
  <si>
    <t>شروق سعد محمد عوض صلاح</t>
  </si>
  <si>
    <t>آيه السيد فوزى حسين حموده</t>
  </si>
  <si>
    <t>اسماء عصام محمد عبد اللطيف عاشور</t>
  </si>
  <si>
    <t>أحمد إبراهيم نصر راشد يونس</t>
  </si>
  <si>
    <t>مينا اشرف جورج عبدالمسيح</t>
  </si>
  <si>
    <t>آلاء السيد محمد محمد شتا</t>
  </si>
  <si>
    <t>اسماء فتوح عبدالسلام محمد حسين</t>
  </si>
  <si>
    <t>اسماء سعيد بسيونى بدر</t>
  </si>
  <si>
    <t>نرمين رأفت مصباح ابراهيم سالم</t>
  </si>
  <si>
    <t>الإسم
الرقم القومى
محل الميلاد (اسم المحافظة فقط)
الصورة الشخصية</t>
  </si>
  <si>
    <t>آيه هشام طه علي</t>
  </si>
  <si>
    <t>آيه استفتاح محمد رياض</t>
  </si>
  <si>
    <t>آلاء عبدالفتاح محمد محمد شعيشع</t>
  </si>
  <si>
    <t>ابراهيم السيد عبد المعبود السيد</t>
  </si>
  <si>
    <t>آلاء على عبدالغنى محمد عنانى</t>
  </si>
  <si>
    <t>سهيله محمد ابوشعيشع عبدالعزيز</t>
  </si>
  <si>
    <t>نهى السيد سعد محمد خليفه</t>
  </si>
  <si>
    <t>عمرو الشحات محمد عرفه</t>
  </si>
  <si>
    <t>سهيله احمد عبدالحليم الصاوي</t>
  </si>
  <si>
    <t>شروق عوض حامد محمد</t>
  </si>
  <si>
    <t>أسماء جمعه محمد أبوحطب</t>
  </si>
  <si>
    <t>حامد ابراهيم حامد اسماعيل</t>
  </si>
  <si>
    <t>حسام آمان على احمد على</t>
  </si>
  <si>
    <t>الاء عصام احمد محمد عيد</t>
  </si>
  <si>
    <t>بالخارج السعودية</t>
  </si>
  <si>
    <t>ندى مصطفى الشهاوى محمد</t>
  </si>
  <si>
    <t>محمد رزق سليم رزق</t>
  </si>
  <si>
    <t>الخارج الاردن</t>
  </si>
  <si>
    <t>آيه ابوزيد احمد ابوزيد سليم</t>
  </si>
  <si>
    <t>https://www.jotform.com/uploads/eslamghazi20002/241595019999575/5937667534916843332/IMG-20240609-WA0036.jpeg
https://www.jotform.com/uploads/eslamghazi20002/241595019999575/5937667534916843332/im6ee5~3.JPG</t>
  </si>
  <si>
    <t>نرمين احمد الشحات مجاهد</t>
  </si>
  <si>
    <t>مصطفى محمود عبدالتواب ابو المعاطى</t>
  </si>
  <si>
    <t>منار حماده حسونه على عبداللطيف</t>
  </si>
  <si>
    <t>ايه شحاته اسماعيل ابراهيم محروس</t>
  </si>
  <si>
    <t>البحيرة</t>
  </si>
  <si>
    <t>اسماء أنس رشاد اسماعيل القلفاط</t>
  </si>
  <si>
    <t>محل الميلاد (اسم المحافظة فقط)
الصورة الشخصية</t>
  </si>
  <si>
    <t>رياض رياض احمد ابوحسن</t>
  </si>
  <si>
    <t>ميرنا ناصر السيد السيد عوض</t>
  </si>
  <si>
    <t>محمود رمضان محمود احمد خليفه</t>
  </si>
  <si>
    <t>محمد عبد الحليم عبد الرؤف حسن كريم</t>
  </si>
  <si>
    <t>اسماء كمال محمد القصير السترى</t>
  </si>
  <si>
    <t>احمد غالب عبدالسميع عبدالقوى عبدالجيد</t>
  </si>
  <si>
    <t>منار ابراهيم احمد احمد الشناوى</t>
  </si>
  <si>
    <t>أمنيه السيد فؤاد عبدالعزيز البيه</t>
  </si>
  <si>
    <t>23/11/2001</t>
  </si>
  <si>
    <t>أميره عبدالله محمود محمد راشد</t>
  </si>
  <si>
    <t>ايمان السيد محمد محمد يوسف</t>
  </si>
  <si>
    <t>آيه فايد محمد سيداحمد</t>
  </si>
  <si>
    <t>ايمان عبدالسلام منصور عبدالسلام فرحات</t>
  </si>
  <si>
    <t>عبدالرحمن السيد عبدالرحمن خليل اللقانى</t>
  </si>
  <si>
    <t>الخارج / السعودية</t>
  </si>
  <si>
    <t>مروه محمد السيد ابوالغيط ساطور</t>
  </si>
  <si>
    <t>نورهان ايمن محمد هاشم احمد</t>
  </si>
  <si>
    <t>أميره عادل محمود العرابي محمد</t>
  </si>
  <si>
    <t>نرمين أحمد أحمد الشاذلى الخطيب</t>
  </si>
  <si>
    <t>نورهان رمضان محمد بهنسى عبد العال</t>
  </si>
  <si>
    <t>سماح زينهم محمد السيد ابو عبده</t>
  </si>
  <si>
    <t>ناديه خميس محمد محمد</t>
  </si>
  <si>
    <t>امانى السيد محمد مأمون غندور</t>
  </si>
  <si>
    <t>قم برفع الصورة الشخصية</t>
  </si>
  <si>
    <t>الإسم
الرقم القومى</t>
  </si>
  <si>
    <t>يسبسبسب</t>
  </si>
  <si>
    <t>احمد عاطف ابراهيم رجب مجاهد</t>
  </si>
  <si>
    <t>آيه شكرى محمود بلتاجى الدسوقى</t>
  </si>
  <si>
    <t>الإسم
الرقم القومى
محل الميلاد (اسم المحافظة فقط)
تاريخ الميلاد</t>
  </si>
  <si>
    <t>نجلاء فؤاد عبدالحميد ابراهيم</t>
  </si>
  <si>
    <t>هاله على زيدان محمد دره</t>
  </si>
  <si>
    <t>آيه طارق احمد بسيونى</t>
  </si>
  <si>
    <t>آيه حمدى على حمود</t>
  </si>
  <si>
    <t>نرمين احمد الشحات مجاهد اسماعيل</t>
  </si>
  <si>
    <t>أيه مسعد عبد المجيد على حسن</t>
  </si>
  <si>
    <t>ليلى محمد حامد عبدﷲ ابراهيم</t>
  </si>
  <si>
    <t>أمنيه عادل كمال على عجاجه</t>
  </si>
  <si>
    <t>ريهام محمد عوض على ابراهيم القن</t>
  </si>
  <si>
    <t>احمد السيد علي مصطفي عبد الحميد</t>
  </si>
  <si>
    <t>علا عبدالباسط عبدالواحد المغازى</t>
  </si>
  <si>
    <t>سالي زين العابدين السعداوى بسيونى ركه</t>
  </si>
  <si>
    <t>ولاء مصطفى الأنور السيد عابد</t>
  </si>
  <si>
    <t>آلاء مصطفى السعيد مصطفى الموافى</t>
  </si>
  <si>
    <t>سمر عبد الفتاح كمال محمد على</t>
  </si>
  <si>
    <t>آلاء شحاته غريب الصياد</t>
  </si>
  <si>
    <t>أسماء عبدالبديع فوزى عبدالعزيز القربه</t>
  </si>
  <si>
    <t>ميرهان محمد السيد عبد الجواد فرج حنيش</t>
  </si>
  <si>
    <t>الخارج/ السعودية</t>
  </si>
  <si>
    <t>حبيبه احمد على احمد عبده</t>
  </si>
  <si>
    <t>نيره محمود غازى ابراهيم شاهين</t>
  </si>
  <si>
    <t>ايمان السعيد يوسف محمد الحكيم</t>
  </si>
  <si>
    <t>ايمان محمد حامد احمد</t>
  </si>
  <si>
    <t>آيه منصور محمد الصاوى نوار</t>
  </si>
  <si>
    <t>فارس محمد ابوزيد حسن غازى</t>
  </si>
  <si>
    <t>عبداللاه عبدالمجيد عبدالله مصطفى</t>
  </si>
  <si>
    <t>نسمه عبد الناصر مسعد الخطيب</t>
  </si>
  <si>
    <t>بلال عبدالحق معوض ابوسكين</t>
  </si>
  <si>
    <t>آيه محمد سليمان عبدالله</t>
  </si>
  <si>
    <t>نورهان محمد احمد محمد</t>
  </si>
  <si>
    <t>محافظة مطروح / مرسى مطروح</t>
  </si>
  <si>
    <t>نورهان صبرى محمد محمود الشرقاوى</t>
  </si>
  <si>
    <t>ندي احمد فؤاد عبد المولي محمد</t>
  </si>
  <si>
    <t>آيه جمال السعيد محمد الشرقاوى</t>
  </si>
  <si>
    <t>ايناس عبده السيد عبده النعيري</t>
  </si>
  <si>
    <t>نرمين حمدى محمد محمد قنبر</t>
  </si>
  <si>
    <t>نورهان حسن احمد محمد</t>
  </si>
  <si>
    <t>الاسكندرية</t>
  </si>
  <si>
    <t>ايمان حامد حسن البيلي وهبه</t>
  </si>
  <si>
    <t>محمود درويش عبد المعبود الرويني</t>
  </si>
  <si>
    <t>رانيا فريد عبدالله عبدالغنى شوشه</t>
  </si>
  <si>
    <t>رهام عبدالله عبدالحليم محمد غنيم</t>
  </si>
  <si>
    <t>ايه وزير السعيد محمد ابو حطب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</si>
</sst>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m/dd/yyyy"/>
  </numFmts>
  <fonts count="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2">
    <border/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24.88"/>
    <col customWidth="1" min="3" max="3" width="107.75"/>
    <col customWidth="1" min="4" max="4" width="26.38"/>
    <col customWidth="1" min="5" max="5" width="31.75"/>
    <col customWidth="1" min="6" max="6" width="10.88"/>
    <col customWidth="1" min="7" max="7" width="13.75"/>
    <col customWidth="1" min="8" max="8" width="13.63"/>
    <col customWidth="1" min="9" max="9" width="8.0"/>
    <col customWidth="1" min="10" max="10" width="17.0"/>
    <col customWidth="1" hidden="1" min="11" max="11" width="1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>
        <v>45451.8881712963</v>
      </c>
      <c r="B2" s="4" t="s">
        <v>11</v>
      </c>
      <c r="C2" s="5" t="str">
        <f>HYPERLINK("https://www.jotform.com/uploads/eslamghazi20002/241595019999575/5936799383025731789/30110281500753.jpg","https://www.jotform.com/uploads/eslamghazi20002/241595019999575/5936799383025731789/30110281500753.jpg")</f>
        <v>https://www.jotform.com/uploads/eslamghazi20002/241595019999575/5936799383025731789/30110281500753.jpg</v>
      </c>
      <c r="D2" s="4" t="s">
        <v>12</v>
      </c>
      <c r="E2" s="4" t="s">
        <v>13</v>
      </c>
      <c r="G2" s="6">
        <v>3.0110281500753E13</v>
      </c>
      <c r="H2" s="6"/>
      <c r="I2" s="6"/>
      <c r="J2" s="6"/>
      <c r="K2" s="7" t="str">
        <f>TEXT("5936799383025731789","0")</f>
        <v>5936799383025731789</v>
      </c>
    </row>
    <row r="3">
      <c r="A3" s="3">
        <v>45451.89298611111</v>
      </c>
      <c r="B3" s="4" t="s">
        <v>3</v>
      </c>
      <c r="D3" s="4" t="s">
        <v>14</v>
      </c>
      <c r="G3" s="6">
        <v>3.0108151504418E13</v>
      </c>
      <c r="H3" s="6"/>
      <c r="I3" s="6"/>
      <c r="J3" s="6"/>
      <c r="K3" s="7" t="str">
        <f>TEXT("5936803546421690885","0")</f>
        <v>5936803546421690885</v>
      </c>
    </row>
    <row r="4">
      <c r="A4" s="3">
        <v>45451.89534722222</v>
      </c>
      <c r="B4" s="4" t="s">
        <v>3</v>
      </c>
      <c r="D4" s="4" t="s">
        <v>15</v>
      </c>
      <c r="G4" s="6">
        <v>3.0103251500248E13</v>
      </c>
      <c r="H4" s="6"/>
      <c r="I4" s="6"/>
      <c r="J4" s="6"/>
      <c r="K4" s="7" t="str">
        <f>TEXT("5936805585511695701","0")</f>
        <v>5936805585511695701</v>
      </c>
    </row>
    <row r="5">
      <c r="A5" s="3">
        <v>45451.89582175926</v>
      </c>
      <c r="B5" s="4" t="s">
        <v>3</v>
      </c>
      <c r="D5" s="4" t="s">
        <v>16</v>
      </c>
      <c r="G5" s="6">
        <v>3.0104171501029E13</v>
      </c>
      <c r="H5" s="6"/>
      <c r="I5" s="6"/>
      <c r="J5" s="6"/>
      <c r="K5" s="7" t="str">
        <f>TEXT("5936805999699024152","0")</f>
        <v>5936805999699024152</v>
      </c>
    </row>
    <row r="6">
      <c r="A6" s="3">
        <v>45451.8959837963</v>
      </c>
      <c r="B6" s="4" t="s">
        <v>3</v>
      </c>
      <c r="D6" s="4" t="s">
        <v>17</v>
      </c>
      <c r="G6" s="6">
        <v>3.0010071500063E13</v>
      </c>
      <c r="H6" s="6"/>
      <c r="I6" s="6"/>
      <c r="J6" s="6"/>
      <c r="K6" s="7" t="str">
        <f>TEXT("5936806132867134618","0")</f>
        <v>5936806132867134618</v>
      </c>
    </row>
    <row r="7">
      <c r="A7" s="3">
        <v>45451.89671296296</v>
      </c>
      <c r="B7" s="4" t="s">
        <v>3</v>
      </c>
      <c r="D7" s="4" t="s">
        <v>18</v>
      </c>
      <c r="G7" s="6">
        <v>3.0008141501203E13</v>
      </c>
      <c r="H7" s="6"/>
      <c r="I7" s="6"/>
      <c r="J7" s="6"/>
      <c r="K7" s="7" t="str">
        <f>TEXT("5936806761219709996","0")</f>
        <v>5936806761219709996</v>
      </c>
    </row>
    <row r="8">
      <c r="A8" s="3">
        <v>45451.8978125</v>
      </c>
      <c r="B8" s="4" t="s">
        <v>3</v>
      </c>
      <c r="D8" s="4" t="s">
        <v>19</v>
      </c>
      <c r="G8" s="6">
        <v>3.0003011503385E13</v>
      </c>
      <c r="H8" s="6"/>
      <c r="I8" s="6"/>
      <c r="J8" s="6"/>
      <c r="K8" s="7" t="str">
        <f>TEXT("5936807717515546551","0")</f>
        <v>5936807717515546551</v>
      </c>
    </row>
    <row r="9">
      <c r="A9" s="3">
        <v>45451.89849537037</v>
      </c>
      <c r="B9" s="4" t="s">
        <v>3</v>
      </c>
      <c r="D9" s="4" t="s">
        <v>20</v>
      </c>
      <c r="G9" s="6">
        <v>3.0009281500416E13</v>
      </c>
      <c r="H9" s="6"/>
      <c r="I9" s="6"/>
      <c r="J9" s="6"/>
      <c r="K9" s="7" t="str">
        <f>TEXT("5936808308814639212","0")</f>
        <v>5936808308814639212</v>
      </c>
    </row>
    <row r="10">
      <c r="A10" s="3">
        <v>45451.89928240741</v>
      </c>
      <c r="B10" s="4" t="s">
        <v>21</v>
      </c>
      <c r="D10" s="4" t="s">
        <v>22</v>
      </c>
      <c r="E10" s="4" t="s">
        <v>23</v>
      </c>
      <c r="G10" s="6">
        <v>2.9812211601217E13</v>
      </c>
      <c r="H10" s="6"/>
      <c r="I10" s="6"/>
      <c r="J10" s="6"/>
      <c r="K10" s="7" t="str">
        <f>TEXT("5936808988467674896","0")</f>
        <v>5936808988467674896</v>
      </c>
    </row>
    <row r="11">
      <c r="A11" s="3">
        <v>45451.89979166666</v>
      </c>
      <c r="B11" s="4" t="s">
        <v>3</v>
      </c>
      <c r="D11" s="4" t="s">
        <v>24</v>
      </c>
      <c r="G11" s="6">
        <v>3.0102151501518E13</v>
      </c>
      <c r="H11" s="6"/>
      <c r="I11" s="6"/>
      <c r="J11" s="6"/>
      <c r="K11" s="7" t="str">
        <f>TEXT("5936809422013608560","0")</f>
        <v>5936809422013608560</v>
      </c>
    </row>
    <row r="12">
      <c r="A12" s="3">
        <v>45451.90791666666</v>
      </c>
      <c r="B12" s="4" t="s">
        <v>21</v>
      </c>
      <c r="D12" s="4" t="s">
        <v>25</v>
      </c>
      <c r="E12" s="4" t="s">
        <v>26</v>
      </c>
      <c r="G12" s="6">
        <v>3.0105011602887E13</v>
      </c>
      <c r="H12" s="6"/>
      <c r="I12" s="6"/>
      <c r="J12" s="6"/>
      <c r="K12" s="7" t="str">
        <f>TEXT("5936816442789090587","0")</f>
        <v>5936816442789090587</v>
      </c>
    </row>
    <row r="13">
      <c r="A13" s="3">
        <v>45451.90975694444</v>
      </c>
      <c r="B13" s="4" t="s">
        <v>3</v>
      </c>
      <c r="D13" s="4" t="s">
        <v>27</v>
      </c>
      <c r="G13" s="6">
        <v>3.0109111501145E13</v>
      </c>
      <c r="H13" s="6"/>
      <c r="I13" s="6"/>
      <c r="J13" s="6"/>
      <c r="K13" s="7" t="str">
        <f>TEXT("5936818030717443025","0")</f>
        <v>5936818030717443025</v>
      </c>
    </row>
    <row r="14">
      <c r="A14" s="3">
        <v>45451.91105324074</v>
      </c>
      <c r="B14" s="4" t="s">
        <v>3</v>
      </c>
      <c r="D14" s="4" t="s">
        <v>28</v>
      </c>
      <c r="G14" s="6">
        <v>3.0101191500089E13</v>
      </c>
      <c r="H14" s="6"/>
      <c r="I14" s="6"/>
      <c r="J14" s="6"/>
      <c r="K14" s="7" t="str">
        <f>TEXT("5936819156117861521","0")</f>
        <v>5936819156117861521</v>
      </c>
    </row>
    <row r="15">
      <c r="A15" s="3">
        <v>45451.91509259259</v>
      </c>
      <c r="B15" s="4" t="s">
        <v>29</v>
      </c>
      <c r="C15" s="5" t="str">
        <f>HYPERLINK("https://www.jotform.com/uploads/eslamghazi20002/241595019999575/5936822317509210906/Scanned_20240608-2206.pdf","https://www.jotform.com/uploads/eslamghazi20002/241595019999575/5936822317509210906/Scanned_20240608-2206.pdf")</f>
        <v>https://www.jotform.com/uploads/eslamghazi20002/241595019999575/5936822317509210906/Scanned_20240608-2206.pdf</v>
      </c>
      <c r="D15" s="4" t="s">
        <v>30</v>
      </c>
      <c r="G15" s="6">
        <v>3.0107011512341E13</v>
      </c>
      <c r="H15" s="6"/>
      <c r="I15" s="6"/>
      <c r="J15" s="6"/>
      <c r="K15" s="7" t="str">
        <f>TEXT("5936822317509210906","0")</f>
        <v>5936822317509210906</v>
      </c>
    </row>
    <row r="16">
      <c r="A16" s="3">
        <v>45451.91883101852</v>
      </c>
      <c r="B16" s="4" t="s">
        <v>31</v>
      </c>
      <c r="C16" s="5" t="str">
        <f>HYPERLINK("https://www.jotform.com/uploads/eslamghazi20002/241595019999575/5936825878615125660/E42CD252-8A35-4D73-AF12-E7C5F42F0DC5.jpeg","https://www.jotform.com/uploads/eslamghazi20002/241595019999575/5936825878615125660/E42CD252-8A35-4D73-AF12-E7C5F42F0DC5.jpeg")</f>
        <v>https://www.jotform.com/uploads/eslamghazi20002/241595019999575/5936825878615125660/E42CD252-8A35-4D73-AF12-E7C5F42F0DC5.jpeg</v>
      </c>
      <c r="D16" s="4" t="s">
        <v>32</v>
      </c>
      <c r="G16" s="6">
        <v>3.0110011539445E13</v>
      </c>
      <c r="K16" s="7" t="str">
        <f>TEXT("5936825878615125660","0")</f>
        <v>5936825878615125660</v>
      </c>
    </row>
    <row r="17">
      <c r="A17" s="3">
        <v>45451.91553240741</v>
      </c>
      <c r="B17" s="4" t="s">
        <v>21</v>
      </c>
      <c r="D17" s="4" t="s">
        <v>33</v>
      </c>
      <c r="E17" s="4" t="s">
        <v>26</v>
      </c>
      <c r="G17" s="6">
        <v>3.0006121602566E13</v>
      </c>
      <c r="K17" s="7" t="str">
        <f>TEXT("5936823023701669949","0")</f>
        <v>5936823023701669949</v>
      </c>
    </row>
    <row r="18">
      <c r="A18" s="3">
        <v>45451.92329861111</v>
      </c>
      <c r="B18" s="4" t="s">
        <v>3</v>
      </c>
      <c r="D18" s="4" t="s">
        <v>34</v>
      </c>
      <c r="G18" s="6">
        <v>3.0109151503388E13</v>
      </c>
      <c r="K18" s="7" t="str">
        <f>TEXT("5936829738016942935","0")</f>
        <v>5936829738016942935</v>
      </c>
    </row>
    <row r="19">
      <c r="A19" s="3">
        <v>45451.923842592594</v>
      </c>
      <c r="B19" s="4" t="s">
        <v>3</v>
      </c>
      <c r="D19" s="4" t="s">
        <v>35</v>
      </c>
      <c r="G19" s="6">
        <v>3.0007151500969E13</v>
      </c>
      <c r="K19" s="7" t="str">
        <f>TEXT("5936830207206483387","0")</f>
        <v>5936830207206483387</v>
      </c>
    </row>
    <row r="20">
      <c r="A20" s="3">
        <v>45451.93194444444</v>
      </c>
      <c r="B20" s="4" t="s">
        <v>3</v>
      </c>
      <c r="D20" s="4" t="s">
        <v>36</v>
      </c>
      <c r="G20" s="6">
        <v>3.0008011502208E13</v>
      </c>
      <c r="K20" s="7" t="str">
        <f>TEXT("5936837201016918607","0")</f>
        <v>5936837201016918607</v>
      </c>
    </row>
    <row r="21">
      <c r="A21" s="3">
        <v>45451.93418981481</v>
      </c>
      <c r="B21" s="4" t="s">
        <v>37</v>
      </c>
      <c r="D21" s="4" t="s">
        <v>38</v>
      </c>
      <c r="E21" s="4" t="s">
        <v>39</v>
      </c>
      <c r="G21" s="6">
        <v>2.9911280202349E13</v>
      </c>
      <c r="K21" s="7" t="str">
        <f>TEXT("5936839149839448211","0")</f>
        <v>5936839149839448211</v>
      </c>
    </row>
    <row r="22">
      <c r="A22" s="3">
        <v>45451.93493055556</v>
      </c>
      <c r="B22" s="4" t="s">
        <v>3</v>
      </c>
      <c r="D22" s="4" t="s">
        <v>40</v>
      </c>
      <c r="G22" s="6">
        <v>3.0102011515306E13</v>
      </c>
      <c r="K22" s="7" t="str">
        <f>TEXT("5936839785824077116","0")</f>
        <v>5936839785824077116</v>
      </c>
    </row>
    <row r="23">
      <c r="A23" s="3">
        <v>45451.94024305556</v>
      </c>
      <c r="B23" s="4" t="s">
        <v>3</v>
      </c>
      <c r="D23" s="4" t="s">
        <v>41</v>
      </c>
      <c r="G23" s="6">
        <v>3.0105201502552E13</v>
      </c>
      <c r="K23" s="7" t="str">
        <f>TEXT("5936844374214674396","0")</f>
        <v>5936844374214674396</v>
      </c>
    </row>
    <row r="24">
      <c r="A24" s="3">
        <v>45451.94018518519</v>
      </c>
      <c r="B24" s="4" t="s">
        <v>3</v>
      </c>
      <c r="D24" s="4" t="s">
        <v>42</v>
      </c>
      <c r="G24" s="6">
        <v>2.9910191500623E13</v>
      </c>
      <c r="K24" s="7" t="str">
        <f>TEXT("5936844321414367523","0")</f>
        <v>5936844321414367523</v>
      </c>
    </row>
    <row r="25">
      <c r="A25" s="3">
        <v>45451.93635416667</v>
      </c>
      <c r="B25" s="4" t="s">
        <v>3</v>
      </c>
      <c r="D25" s="4" t="s">
        <v>43</v>
      </c>
      <c r="G25" s="6">
        <v>3.0202101500582E13</v>
      </c>
      <c r="K25" s="7" t="str">
        <f>TEXT("5936841013717036815","0")</f>
        <v>5936841013717036815</v>
      </c>
    </row>
    <row r="26">
      <c r="A26" s="3">
        <v>45451.942199074074</v>
      </c>
      <c r="B26" s="4" t="s">
        <v>3</v>
      </c>
      <c r="D26" s="4" t="s">
        <v>44</v>
      </c>
      <c r="G26" s="6">
        <v>3.0107301500649E13</v>
      </c>
      <c r="K26" s="7" t="str">
        <f>TEXT("5936846069362199931","0")</f>
        <v>5936846069362199931</v>
      </c>
    </row>
    <row r="27">
      <c r="A27" s="3">
        <v>45451.94284722222</v>
      </c>
      <c r="B27" s="4" t="s">
        <v>3</v>
      </c>
      <c r="D27" s="4" t="s">
        <v>45</v>
      </c>
      <c r="G27" s="6">
        <v>3.0104101500238E13</v>
      </c>
      <c r="K27" s="7" t="str">
        <f>TEXT("5936846627015445857","0")</f>
        <v>5936846627015445857</v>
      </c>
    </row>
    <row r="28">
      <c r="A28" s="3">
        <v>45451.94987268518</v>
      </c>
      <c r="B28" s="4" t="s">
        <v>3</v>
      </c>
      <c r="D28" s="4" t="s">
        <v>46</v>
      </c>
      <c r="G28" s="6">
        <v>3.0109071500809E13</v>
      </c>
      <c r="K28" s="7" t="str">
        <f>TEXT("5936852694813862729","0")</f>
        <v>5936852694813862729</v>
      </c>
    </row>
    <row r="29">
      <c r="A29" s="3">
        <v>45451.95379629629</v>
      </c>
      <c r="B29" s="4" t="s">
        <v>37</v>
      </c>
      <c r="D29" s="4" t="s">
        <v>47</v>
      </c>
      <c r="E29" s="4" t="s">
        <v>23</v>
      </c>
      <c r="G29" s="6">
        <v>3.0008051600547E13</v>
      </c>
      <c r="K29" s="7" t="str">
        <f>TEXT("5936856082783800766","0")</f>
        <v>5936856082783800766</v>
      </c>
    </row>
    <row r="30">
      <c r="A30" s="3">
        <v>45451.95670138889</v>
      </c>
      <c r="B30" s="4" t="s">
        <v>3</v>
      </c>
      <c r="D30" s="4" t="s">
        <v>48</v>
      </c>
      <c r="G30" s="6">
        <v>3.0102161500404E13</v>
      </c>
      <c r="K30" s="7" t="str">
        <f>TEXT("5936858592022846175","0")</f>
        <v>5936858592022846175</v>
      </c>
    </row>
    <row r="31">
      <c r="A31" s="3">
        <v>45451.90729166667</v>
      </c>
      <c r="B31" s="4" t="s">
        <v>3</v>
      </c>
      <c r="D31" s="4" t="s">
        <v>49</v>
      </c>
      <c r="G31" s="6">
        <v>3.0005261500244E13</v>
      </c>
      <c r="K31" s="7" t="str">
        <f>TEXT("5936815902524602564","0")</f>
        <v>5936815902524602564</v>
      </c>
    </row>
    <row r="32">
      <c r="A32" s="3">
        <v>45451.958136574074</v>
      </c>
      <c r="B32" s="4" t="s">
        <v>3</v>
      </c>
      <c r="D32" s="4" t="s">
        <v>50</v>
      </c>
      <c r="G32" s="6">
        <v>3.0008011509423E13</v>
      </c>
      <c r="K32" s="7" t="str">
        <f>TEXT("5936859834218214499","0")</f>
        <v>5936859834218214499</v>
      </c>
    </row>
    <row r="33">
      <c r="A33" s="3">
        <v>45451.96740740741</v>
      </c>
      <c r="B33" s="4" t="s">
        <v>3</v>
      </c>
      <c r="D33" s="4" t="s">
        <v>51</v>
      </c>
      <c r="G33" s="6">
        <v>3.0103101507449E13</v>
      </c>
      <c r="K33" s="7" t="str">
        <f>TEXT("5936867843153842385","0")</f>
        <v>5936867843153842385</v>
      </c>
    </row>
    <row r="34">
      <c r="A34" s="3">
        <v>45451.9699537037</v>
      </c>
      <c r="B34" s="4" t="s">
        <v>3</v>
      </c>
      <c r="D34" s="4" t="s">
        <v>52</v>
      </c>
      <c r="G34" s="6">
        <v>3.0108011502768E13</v>
      </c>
      <c r="K34" s="7" t="str">
        <f>TEXT("5936870049614749129","0")</f>
        <v>5936870049614749129</v>
      </c>
    </row>
    <row r="35">
      <c r="A35" s="3">
        <v>45451.972592592596</v>
      </c>
      <c r="B35" s="4" t="s">
        <v>3</v>
      </c>
      <c r="D35" s="4" t="s">
        <v>53</v>
      </c>
      <c r="G35" s="6">
        <v>3.0112151500576E13</v>
      </c>
      <c r="K35" s="7" t="str">
        <f>TEXT("5936872320948357021","0")</f>
        <v>5936872320948357021</v>
      </c>
    </row>
    <row r="36">
      <c r="A36" s="3">
        <v>45451.974953703706</v>
      </c>
      <c r="B36" s="4" t="s">
        <v>3</v>
      </c>
      <c r="D36" s="4" t="s">
        <v>54</v>
      </c>
      <c r="G36" s="6">
        <v>3.0007011508021E13</v>
      </c>
      <c r="K36" s="7" t="str">
        <f>TEXT("5936874368587149851","0")</f>
        <v>5936874368587149851</v>
      </c>
    </row>
    <row r="37">
      <c r="A37" s="3">
        <v>45451.98144675926</v>
      </c>
      <c r="B37" s="4" t="s">
        <v>3</v>
      </c>
      <c r="D37" s="4" t="s">
        <v>55</v>
      </c>
      <c r="G37" s="6">
        <v>3.0106061501794E13</v>
      </c>
      <c r="K37" s="7" t="str">
        <f>TEXT("5936879977122986130","0")</f>
        <v>5936879977122986130</v>
      </c>
    </row>
    <row r="38">
      <c r="A38" s="3">
        <v>45451.98351851852</v>
      </c>
      <c r="B38" s="4" t="s">
        <v>3</v>
      </c>
      <c r="D38" s="4" t="s">
        <v>56</v>
      </c>
      <c r="G38" s="6">
        <v>3.0201011529585E13</v>
      </c>
      <c r="K38" s="7" t="str">
        <f>TEXT("5936881768436408444","0")</f>
        <v>5936881768436408444</v>
      </c>
    </row>
    <row r="39">
      <c r="A39" s="3">
        <v>45451.987222222226</v>
      </c>
      <c r="B39" s="4" t="s">
        <v>3</v>
      </c>
      <c r="D39" s="4" t="s">
        <v>57</v>
      </c>
      <c r="G39" s="6">
        <v>3.0108091500167E13</v>
      </c>
      <c r="K39" s="7" t="str">
        <f>TEXT("5936884964328448612","0")</f>
        <v>5936884964328448612</v>
      </c>
    </row>
    <row r="40">
      <c r="A40" s="3">
        <v>45451.98847222222</v>
      </c>
      <c r="B40" s="4" t="s">
        <v>3</v>
      </c>
      <c r="D40" s="4" t="s">
        <v>58</v>
      </c>
      <c r="G40" s="6">
        <v>3.0112231500887E13</v>
      </c>
      <c r="K40" s="7" t="str">
        <f>TEXT("5936886042316267989","0")</f>
        <v>5936886042316267989</v>
      </c>
    </row>
    <row r="41">
      <c r="A41" s="3">
        <v>45451.9915625</v>
      </c>
      <c r="B41" s="4" t="s">
        <v>3</v>
      </c>
      <c r="D41" s="4" t="s">
        <v>59</v>
      </c>
      <c r="G41" s="6">
        <v>3.0102211500281E13</v>
      </c>
      <c r="K41" s="7" t="str">
        <f>TEXT("5936888717322512847","0")</f>
        <v>5936888717322512847</v>
      </c>
    </row>
    <row r="42">
      <c r="A42" s="3">
        <v>45451.994988425926</v>
      </c>
      <c r="B42" s="4" t="s">
        <v>31</v>
      </c>
      <c r="C42" s="5" t="str">
        <f>HYPERLINK("https://www.jotform.com/uploads/eslamghazi20002/241595019999575/5936891672124840642/IMG-20240608-WA0275.jpg","https://www.jotform.com/uploads/eslamghazi20002/241595019999575/5936891672124840642/IMG-20240608-WA0275.jpg")</f>
        <v>https://www.jotform.com/uploads/eslamghazi20002/241595019999575/5936891672124840642/IMG-20240608-WA0275.jpg</v>
      </c>
      <c r="D42" s="4" t="s">
        <v>60</v>
      </c>
      <c r="G42" s="6">
        <v>3.0106111500727E13</v>
      </c>
      <c r="K42" s="7" t="str">
        <f>TEXT("5936891672124840642","0")</f>
        <v>5936891672124840642</v>
      </c>
    </row>
    <row r="43">
      <c r="A43" s="3">
        <v>45452.00166666666</v>
      </c>
      <c r="B43" s="4" t="s">
        <v>61</v>
      </c>
      <c r="C43" s="5" t="str">
        <f>HYPERLINK("https://www.jotform.com/uploads/eslamghazi20002/241595019999575/5936897443229700112/IMG-20240608-WA0018.jpg","https://www.jotform.com/uploads/eslamghazi20002/241595019999575/5936897443229700112/IMG-20240608-WA0018.jpg")</f>
        <v>https://www.jotform.com/uploads/eslamghazi20002/241595019999575/5936897443229700112/IMG-20240608-WA0018.jpg</v>
      </c>
      <c r="D43" s="4" t="s">
        <v>62</v>
      </c>
      <c r="E43" s="4" t="s">
        <v>63</v>
      </c>
      <c r="F43" s="6" t="s">
        <v>64</v>
      </c>
      <c r="G43" s="6">
        <v>3.0109161501197E13</v>
      </c>
      <c r="K43" s="7" t="str">
        <f>TEXT("5936897443229700112","0")</f>
        <v>5936897443229700112</v>
      </c>
    </row>
    <row r="44">
      <c r="A44" s="3">
        <v>45451.98385416667</v>
      </c>
      <c r="B44" s="4" t="s">
        <v>3</v>
      </c>
      <c r="D44" s="4" t="s">
        <v>65</v>
      </c>
      <c r="G44" s="6">
        <v>3.0003071501063E13</v>
      </c>
      <c r="K44" s="7" t="str">
        <f>TEXT("5936882058413686563","0")</f>
        <v>5936882058413686563</v>
      </c>
    </row>
    <row r="45">
      <c r="A45" s="3">
        <v>45452.021944444445</v>
      </c>
      <c r="B45" s="4" t="s">
        <v>3</v>
      </c>
      <c r="D45" s="4" t="s">
        <v>66</v>
      </c>
      <c r="G45" s="6">
        <v>3.0109071500523E13</v>
      </c>
      <c r="K45" s="7" t="str">
        <f>TEXT("5936914964357221681","0")</f>
        <v>5936914964357221681</v>
      </c>
    </row>
    <row r="46">
      <c r="A46" s="3">
        <v>45452.027604166666</v>
      </c>
      <c r="B46" s="4" t="s">
        <v>37</v>
      </c>
      <c r="D46" s="4" t="s">
        <v>67</v>
      </c>
      <c r="E46" s="4" t="s">
        <v>68</v>
      </c>
      <c r="G46" s="6">
        <v>3.0102108800668E13</v>
      </c>
      <c r="K46" s="7" t="str">
        <f>TEXT("5936919853325935536","0")</f>
        <v>5936919853325935536</v>
      </c>
    </row>
    <row r="47">
      <c r="A47" s="3">
        <v>45452.03037037037</v>
      </c>
      <c r="B47" s="4" t="s">
        <v>3</v>
      </c>
      <c r="D47" s="4" t="s">
        <v>69</v>
      </c>
      <c r="G47" s="6">
        <v>3.0201111500541E13</v>
      </c>
      <c r="K47" s="7" t="str">
        <f>TEXT("5936922240917063118","0")</f>
        <v>5936922240917063118</v>
      </c>
    </row>
    <row r="48">
      <c r="A48" s="3">
        <v>45452.03575231481</v>
      </c>
      <c r="B48" s="4" t="s">
        <v>21</v>
      </c>
      <c r="D48" s="4" t="s">
        <v>70</v>
      </c>
      <c r="E48" s="4" t="s">
        <v>71</v>
      </c>
      <c r="G48" s="6">
        <v>3.0105121203961E13</v>
      </c>
      <c r="K48" s="7" t="str">
        <f>TEXT("5936926897915021817","0")</f>
        <v>5936926897915021817</v>
      </c>
    </row>
    <row r="49">
      <c r="A49" s="3">
        <v>45452.04019675926</v>
      </c>
      <c r="B49" s="4" t="s">
        <v>3</v>
      </c>
      <c r="D49" s="4" t="s">
        <v>72</v>
      </c>
      <c r="G49" s="6">
        <v>3.0009141501293E13</v>
      </c>
      <c r="K49" s="7" t="str">
        <f>TEXT("5936930738126550848","0")</f>
        <v>5936930738126550848</v>
      </c>
    </row>
    <row r="50">
      <c r="A50" s="3">
        <v>45452.042719907404</v>
      </c>
      <c r="B50" s="4" t="s">
        <v>31</v>
      </c>
      <c r="C50" s="5" t="str">
        <f>HYPERLINK("https://www.jotform.com/uploads/eslamghazi20002/241595019999575/5936932917488719941/Picsart_24-06-09_00-47-05-029.jpg","https://www.jotform.com/uploads/eslamghazi20002/241595019999575/5936932917488719941/Picsart_24-06-09_00-47-05-029.jpg")</f>
        <v>https://www.jotform.com/uploads/eslamghazi20002/241595019999575/5936932917488719941/Picsart_24-06-09_00-47-05-029.jpg</v>
      </c>
      <c r="D50" s="4" t="s">
        <v>73</v>
      </c>
      <c r="G50" s="6">
        <v>3.0109011518628E13</v>
      </c>
      <c r="K50" s="7" t="str">
        <f>TEXT("5936932917488719941","0")</f>
        <v>5936932917488719941</v>
      </c>
    </row>
    <row r="51">
      <c r="A51" s="3">
        <v>45452.04792824074</v>
      </c>
      <c r="B51" s="4" t="s">
        <v>31</v>
      </c>
      <c r="C51" s="5" t="str">
        <f>HYPERLINK("https://www.jotform.com/uploads/eslamghazi20002/241595019999575/5936937416318170706/IMG_20240609_005327.jpg","https://www.jotform.com/uploads/eslamghazi20002/241595019999575/5936937416318170706/IMG_20240609_005327.jpg")</f>
        <v>https://www.jotform.com/uploads/eslamghazi20002/241595019999575/5936937416318170706/IMG_20240609_005327.jpg</v>
      </c>
      <c r="D51" s="4" t="s">
        <v>74</v>
      </c>
      <c r="G51" s="6">
        <v>3.0110011533463E13</v>
      </c>
      <c r="K51" s="7" t="str">
        <f>TEXT("5936937416318170706","0")</f>
        <v>5936937416318170706</v>
      </c>
    </row>
    <row r="52">
      <c r="A52" s="3">
        <v>45452.059432870374</v>
      </c>
      <c r="B52" s="4" t="s">
        <v>3</v>
      </c>
      <c r="D52" s="4" t="s">
        <v>75</v>
      </c>
      <c r="G52" s="6">
        <v>3.0002101503124E13</v>
      </c>
      <c r="K52" s="7" t="str">
        <f>TEXT("5936947353817750498","0")</f>
        <v>5936947353817750498</v>
      </c>
    </row>
    <row r="53">
      <c r="A53" s="3">
        <v>45452.06263888889</v>
      </c>
      <c r="B53" s="4" t="s">
        <v>3</v>
      </c>
      <c r="D53" s="4" t="s">
        <v>76</v>
      </c>
      <c r="G53" s="6">
        <v>3.0104011501308E13</v>
      </c>
      <c r="K53" s="7" t="str">
        <f>TEXT("5936950123415797593","0")</f>
        <v>5936950123415797593</v>
      </c>
    </row>
    <row r="54">
      <c r="A54" s="3">
        <v>45452.07653935185</v>
      </c>
      <c r="B54" s="4" t="s">
        <v>3</v>
      </c>
      <c r="D54" s="4" t="s">
        <v>77</v>
      </c>
      <c r="G54" s="6">
        <v>3.0103181500938E13</v>
      </c>
      <c r="K54" s="7" t="str">
        <f>TEXT("5936962138427988075","0")</f>
        <v>5936962138427988075</v>
      </c>
    </row>
    <row r="55">
      <c r="A55" s="3">
        <v>45452.081412037034</v>
      </c>
      <c r="B55" s="4" t="s">
        <v>31</v>
      </c>
      <c r="C55" s="5" t="str">
        <f>HYPERLINK("https://www.jotform.com/uploads/eslamghazi20002/241595019999575/5936966349118720505/IMG_6998.jpeg","https://www.jotform.com/uploads/eslamghazi20002/241595019999575/5936966349118720505/IMG_6998.jpeg")</f>
        <v>https://www.jotform.com/uploads/eslamghazi20002/241595019999575/5936966349118720505/IMG_6998.jpeg</v>
      </c>
      <c r="D55" s="4" t="s">
        <v>78</v>
      </c>
      <c r="G55" s="6">
        <v>3.0203121500089E13</v>
      </c>
      <c r="K55" s="7" t="str">
        <f>TEXT("5936966349118720505","0")</f>
        <v>5936966349118720505</v>
      </c>
    </row>
    <row r="56">
      <c r="A56" s="3">
        <v>45452.17135416667</v>
      </c>
      <c r="B56" s="4" t="s">
        <v>21</v>
      </c>
      <c r="D56" s="4" t="s">
        <v>79</v>
      </c>
      <c r="E56" s="4" t="s">
        <v>80</v>
      </c>
      <c r="G56" s="6">
        <v>3.0108218801021E13</v>
      </c>
      <c r="K56" s="7" t="str">
        <f>TEXT("5937044050028917748","0")</f>
        <v>5937044050028917748</v>
      </c>
    </row>
    <row r="57">
      <c r="A57" s="3">
        <v>45452.17349537037</v>
      </c>
      <c r="B57" s="4" t="s">
        <v>21</v>
      </c>
      <c r="D57" s="4" t="s">
        <v>81</v>
      </c>
      <c r="E57" s="4" t="s">
        <v>82</v>
      </c>
      <c r="G57" s="6">
        <v>3.0201078800488E13</v>
      </c>
      <c r="K57" s="7" t="str">
        <f>TEXT("5937045905912027954","0")</f>
        <v>5937045905912027954</v>
      </c>
    </row>
    <row r="58">
      <c r="A58" s="3">
        <v>45452.17496527778</v>
      </c>
      <c r="B58" s="4" t="s">
        <v>3</v>
      </c>
      <c r="D58" s="4" t="s">
        <v>83</v>
      </c>
      <c r="G58" s="6">
        <v>3.0009011516868E13</v>
      </c>
      <c r="K58" s="7" t="str">
        <f>TEXT("5937047179318572238","0")</f>
        <v>5937047179318572238</v>
      </c>
    </row>
    <row r="59">
      <c r="A59" s="3">
        <v>45452.180300925924</v>
      </c>
      <c r="B59" s="4" t="s">
        <v>3</v>
      </c>
      <c r="D59" s="4" t="s">
        <v>84</v>
      </c>
      <c r="G59" s="6">
        <v>3.0109181501126E13</v>
      </c>
      <c r="K59" s="7" t="str">
        <f>TEXT("5937051788993258484","0")</f>
        <v>5937051788993258484</v>
      </c>
    </row>
    <row r="60">
      <c r="A60" s="3">
        <v>45452.283587962964</v>
      </c>
      <c r="B60" s="4" t="s">
        <v>3</v>
      </c>
      <c r="D60" s="4" t="s">
        <v>85</v>
      </c>
      <c r="G60" s="6">
        <v>3.0004031500265E13</v>
      </c>
      <c r="K60" s="7" t="str">
        <f>TEXT("5937141029758893443","0")</f>
        <v>5937141029758893443</v>
      </c>
    </row>
    <row r="61">
      <c r="A61" s="3">
        <v>45452.29550925926</v>
      </c>
      <c r="B61" s="4" t="s">
        <v>21</v>
      </c>
      <c r="D61" s="4" t="s">
        <v>86</v>
      </c>
      <c r="E61" s="4" t="s">
        <v>71</v>
      </c>
      <c r="G61" s="6">
        <v>2.9906051200711E13</v>
      </c>
      <c r="K61" s="7" t="str">
        <f>TEXT("5937151324026655021","0")</f>
        <v>5937151324026655021</v>
      </c>
    </row>
    <row r="62">
      <c r="A62" s="3">
        <v>45452.31747685185</v>
      </c>
      <c r="B62" s="4" t="s">
        <v>21</v>
      </c>
      <c r="D62" s="4" t="s">
        <v>87</v>
      </c>
      <c r="E62" s="4" t="s">
        <v>71</v>
      </c>
      <c r="G62" s="6">
        <v>2.9909101202922E13</v>
      </c>
      <c r="K62" s="7" t="str">
        <f>TEXT("5937170309657611920","0")</f>
        <v>5937170309657611920</v>
      </c>
    </row>
    <row r="63">
      <c r="A63" s="3">
        <v>45452.32703703704</v>
      </c>
      <c r="B63" s="4" t="s">
        <v>3</v>
      </c>
      <c r="D63" s="4" t="s">
        <v>88</v>
      </c>
      <c r="G63" s="6">
        <v>3.0105011502424E13</v>
      </c>
      <c r="K63" s="7" t="str">
        <f>TEXT("5937178565821502102","0")</f>
        <v>5937178565821502102</v>
      </c>
    </row>
    <row r="64">
      <c r="A64" s="3">
        <v>45452.32778935185</v>
      </c>
      <c r="B64" s="4" t="s">
        <v>21</v>
      </c>
      <c r="D64" s="4" t="s">
        <v>89</v>
      </c>
      <c r="E64" s="4" t="s">
        <v>71</v>
      </c>
      <c r="G64" s="6">
        <v>2.9909201205694E13</v>
      </c>
      <c r="K64" s="7" t="str">
        <f>TEXT("5937179210115172748","0")</f>
        <v>5937179210115172748</v>
      </c>
    </row>
    <row r="65">
      <c r="A65" s="3">
        <v>45452.34206018518</v>
      </c>
      <c r="B65" s="4" t="s">
        <v>3</v>
      </c>
      <c r="D65" s="4" t="s">
        <v>90</v>
      </c>
      <c r="G65" s="6">
        <v>3.0008011509989E13</v>
      </c>
      <c r="K65" s="7" t="str">
        <f>TEXT("5937191548511323405","0")</f>
        <v>5937191548511323405</v>
      </c>
    </row>
    <row r="66">
      <c r="A66" s="3">
        <v>45452.36651620371</v>
      </c>
      <c r="B66" s="4" t="s">
        <v>21</v>
      </c>
      <c r="D66" s="4" t="s">
        <v>91</v>
      </c>
      <c r="E66" s="4" t="s">
        <v>71</v>
      </c>
      <c r="G66" s="6">
        <v>2.9902181202443E13</v>
      </c>
      <c r="K66" s="7" t="str">
        <f>TEXT("5937212670321048638","0")</f>
        <v>5937212670321048638</v>
      </c>
    </row>
    <row r="67">
      <c r="A67" s="3">
        <v>45452.37844907407</v>
      </c>
      <c r="B67" s="4" t="s">
        <v>3</v>
      </c>
      <c r="D67" s="4" t="s">
        <v>92</v>
      </c>
      <c r="G67" s="6">
        <v>3.0001011500162E13</v>
      </c>
      <c r="K67" s="7" t="str">
        <f>TEXT("5937222980112725777","0")</f>
        <v>5937222980112725777</v>
      </c>
    </row>
    <row r="68">
      <c r="A68" s="3">
        <v>45452.44152777778</v>
      </c>
      <c r="B68" s="4" t="s">
        <v>31</v>
      </c>
      <c r="C68" s="5" t="str">
        <f>HYPERLINK("https://www.jotform.com/uploads/eslamghazi20002/241595019999575/5937277480505642741/Picsart_24-06-09_04-56-14-142.jpg","https://www.jotform.com/uploads/eslamghazi20002/241595019999575/5937277480505642741/Picsart_24-06-09_04-56-14-142.jpg")</f>
        <v>https://www.jotform.com/uploads/eslamghazi20002/241595019999575/5937277480505642741/Picsart_24-06-09_04-56-14-142.jpg</v>
      </c>
      <c r="D68" s="4" t="s">
        <v>93</v>
      </c>
      <c r="G68" s="6">
        <v>3.0103211503805E13</v>
      </c>
      <c r="K68" s="7" t="str">
        <f>TEXT("5937277480505642741","0")</f>
        <v>5937277480505642741</v>
      </c>
    </row>
    <row r="69">
      <c r="A69" s="3">
        <v>45452.51274305556</v>
      </c>
      <c r="B69" s="4" t="s">
        <v>21</v>
      </c>
      <c r="D69" s="4" t="s">
        <v>94</v>
      </c>
      <c r="E69" s="4" t="s">
        <v>26</v>
      </c>
      <c r="G69" s="6">
        <v>3.0008191602361E13</v>
      </c>
      <c r="K69" s="7" t="str">
        <f>TEXT("5937339016321775234","0")</f>
        <v>5937339016321775234</v>
      </c>
    </row>
    <row r="70">
      <c r="A70" s="3">
        <v>45452.52344907408</v>
      </c>
      <c r="B70" s="4" t="s">
        <v>3</v>
      </c>
      <c r="D70" s="4" t="s">
        <v>95</v>
      </c>
      <c r="G70" s="6">
        <v>3.0001011523103E13</v>
      </c>
      <c r="K70" s="7" t="str">
        <f>TEXT("5937348264221850464","0")</f>
        <v>5937348264221850464</v>
      </c>
    </row>
    <row r="71">
      <c r="A71" s="3">
        <v>45452.525243055556</v>
      </c>
      <c r="B71" s="4" t="s">
        <v>31</v>
      </c>
      <c r="C71" s="5" t="str">
        <f>HYPERLINK("https://www.jotform.com/uploads/eslamghazi20002/241595019999575/5937349813113246883/IMG-20240211-WA0073.jpg","https://www.jotform.com/uploads/eslamghazi20002/241595019999575/5937349813113246883/IMG-20240211-WA0073.jpg")</f>
        <v>https://www.jotform.com/uploads/eslamghazi20002/241595019999575/5937349813113246883/IMG-20240211-WA0073.jpg</v>
      </c>
      <c r="D71" s="4" t="s">
        <v>96</v>
      </c>
      <c r="G71" s="6">
        <v>3.0102101503854E13</v>
      </c>
      <c r="K71" s="7" t="str">
        <f>TEXT("5937349813113246883","0")</f>
        <v>5937349813113246883</v>
      </c>
    </row>
    <row r="72">
      <c r="A72" s="3">
        <v>45452.52868055556</v>
      </c>
      <c r="B72" s="4" t="s">
        <v>31</v>
      </c>
      <c r="C72" s="5" t="str">
        <f>HYPERLINK("https://www.jotform.com/uploads/eslamghazi20002/241595019999575/5937352788818432848/0%D8%B30.jpg","https://www.jotform.com/uploads/eslamghazi20002/241595019999575/5937352788818432848/0س0.jpg")</f>
        <v>https://www.jotform.com/uploads/eslamghazi20002/241595019999575/5937352788818432848/0س0.jpg</v>
      </c>
      <c r="D72" s="4" t="s">
        <v>97</v>
      </c>
      <c r="G72" s="6">
        <v>3.0102061500636E13</v>
      </c>
      <c r="K72" s="7" t="str">
        <f>TEXT("5937352788818432848","0")</f>
        <v>5937352788818432848</v>
      </c>
    </row>
    <row r="73">
      <c r="A73" s="3">
        <v>45452.52873842593</v>
      </c>
      <c r="B73" s="4" t="s">
        <v>3</v>
      </c>
      <c r="D73" s="4" t="s">
        <v>98</v>
      </c>
      <c r="G73" s="6">
        <v>3.0107101502027E13</v>
      </c>
      <c r="K73" s="7" t="str">
        <f>TEXT("5937352839328191349","0")</f>
        <v>5937352839328191349</v>
      </c>
    </row>
    <row r="74">
      <c r="A74" s="3">
        <v>45452.53212962963</v>
      </c>
      <c r="B74" s="4" t="s">
        <v>3</v>
      </c>
      <c r="D74" s="4" t="s">
        <v>99</v>
      </c>
      <c r="G74" s="6">
        <v>3.0003291500688E13</v>
      </c>
      <c r="K74" s="7" t="str">
        <f>TEXT("5937355765237639947","0")</f>
        <v>5937355765237639947</v>
      </c>
    </row>
    <row r="75">
      <c r="A75" s="3">
        <v>45452.53443287037</v>
      </c>
      <c r="B75" s="4" t="s">
        <v>3</v>
      </c>
      <c r="D75" s="4" t="s">
        <v>100</v>
      </c>
      <c r="G75" s="6">
        <v>3.0003091500381E13</v>
      </c>
      <c r="K75" s="7" t="str">
        <f>TEXT("5937357754012419571","0")</f>
        <v>5937357754012419571</v>
      </c>
    </row>
    <row r="76">
      <c r="A76" s="3">
        <v>45452.53748842593</v>
      </c>
      <c r="B76" s="4" t="s">
        <v>3</v>
      </c>
      <c r="D76" s="4" t="s">
        <v>101</v>
      </c>
      <c r="G76" s="6">
        <v>3.0005221500802E13</v>
      </c>
      <c r="K76" s="7" t="str">
        <f>TEXT("5937360390679334571","0")</f>
        <v>5937360390679334571</v>
      </c>
    </row>
    <row r="77">
      <c r="A77" s="3">
        <v>45452.53765046296</v>
      </c>
      <c r="B77" s="4" t="s">
        <v>102</v>
      </c>
      <c r="C77" s="5" t="str">
        <f>HYPERLINK("https://www.jotform.com/uploads/eslamghazi20002/241595019999575/5937360533311595147/IMG-20230506-WA0000.jpg","https://www.jotform.com/uploads/eslamghazi20002/241595019999575/5937360533311595147/IMG-20230506-WA0000.jpg")</f>
        <v>https://www.jotform.com/uploads/eslamghazi20002/241595019999575/5937360533311595147/IMG-20230506-WA0000.jpg</v>
      </c>
      <c r="D77" s="4" t="s">
        <v>103</v>
      </c>
      <c r="E77" s="4" t="s">
        <v>26</v>
      </c>
      <c r="G77" s="6">
        <v>3.0107231601841E13</v>
      </c>
      <c r="K77" s="7" t="str">
        <f>TEXT("5937360533311595147","0")</f>
        <v>5937360533311595147</v>
      </c>
    </row>
    <row r="78">
      <c r="A78" s="3">
        <v>45452.54274305556</v>
      </c>
      <c r="B78" s="4" t="s">
        <v>3</v>
      </c>
      <c r="D78" s="4" t="s">
        <v>104</v>
      </c>
      <c r="G78" s="6">
        <v>3.0001011521542E13</v>
      </c>
      <c r="K78" s="7" t="str">
        <f>TEXT("5937364934616190648","0")</f>
        <v>5937364934616190648</v>
      </c>
    </row>
    <row r="79">
      <c r="A79" s="3">
        <v>45452.54335648148</v>
      </c>
      <c r="B79" s="4" t="s">
        <v>3</v>
      </c>
      <c r="D79" s="4" t="s">
        <v>105</v>
      </c>
      <c r="G79" s="6">
        <v>3.0106061500305E13</v>
      </c>
      <c r="K79" s="7" t="str">
        <f>TEXT("5937365467699134567","0")</f>
        <v>5937365467699134567</v>
      </c>
    </row>
    <row r="80">
      <c r="A80" s="3">
        <v>45452.56396990741</v>
      </c>
      <c r="B80" s="4" t="s">
        <v>37</v>
      </c>
      <c r="D80" s="4" t="s">
        <v>106</v>
      </c>
      <c r="E80" s="4" t="s">
        <v>26</v>
      </c>
      <c r="G80" s="6">
        <v>3.0110011602953E13</v>
      </c>
      <c r="K80" s="7" t="str">
        <f>TEXT("5937383270517348158","0")</f>
        <v>5937383270517348158</v>
      </c>
    </row>
    <row r="81">
      <c r="A81" s="3">
        <v>45452.56434027778</v>
      </c>
      <c r="B81" s="4" t="s">
        <v>3</v>
      </c>
      <c r="D81" s="4" t="s">
        <v>107</v>
      </c>
      <c r="G81" s="6">
        <v>3.0108041501308E13</v>
      </c>
      <c r="K81" s="7" t="str">
        <f>TEXT("5937383598318217633","0")</f>
        <v>5937383598318217633</v>
      </c>
    </row>
    <row r="82">
      <c r="A82" s="3">
        <v>45452.59614583333</v>
      </c>
      <c r="B82" s="4" t="s">
        <v>3</v>
      </c>
      <c r="D82" s="4" t="s">
        <v>108</v>
      </c>
      <c r="G82" s="6">
        <v>3.0108251500703E13</v>
      </c>
      <c r="K82" s="7" t="str">
        <f>TEXT("5937411076611489352","0")</f>
        <v>5937411076611489352</v>
      </c>
    </row>
    <row r="83">
      <c r="A83" s="3">
        <v>45452.6078587963</v>
      </c>
      <c r="B83" s="4" t="s">
        <v>3</v>
      </c>
      <c r="D83" s="4" t="s">
        <v>109</v>
      </c>
      <c r="G83" s="6">
        <v>3.0001141500369E13</v>
      </c>
      <c r="K83" s="7" t="str">
        <f>TEXT("5937421195611140621","0")</f>
        <v>5937421195611140621</v>
      </c>
    </row>
    <row r="84">
      <c r="A84" s="3">
        <v>45452.609189814815</v>
      </c>
      <c r="B84" s="4" t="s">
        <v>31</v>
      </c>
      <c r="C84" s="5" t="str">
        <f>HYPERLINK("https://www.jotform.com/uploads/eslamghazi20002/241595019999575/5937422347919308862/Picsart_24-06-09_00-03-39-401.jpg","https://www.jotform.com/uploads/eslamghazi20002/241595019999575/5937422347919308862/Picsart_24-06-09_00-03-39-401.jpg")</f>
        <v>https://www.jotform.com/uploads/eslamghazi20002/241595019999575/5937422347919308862/Picsart_24-06-09_00-03-39-401.jpg</v>
      </c>
      <c r="D84" s="4" t="s">
        <v>110</v>
      </c>
      <c r="G84" s="6">
        <v>3.0109011513596E13</v>
      </c>
      <c r="K84" s="7" t="str">
        <f>TEXT("5937422347919308862","0")</f>
        <v>5937422347919308862</v>
      </c>
    </row>
    <row r="85">
      <c r="A85" s="3">
        <v>45452.61195601852</v>
      </c>
      <c r="B85" s="4" t="s">
        <v>3</v>
      </c>
      <c r="D85" s="4" t="s">
        <v>111</v>
      </c>
      <c r="G85" s="6">
        <v>3.0109191500284E13</v>
      </c>
      <c r="K85" s="7" t="str">
        <f>TEXT("5937424738116757530","0")</f>
        <v>5937424738116757530</v>
      </c>
    </row>
    <row r="86">
      <c r="A86" s="3">
        <v>45452.63725694444</v>
      </c>
      <c r="B86" s="4" t="s">
        <v>31</v>
      </c>
      <c r="C86" s="5" t="str">
        <f>HYPERLINK("https://www.jotform.com/uploads/eslamghazi20002/241595019999575/5937446592591651658/IMG-20240609-WA0018.jpg","https://www.jotform.com/uploads/eslamghazi20002/241595019999575/5937446592591651658/IMG-20240609-WA0018.jpg")</f>
        <v>https://www.jotform.com/uploads/eslamghazi20002/241595019999575/5937446592591651658/IMG-20240609-WA0018.jpg</v>
      </c>
      <c r="D86" s="4" t="s">
        <v>112</v>
      </c>
      <c r="G86" s="6">
        <v>3.0109181501207E13</v>
      </c>
      <c r="K86" s="7" t="str">
        <f>TEXT("5937446592591651658","0")</f>
        <v>5937446592591651658</v>
      </c>
    </row>
    <row r="87">
      <c r="A87" s="3">
        <v>45452.64396990741</v>
      </c>
      <c r="B87" s="4" t="s">
        <v>3</v>
      </c>
      <c r="D87" s="4" t="s">
        <v>113</v>
      </c>
      <c r="G87" s="6">
        <v>2.9902201502961E13</v>
      </c>
      <c r="K87" s="7" t="str">
        <f>TEXT("5937452394016062136","0")</f>
        <v>5937452394016062136</v>
      </c>
    </row>
    <row r="88">
      <c r="A88" s="3">
        <v>45452.84805555556</v>
      </c>
      <c r="B88" s="4" t="s">
        <v>3</v>
      </c>
      <c r="D88" s="4" t="s">
        <v>114</v>
      </c>
      <c r="G88" s="6">
        <v>3.0101171500333E13</v>
      </c>
      <c r="K88" s="7" t="str">
        <f>TEXT("5937628728147747347","0")</f>
        <v>5937628728147747347</v>
      </c>
    </row>
    <row r="89">
      <c r="A89" s="3">
        <v>45452.856990740744</v>
      </c>
      <c r="B89" s="4" t="s">
        <v>29</v>
      </c>
      <c r="C89" s="5" t="str">
        <f>HYPERLINK("https://www.jotform.com/uploads/eslamghazi20002/241595019999575/5937636440814056330/20240609_151541.jpg","https://www.jotform.com/uploads/eslamghazi20002/241595019999575/5937636440814056330/20240609_151541.jpg")</f>
        <v>https://www.jotform.com/uploads/eslamghazi20002/241595019999575/5937636440814056330/20240609_151541.jpg</v>
      </c>
      <c r="D89" s="4" t="s">
        <v>115</v>
      </c>
      <c r="G89" s="6">
        <v>3.0109151503418E13</v>
      </c>
      <c r="K89" s="7" t="str">
        <f>TEXT("5937636440814056330","0")</f>
        <v>5937636440814056330</v>
      </c>
    </row>
    <row r="90">
      <c r="A90" s="3">
        <v>45452.8719212963</v>
      </c>
      <c r="B90" s="4" t="s">
        <v>21</v>
      </c>
      <c r="D90" s="4" t="s">
        <v>116</v>
      </c>
      <c r="E90" s="4" t="s">
        <v>117</v>
      </c>
      <c r="G90" s="6">
        <v>3.0103218801143E13</v>
      </c>
      <c r="K90" s="7" t="str">
        <f>TEXT("5937649346209220645","0")</f>
        <v>5937649346209220645</v>
      </c>
    </row>
    <row r="91">
      <c r="A91" s="3">
        <v>45452.87626157407</v>
      </c>
      <c r="B91" s="4" t="s">
        <v>21</v>
      </c>
      <c r="D91" s="4" t="s">
        <v>118</v>
      </c>
      <c r="E91" s="4" t="s">
        <v>26</v>
      </c>
      <c r="G91" s="6">
        <v>3.0002031601506E13</v>
      </c>
      <c r="K91" s="7" t="str">
        <f>TEXT("5937653097025951674","0")</f>
        <v>5937653097025951674</v>
      </c>
    </row>
    <row r="92">
      <c r="A92" s="3">
        <v>45452.87847222222</v>
      </c>
      <c r="B92" s="4" t="s">
        <v>21</v>
      </c>
      <c r="D92" s="4" t="s">
        <v>119</v>
      </c>
      <c r="E92" s="4" t="s">
        <v>120</v>
      </c>
      <c r="G92" s="6">
        <v>3.0001218800077E13</v>
      </c>
      <c r="K92" s="7" t="str">
        <f>TEXT("5937655001023268561","0")</f>
        <v>5937655001023268561</v>
      </c>
    </row>
    <row r="93">
      <c r="A93" s="3">
        <v>45452.887025462966</v>
      </c>
      <c r="B93" s="4" t="s">
        <v>3</v>
      </c>
      <c r="D93" s="4" t="s">
        <v>121</v>
      </c>
      <c r="G93" s="6">
        <v>3.0203011504186E13</v>
      </c>
      <c r="K93" s="7" t="str">
        <f>TEXT("5937662392914073587","0")</f>
        <v>5937662392914073587</v>
      </c>
    </row>
    <row r="94">
      <c r="A94" s="3">
        <v>45452.89297453704</v>
      </c>
      <c r="B94" s="4" t="s">
        <v>31</v>
      </c>
      <c r="C94" s="6" t="s">
        <v>122</v>
      </c>
      <c r="D94" s="4" t="s">
        <v>123</v>
      </c>
      <c r="G94" s="6">
        <v>2.9912201501022E13</v>
      </c>
      <c r="K94" s="7" t="str">
        <f>TEXT("5937667534916843332","0")</f>
        <v>5937667534916843332</v>
      </c>
    </row>
    <row r="95">
      <c r="A95" s="3">
        <v>45452.8978125</v>
      </c>
      <c r="B95" s="4" t="s">
        <v>31</v>
      </c>
      <c r="C95" s="5" t="str">
        <f>HYPERLINK("https://www.jotform.com/uploads/eslamghazi20002/241595019999575/5937671713818826265/IMG_%D9%A2%D9%A0%D9%A2%D9%A4%D9%A0%D9%A6%D9%A0%D9%A9_%D9%A2%D9%A1%D9%A2%D9%A8%D9%A1%D9%A8.png","https://www.jotform.com/uploads/eslamghazi20002/241595019999575/5937671713818826265/IMG_٢٠٢٤٠٦٠٩_٢١٢٨١٨.png")</f>
        <v>https://www.jotform.com/uploads/eslamghazi20002/241595019999575/5937671713818826265/IMG_٢٠٢٤٠٦٠٩_٢١٢٨١٨.png</v>
      </c>
      <c r="D95" s="4" t="s">
        <v>124</v>
      </c>
      <c r="G95" s="6">
        <v>2.9909091507916E13</v>
      </c>
      <c r="K95" s="7" t="str">
        <f>TEXT("5937671713818826265","0")</f>
        <v>5937671713818826265</v>
      </c>
    </row>
    <row r="96">
      <c r="A96" s="3">
        <v>45452.908217592594</v>
      </c>
      <c r="B96" s="4" t="s">
        <v>31</v>
      </c>
      <c r="C96" s="5" t="str">
        <f>HYPERLINK("https://www.jotform.com/uploads/eslamghazi20002/241595019999575/5937680700021078881/B612_20240609_153600_536.jpg","https://www.jotform.com/uploads/eslamghazi20002/241595019999575/5937680700021078881/B612_20240609_153600_536.jpg")</f>
        <v>https://www.jotform.com/uploads/eslamghazi20002/241595019999575/5937680700021078881/B612_20240609_153600_536.jpg</v>
      </c>
      <c r="D96" s="4" t="s">
        <v>125</v>
      </c>
      <c r="G96" s="6">
        <v>3.0109201504003E13</v>
      </c>
      <c r="K96" s="7" t="str">
        <f>TEXT("5937680700021078881","0")</f>
        <v>5937680700021078881</v>
      </c>
    </row>
    <row r="97">
      <c r="A97" s="3">
        <v>45452.91706018519</v>
      </c>
      <c r="B97" s="4" t="s">
        <v>21</v>
      </c>
      <c r="D97" s="4" t="s">
        <v>126</v>
      </c>
      <c r="E97" s="4" t="s">
        <v>127</v>
      </c>
      <c r="G97" s="6">
        <v>3.0103081800462E13</v>
      </c>
      <c r="K97" s="7" t="str">
        <f>TEXT("5937688348915819006","0")</f>
        <v>5937688348915819006</v>
      </c>
    </row>
    <row r="98">
      <c r="A98" s="3">
        <v>45452.94873842593</v>
      </c>
      <c r="B98" s="4" t="s">
        <v>3</v>
      </c>
      <c r="D98" s="4" t="s">
        <v>128</v>
      </c>
      <c r="G98" s="6">
        <v>3.0203011502388E13</v>
      </c>
      <c r="K98" s="7" t="str">
        <f>TEXT("5937715715923823545","0")</f>
        <v>5937715715923823545</v>
      </c>
    </row>
    <row r="99">
      <c r="A99" s="3">
        <v>45452.96324074074</v>
      </c>
      <c r="B99" s="4" t="s">
        <v>129</v>
      </c>
      <c r="C99" s="5" t="str">
        <f>HYPERLINK("https://www.jotform.com/uploads/eslamghazi20002/241595019999575/5937728243019704348/IMG_20240609_225923.jpg","https://www.jotform.com/uploads/eslamghazi20002/241595019999575/5937728243019704348/IMG_20240609_225923.jpg")</f>
        <v>https://www.jotform.com/uploads/eslamghazi20002/241595019999575/5937728243019704348/IMG_20240609_225923.jpg</v>
      </c>
      <c r="D99" s="4" t="s">
        <v>130</v>
      </c>
      <c r="E99" s="4" t="s">
        <v>26</v>
      </c>
      <c r="G99" s="6">
        <v>3.0011231600473E13</v>
      </c>
      <c r="K99" s="7" t="str">
        <f>TEXT("5937728243019704348","0")</f>
        <v>5937728243019704348</v>
      </c>
    </row>
    <row r="100">
      <c r="A100" s="3">
        <v>45452.96556712963</v>
      </c>
      <c r="B100" s="4" t="s">
        <v>31</v>
      </c>
      <c r="C100" s="5" t="str">
        <f>HYPERLINK("https://www.jotform.com/uploads/eslamghazi20002/241595019999575/5937730258356101025/IMG_2553.jpeg","https://www.jotform.com/uploads/eslamghazi20002/241595019999575/5937730258356101025/IMG_2553.jpeg")</f>
        <v>https://www.jotform.com/uploads/eslamghazi20002/241595019999575/5937730258356101025/IMG_2553.jpeg</v>
      </c>
      <c r="D100" s="4" t="s">
        <v>131</v>
      </c>
      <c r="G100" s="6">
        <v>3.0201011524249E13</v>
      </c>
      <c r="K100" s="7" t="str">
        <f>TEXT("5937730258356101025","0")</f>
        <v>5937730258356101025</v>
      </c>
    </row>
    <row r="101">
      <c r="A101" s="3">
        <v>45452.96613425926</v>
      </c>
      <c r="B101" s="4" t="s">
        <v>3</v>
      </c>
      <c r="D101" s="4" t="s">
        <v>132</v>
      </c>
      <c r="G101" s="6">
        <v>2.9904181500676E13</v>
      </c>
      <c r="K101" s="7" t="str">
        <f>TEXT("5937730749308760433","0")</f>
        <v>5937730749308760433</v>
      </c>
    </row>
    <row r="102">
      <c r="A102" s="3">
        <v>45452.99267361111</v>
      </c>
      <c r="B102" s="4" t="s">
        <v>29</v>
      </c>
      <c r="C102" s="5" t="str">
        <f>HYPERLINK("https://www.jotform.com/uploads/eslamghazi20002/241595019999575/5937753674323285684/IMG-20240609-WA0038.jpg","https://www.jotform.com/uploads/eslamghazi20002/241595019999575/5937753674323285684/IMG-20240609-WA0038.jpg")</f>
        <v>https://www.jotform.com/uploads/eslamghazi20002/241595019999575/5937753674323285684/IMG-20240609-WA0038.jpg</v>
      </c>
      <c r="D102" s="4" t="s">
        <v>133</v>
      </c>
      <c r="G102" s="6">
        <v>3.0006281500093E13</v>
      </c>
      <c r="K102" s="7" t="str">
        <f>TEXT("5937753674323285684","0")</f>
        <v>5937753674323285684</v>
      </c>
    </row>
    <row r="103">
      <c r="A103" s="3">
        <v>45453.00556712963</v>
      </c>
      <c r="B103" s="4" t="s">
        <v>3</v>
      </c>
      <c r="D103" s="4" t="s">
        <v>134</v>
      </c>
      <c r="G103" s="6">
        <v>2.9912191500626E13</v>
      </c>
      <c r="K103" s="7" t="str">
        <f>TEXT("5937764818618505357","0")</f>
        <v>5937764818618505357</v>
      </c>
    </row>
    <row r="104">
      <c r="A104" s="3">
        <v>45453.00886574074</v>
      </c>
      <c r="B104" s="4" t="s">
        <v>29</v>
      </c>
      <c r="C104" s="5" t="str">
        <f>HYPERLINK("https://www.jotform.com/uploads/eslamghazi20002/241595019999575/5937767669426891532/1000055998-01.jpeg","https://www.jotform.com/uploads/eslamghazi20002/241595019999575/5937767669426891532/1000055998-01.jpeg")</f>
        <v>https://www.jotform.com/uploads/eslamghazi20002/241595019999575/5937767669426891532/1000055998-01.jpeg</v>
      </c>
      <c r="D104" s="4" t="s">
        <v>135</v>
      </c>
      <c r="G104" s="6">
        <v>3.0002201504535E13</v>
      </c>
      <c r="K104" s="7" t="str">
        <f>TEXT("5937767669426891532","0")</f>
        <v>5937767669426891532</v>
      </c>
    </row>
    <row r="105">
      <c r="A105" s="3">
        <v>45453.025243055556</v>
      </c>
      <c r="B105" s="4" t="s">
        <v>3</v>
      </c>
      <c r="D105" s="4" t="s">
        <v>136</v>
      </c>
      <c r="G105" s="6">
        <v>3.0002151501327E13</v>
      </c>
      <c r="K105" s="7" t="str">
        <f>TEXT("5937781814216662429","0")</f>
        <v>5937781814216662429</v>
      </c>
    </row>
    <row r="106">
      <c r="A106" s="3">
        <v>45453.04619212963</v>
      </c>
      <c r="B106" s="4" t="s">
        <v>129</v>
      </c>
      <c r="C106" s="5" t="str">
        <f>HYPERLINK("https://www.jotform.com/uploads/eslamghazi20002/241595019999575/5937799913979587065/IMG_COM_202406100048361190.jpg","https://www.jotform.com/uploads/eslamghazi20002/241595019999575/5937799913979587065/IMG_COM_202406100048361190.jpg")</f>
        <v>https://www.jotform.com/uploads/eslamghazi20002/241595019999575/5937799913979587065/IMG_COM_202406100048361190.jpg</v>
      </c>
      <c r="D106" s="4" t="s">
        <v>130</v>
      </c>
      <c r="E106" s="4" t="s">
        <v>26</v>
      </c>
      <c r="G106" s="6">
        <v>3.0011231600473E13</v>
      </c>
      <c r="K106" s="7" t="str">
        <f>TEXT("5937799913979587065","0")</f>
        <v>5937799913979587065</v>
      </c>
    </row>
    <row r="107">
      <c r="A107" s="3">
        <v>45453.06</v>
      </c>
      <c r="B107" s="4" t="s">
        <v>61</v>
      </c>
      <c r="C107" s="5" t="str">
        <f>HYPERLINK("https://www.jotform.com/uploads/eslamghazi20002/241595019999575/5937811845442441332/IMG-20240610-WA0009-01.jpeg","https://www.jotform.com/uploads/eslamghazi20002/241595019999575/5937811845442441332/IMG-20240610-WA0009-01.jpeg")</f>
        <v>https://www.jotform.com/uploads/eslamghazi20002/241595019999575/5937811845442441332/IMG-20240610-WA0009-01.jpeg</v>
      </c>
      <c r="D107" s="4" t="s">
        <v>137</v>
      </c>
      <c r="E107" s="4" t="s">
        <v>13</v>
      </c>
      <c r="F107" s="6" t="s">
        <v>138</v>
      </c>
      <c r="G107" s="6">
        <v>3.0111231500066E13</v>
      </c>
      <c r="K107" s="7" t="str">
        <f>TEXT("5937811845442441332","0")</f>
        <v>5937811845442441332</v>
      </c>
    </row>
    <row r="108">
      <c r="A108" s="3">
        <v>45453.373703703706</v>
      </c>
      <c r="B108" s="4" t="s">
        <v>3</v>
      </c>
      <c r="D108" s="4" t="s">
        <v>139</v>
      </c>
      <c r="G108" s="6">
        <v>3.0202011502446E13</v>
      </c>
      <c r="K108" s="7" t="str">
        <f>TEXT("5938082886014817235","0")</f>
        <v>5938082886014817235</v>
      </c>
    </row>
    <row r="109">
      <c r="A109" s="3">
        <v>45453.52552083333</v>
      </c>
      <c r="B109" s="4" t="s">
        <v>31</v>
      </c>
      <c r="C109" s="5" t="str">
        <f>HYPERLINK("https://www.jotform.com/uploads/eslamghazi20002/241595019999575/5938214054414087534/IMG-20221231-WA0000.jpg","https://www.jotform.com/uploads/eslamghazi20002/241595019999575/5938214054414087534/IMG-20221231-WA0000.jpg")</f>
        <v>https://www.jotform.com/uploads/eslamghazi20002/241595019999575/5938214054414087534/IMG-20221231-WA0000.jpg</v>
      </c>
      <c r="D109" s="4" t="s">
        <v>140</v>
      </c>
      <c r="G109" s="6">
        <v>3.0109051500764E13</v>
      </c>
      <c r="K109" s="7" t="str">
        <f>TEXT("5938214054414087534","0")</f>
        <v>5938214054414087534</v>
      </c>
    </row>
    <row r="110">
      <c r="A110" s="3">
        <v>45453.54975694444</v>
      </c>
      <c r="B110" s="4" t="s">
        <v>3</v>
      </c>
      <c r="D110" s="4" t="s">
        <v>141</v>
      </c>
      <c r="G110" s="6">
        <v>3.0005011504708E13</v>
      </c>
      <c r="K110" s="7" t="str">
        <f>TEXT("5938234995401664303","0")</f>
        <v>5938234995401664303</v>
      </c>
    </row>
    <row r="111">
      <c r="A111" s="3">
        <v>45453.57042824074</v>
      </c>
      <c r="B111" s="4" t="s">
        <v>3</v>
      </c>
      <c r="D111" s="4" t="s">
        <v>142</v>
      </c>
      <c r="G111" s="6">
        <v>3.0010011506887E13</v>
      </c>
      <c r="K111" s="7" t="str">
        <f>TEXT("5938252856322780715","0")</f>
        <v>5938252856322780715</v>
      </c>
    </row>
    <row r="112">
      <c r="A112" s="3">
        <v>45453.573645833334</v>
      </c>
      <c r="B112" s="4" t="s">
        <v>129</v>
      </c>
      <c r="C112" s="5" t="str">
        <f>HYPERLINK("https://www.jotform.com/uploads/eslamghazi20002/241595019999575/5938255634225425135/IMG_%D9%A2%D9%A0%D9%A2%D9%A4%D9%A0%D9%A6%D9%A1%D9%A0_%D9%A1%D9%A3%D9%A4%D9%A4%D9%A0%D9%A9.jpg","https://www.jotform.com/uploads/eslamghazi20002/241595019999575/5938255634225425135/IMG_٢٠٢٤٠٦١٠_١٣٤٤٠٩.jpg")</f>
        <v>https://www.jotform.com/uploads/eslamghazi20002/241595019999575/5938255634225425135/IMG_٢٠٢٤٠٦١٠_١٣٤٤٠٩.jpg</v>
      </c>
      <c r="D112" s="4" t="s">
        <v>143</v>
      </c>
      <c r="E112" s="4" t="s">
        <v>144</v>
      </c>
      <c r="G112" s="6">
        <v>3.0105178800656E13</v>
      </c>
      <c r="K112" s="7" t="str">
        <f>TEXT("5938255634225425135","0")</f>
        <v>5938255634225425135</v>
      </c>
    </row>
    <row r="113">
      <c r="A113" s="3">
        <v>45453.59270833333</v>
      </c>
      <c r="B113" s="4" t="s">
        <v>31</v>
      </c>
      <c r="C113" s="5" t="str">
        <f>HYPERLINK("https://www.jotform.com/uploads/eslamghazi20002/241595019999575/5938272103414660681/IMG_20240610140533937.png","https://www.jotform.com/uploads/eslamghazi20002/241595019999575/5938272103414660681/IMG_20240610140533937.png")</f>
        <v>https://www.jotform.com/uploads/eslamghazi20002/241595019999575/5938272103414660681/IMG_20240610140533937.png</v>
      </c>
      <c r="D113" s="4" t="s">
        <v>145</v>
      </c>
      <c r="G113" s="6">
        <v>3.0111201501424E13</v>
      </c>
      <c r="K113" s="7" t="str">
        <f>TEXT("5938272103414660681","0")</f>
        <v>5938272103414660681</v>
      </c>
    </row>
    <row r="114">
      <c r="A114" s="3">
        <v>45453.604166666664</v>
      </c>
      <c r="B114" s="4" t="s">
        <v>31</v>
      </c>
      <c r="C114" s="5" t="str">
        <f>HYPERLINK("https://www.jotform.com/uploads/eslamghazi20002/241595019999575/5938282003519202316/IMG-20240610-WA0025.jpg","https://www.jotform.com/uploads/eslamghazi20002/241595019999575/5938282003519202316/IMG-20240610-WA0025.jpg")</f>
        <v>https://www.jotform.com/uploads/eslamghazi20002/241595019999575/5938282003519202316/IMG-20240610-WA0025.jpg</v>
      </c>
      <c r="D114" s="4" t="s">
        <v>146</v>
      </c>
      <c r="G114" s="6">
        <v>3.0112221500528E13</v>
      </c>
      <c r="K114" s="7" t="str">
        <f>TEXT("5938282003519202316","0")</f>
        <v>5938282003519202316</v>
      </c>
    </row>
    <row r="115">
      <c r="A115" s="3">
        <v>45453.622777777775</v>
      </c>
      <c r="B115" s="4" t="s">
        <v>3</v>
      </c>
      <c r="D115" s="4" t="s">
        <v>147</v>
      </c>
      <c r="G115" s="6">
        <v>3.0012041500541E13</v>
      </c>
      <c r="K115" s="7" t="str">
        <f>TEXT("5938298080717558469","0")</f>
        <v>5938298080717558469</v>
      </c>
    </row>
    <row r="116">
      <c r="A116" s="3">
        <v>45453.69875</v>
      </c>
      <c r="B116" s="4" t="s">
        <v>3</v>
      </c>
      <c r="D116" s="4" t="s">
        <v>148</v>
      </c>
      <c r="G116" s="6">
        <v>3.0010011524907E13</v>
      </c>
      <c r="K116" s="7" t="str">
        <f>TEXT("5938363723542359933","0")</f>
        <v>5938363723542359933</v>
      </c>
    </row>
    <row r="117">
      <c r="A117" s="3">
        <v>45453.69938657407</v>
      </c>
      <c r="B117" s="4" t="s">
        <v>3</v>
      </c>
      <c r="D117" s="4" t="s">
        <v>149</v>
      </c>
      <c r="G117" s="6">
        <v>2.9911011507427E13</v>
      </c>
      <c r="K117" s="7" t="str">
        <f>TEXT("5938364279414011958","0")</f>
        <v>5938364279414011958</v>
      </c>
    </row>
    <row r="118">
      <c r="A118" s="3">
        <v>45453.771678240744</v>
      </c>
      <c r="B118" s="4" t="s">
        <v>3</v>
      </c>
      <c r="D118" s="4" t="s">
        <v>150</v>
      </c>
      <c r="G118" s="6">
        <v>3.0009291500988E13</v>
      </c>
      <c r="K118" s="7" t="str">
        <f>TEXT("5938426734664696880","0")</f>
        <v>5938426734664696880</v>
      </c>
    </row>
    <row r="119">
      <c r="A119" s="3">
        <v>45453.78978009259</v>
      </c>
      <c r="B119" s="4" t="s">
        <v>21</v>
      </c>
      <c r="D119" s="4" t="s">
        <v>151</v>
      </c>
      <c r="E119" s="4" t="s">
        <v>23</v>
      </c>
      <c r="G119" s="6">
        <v>3.0002221602126E13</v>
      </c>
      <c r="K119" s="7" t="str">
        <f>TEXT("5938442377212783742","0")</f>
        <v>5938442377212783742</v>
      </c>
    </row>
    <row r="120">
      <c r="A120" s="3">
        <v>45453.79730324074</v>
      </c>
      <c r="B120" s="4" t="s">
        <v>3</v>
      </c>
      <c r="D120" s="4" t="s">
        <v>152</v>
      </c>
      <c r="G120" s="6">
        <v>3.0108181500867E13</v>
      </c>
      <c r="K120" s="7" t="str">
        <f>TEXT("5938448877129665488","0")</f>
        <v>5938448877129665488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24.88"/>
    <col customWidth="1" min="3" max="3" width="20.5"/>
    <col customWidth="1" min="4" max="4" width="13.75"/>
    <col customWidth="1" min="5" max="5" width="31.75"/>
    <col customWidth="1" min="6" max="6" width="10.88"/>
    <col customWidth="1" min="7" max="7" width="17.38"/>
    <col customWidth="1" min="8" max="8" width="17.0"/>
    <col customWidth="1" hidden="1" min="9" max="9" width="12.5"/>
  </cols>
  <sheetData>
    <row r="1">
      <c r="A1" s="1" t="s">
        <v>0</v>
      </c>
      <c r="B1" s="2" t="s">
        <v>1</v>
      </c>
      <c r="C1" s="2" t="s">
        <v>3</v>
      </c>
      <c r="D1" s="2" t="s">
        <v>6</v>
      </c>
      <c r="E1" s="2" t="s">
        <v>4</v>
      </c>
      <c r="F1" s="2" t="s">
        <v>5</v>
      </c>
      <c r="G1" s="2" t="s">
        <v>153</v>
      </c>
      <c r="H1" s="1" t="s">
        <v>9</v>
      </c>
      <c r="I1" s="1" t="s">
        <v>10</v>
      </c>
    </row>
    <row r="2">
      <c r="A2" s="3">
        <v>45453.80803240741</v>
      </c>
      <c r="B2" s="4" t="s">
        <v>154</v>
      </c>
      <c r="C2" s="4" t="s">
        <v>155</v>
      </c>
      <c r="D2" s="6">
        <v>3.0110281500753E13</v>
      </c>
      <c r="I2" s="7" t="str">
        <f>TEXT("5938458146029425507","0")</f>
        <v>5938458146029425507</v>
      </c>
    </row>
    <row r="3">
      <c r="A3" s="3">
        <v>45453.820925925924</v>
      </c>
      <c r="B3" s="4" t="s">
        <v>21</v>
      </c>
      <c r="C3" s="4" t="s">
        <v>156</v>
      </c>
      <c r="D3" s="6">
        <v>3.0110181802051E13</v>
      </c>
      <c r="E3" s="4" t="s">
        <v>127</v>
      </c>
      <c r="I3" s="7" t="str">
        <f>TEXT("5938469289413321872","0")</f>
        <v>5938469289413321872</v>
      </c>
    </row>
    <row r="4">
      <c r="A4" s="3">
        <v>45453.823587962965</v>
      </c>
      <c r="B4" s="4" t="s">
        <v>3</v>
      </c>
      <c r="C4" s="4" t="s">
        <v>157</v>
      </c>
      <c r="D4" s="6">
        <v>3.0101011519143E13</v>
      </c>
      <c r="I4" s="7" t="str">
        <f>TEXT("5938471584121034748","0")</f>
        <v>5938471584121034748</v>
      </c>
    </row>
    <row r="5">
      <c r="A5" s="3">
        <v>45453.827731481484</v>
      </c>
      <c r="B5" s="4" t="s">
        <v>158</v>
      </c>
      <c r="C5" s="4" t="s">
        <v>159</v>
      </c>
      <c r="D5" s="6">
        <v>3.0007011509362E13</v>
      </c>
      <c r="E5" s="4" t="s">
        <v>63</v>
      </c>
      <c r="F5" s="8">
        <v>36532.0</v>
      </c>
      <c r="I5" s="7" t="str">
        <f>TEXT("5938475168818368049","0")</f>
        <v>5938475168818368049</v>
      </c>
    </row>
    <row r="6">
      <c r="A6" s="3">
        <v>45453.842835648145</v>
      </c>
      <c r="B6" s="4" t="s">
        <v>3</v>
      </c>
      <c r="C6" s="4" t="s">
        <v>160</v>
      </c>
      <c r="D6" s="6">
        <v>3.0009191501308E13</v>
      </c>
      <c r="E6" s="4"/>
      <c r="F6" s="8"/>
      <c r="I6" s="7" t="str">
        <f>TEXT("5938488217123165437","0")</f>
        <v>5938488217123165437</v>
      </c>
    </row>
    <row r="7">
      <c r="A7" s="3">
        <v>45453.85496527778</v>
      </c>
      <c r="B7" s="4" t="s">
        <v>3</v>
      </c>
      <c r="C7" s="4" t="s">
        <v>161</v>
      </c>
      <c r="D7" s="6">
        <v>2.9905011508768E13</v>
      </c>
      <c r="E7" s="4"/>
      <c r="F7" s="8"/>
      <c r="I7" s="7" t="str">
        <f>TEXT("5938498699129513739","0")</f>
        <v>5938498699129513739</v>
      </c>
    </row>
    <row r="8">
      <c r="A8" s="3">
        <v>45453.88528935185</v>
      </c>
      <c r="B8" s="4" t="s">
        <v>3</v>
      </c>
      <c r="C8" s="4" t="s">
        <v>162</v>
      </c>
      <c r="D8" s="6">
        <v>3.0105011500405E13</v>
      </c>
      <c r="E8" s="4"/>
      <c r="F8" s="8"/>
      <c r="I8" s="7" t="str">
        <f>TEXT("5938524895017562695","0")</f>
        <v>5938524895017562695</v>
      </c>
    </row>
    <row r="9">
      <c r="A9" s="3">
        <v>45453.902766203704</v>
      </c>
      <c r="B9" s="4" t="s">
        <v>3</v>
      </c>
      <c r="C9" s="4" t="s">
        <v>163</v>
      </c>
      <c r="D9" s="6">
        <v>2.9912201501022E13</v>
      </c>
      <c r="E9" s="4"/>
      <c r="F9" s="8"/>
      <c r="I9" s="7" t="str">
        <f>TEXT("5938539999026707483","0")</f>
        <v>5938539999026707483</v>
      </c>
    </row>
    <row r="10">
      <c r="A10" s="3">
        <v>45453.90693287037</v>
      </c>
      <c r="B10" s="4" t="s">
        <v>3</v>
      </c>
      <c r="C10" s="4" t="s">
        <v>164</v>
      </c>
      <c r="D10" s="6">
        <v>3.0107151502982E13</v>
      </c>
      <c r="E10" s="4"/>
      <c r="F10" s="8"/>
      <c r="I10" s="7" t="str">
        <f>TEXT("5938543590459372362","0")</f>
        <v>5938543590459372362</v>
      </c>
    </row>
    <row r="11">
      <c r="A11" s="3">
        <v>45453.944085648145</v>
      </c>
      <c r="B11" s="4" t="s">
        <v>31</v>
      </c>
      <c r="C11" s="4" t="s">
        <v>165</v>
      </c>
      <c r="D11" s="6">
        <v>3.0111201500126E13</v>
      </c>
      <c r="E11" s="4"/>
      <c r="F11" s="8"/>
      <c r="G11" s="5" t="str">
        <f>HYPERLINK("https://www.jotform.com/uploads/eslamghazi20001/241615080975560/5938575698108271202/IMG_2632.jpeg","https://www.jotform.com/uploads/eslamghazi20001/241615080975560/5938575698108271202/IMG_2632.jpeg")</f>
        <v>https://www.jotform.com/uploads/eslamghazi20001/241615080975560/5938575698108271202/IMG_2632.jpeg</v>
      </c>
      <c r="I11" s="7" t="str">
        <f>TEXT("5938575698108271202","0")</f>
        <v>5938575698108271202</v>
      </c>
    </row>
    <row r="12">
      <c r="A12" s="3">
        <v>45453.95054398148</v>
      </c>
      <c r="B12" s="4" t="s">
        <v>3</v>
      </c>
      <c r="C12" s="4" t="s">
        <v>166</v>
      </c>
      <c r="D12" s="6">
        <v>3.0103141500846E13</v>
      </c>
      <c r="E12" s="4"/>
      <c r="F12" s="8"/>
      <c r="I12" s="7" t="str">
        <f>TEXT("5938581277416261845","0")</f>
        <v>5938581277416261845</v>
      </c>
    </row>
    <row r="13">
      <c r="A13" s="3">
        <v>45453.96524305556</v>
      </c>
      <c r="B13" s="4" t="s">
        <v>3</v>
      </c>
      <c r="C13" s="4" t="s">
        <v>167</v>
      </c>
      <c r="D13" s="6">
        <v>3.0001011523502E13</v>
      </c>
      <c r="E13" s="4"/>
      <c r="F13" s="8"/>
      <c r="I13" s="7" t="str">
        <f>TEXT("5938593970617959128","0")</f>
        <v>5938593970617959128</v>
      </c>
    </row>
    <row r="14">
      <c r="A14" s="3">
        <v>45453.97634259259</v>
      </c>
      <c r="B14" s="4" t="s">
        <v>21</v>
      </c>
      <c r="C14" s="4" t="s">
        <v>168</v>
      </c>
      <c r="D14" s="6">
        <v>3.0105211202697E13</v>
      </c>
      <c r="E14" s="4" t="s">
        <v>71</v>
      </c>
      <c r="F14" s="8"/>
      <c r="I14" s="7" t="str">
        <f>TEXT("5938603565216008643","0")</f>
        <v>5938603565216008643</v>
      </c>
    </row>
    <row r="15">
      <c r="A15" s="3">
        <v>45454.02568287037</v>
      </c>
      <c r="B15" s="4" t="s">
        <v>21</v>
      </c>
      <c r="C15" s="4" t="s">
        <v>169</v>
      </c>
      <c r="D15" s="6">
        <v>3.0001301600047E13</v>
      </c>
      <c r="E15" s="4" t="s">
        <v>23</v>
      </c>
      <c r="F15" s="8"/>
      <c r="I15" s="7" t="str">
        <f>TEXT("5938646191125452757","0")</f>
        <v>5938646191125452757</v>
      </c>
    </row>
    <row r="16">
      <c r="A16" s="3">
        <v>45454.027604166666</v>
      </c>
      <c r="B16" s="4" t="s">
        <v>3</v>
      </c>
      <c r="C16" s="4" t="s">
        <v>170</v>
      </c>
      <c r="D16" s="6">
        <v>3.0009101503587E13</v>
      </c>
      <c r="E16" s="4"/>
      <c r="F16" s="8"/>
      <c r="I16" s="7" t="str">
        <f>TEXT("5938647850816655654","0")</f>
        <v>5938647850816655654</v>
      </c>
    </row>
    <row r="17">
      <c r="A17" s="3">
        <v>45454.10890046296</v>
      </c>
      <c r="B17" s="4" t="s">
        <v>3</v>
      </c>
      <c r="C17" s="4" t="s">
        <v>171</v>
      </c>
      <c r="D17" s="6">
        <v>3.0103301500066E13</v>
      </c>
      <c r="E17" s="4"/>
      <c r="F17" s="8"/>
      <c r="I17" s="7" t="str">
        <f>TEXT("5938718093228250123","0")</f>
        <v>5938718093228250123</v>
      </c>
    </row>
    <row r="18">
      <c r="A18" s="3">
        <v>45454.45885416667</v>
      </c>
      <c r="B18" s="4" t="s">
        <v>3</v>
      </c>
      <c r="C18" s="4" t="s">
        <v>172</v>
      </c>
      <c r="D18" s="6">
        <v>3.0011031500504E13</v>
      </c>
      <c r="E18" s="4"/>
      <c r="F18" s="8"/>
      <c r="I18" s="7" t="str">
        <f>TEXT("5939020458043908651","0")</f>
        <v>5939020458043908651</v>
      </c>
    </row>
    <row r="19">
      <c r="A19" s="3">
        <v>45454.560590277775</v>
      </c>
      <c r="B19" s="4" t="s">
        <v>3</v>
      </c>
      <c r="C19" s="4" t="s">
        <v>173</v>
      </c>
      <c r="D19" s="6">
        <v>3.0008151504367E13</v>
      </c>
      <c r="E19" s="4"/>
      <c r="F19" s="8"/>
      <c r="I19" s="7" t="str">
        <f>TEXT("5939108353971339432","0")</f>
        <v>5939108353971339432</v>
      </c>
    </row>
    <row r="20">
      <c r="A20" s="3">
        <v>45454.58694444445</v>
      </c>
      <c r="B20" s="4" t="s">
        <v>3</v>
      </c>
      <c r="C20" s="4" t="s">
        <v>174</v>
      </c>
      <c r="D20" s="6">
        <v>3.0008171500864E13</v>
      </c>
      <c r="E20" s="4"/>
      <c r="F20" s="8"/>
      <c r="I20" s="7" t="str">
        <f>TEXT("5939131122312863936","0")</f>
        <v>5939131122312863936</v>
      </c>
    </row>
    <row r="21">
      <c r="A21" s="3">
        <v>45454.59799768519</v>
      </c>
      <c r="B21" s="4" t="s">
        <v>3</v>
      </c>
      <c r="C21" s="4" t="s">
        <v>175</v>
      </c>
      <c r="D21" s="6">
        <v>3.0110011540885E13</v>
      </c>
      <c r="E21" s="4"/>
      <c r="F21" s="8"/>
      <c r="I21" s="7" t="str">
        <f>TEXT("5939140671526234080","0")</f>
        <v>5939140671526234080</v>
      </c>
    </row>
    <row r="22">
      <c r="A22" s="3">
        <v>45454.62547453704</v>
      </c>
      <c r="B22" s="4" t="s">
        <v>21</v>
      </c>
      <c r="C22" s="4" t="s">
        <v>176</v>
      </c>
      <c r="D22" s="6">
        <v>3.0103018800126E13</v>
      </c>
      <c r="E22" s="4" t="s">
        <v>177</v>
      </c>
      <c r="F22" s="8"/>
      <c r="I22" s="7" t="str">
        <f>TEXT("5939164412426486219","0")</f>
        <v>5939164412426486219</v>
      </c>
    </row>
    <row r="23">
      <c r="A23" s="3">
        <v>45454.64199074074</v>
      </c>
      <c r="B23" s="4" t="s">
        <v>3</v>
      </c>
      <c r="C23" s="4" t="s">
        <v>178</v>
      </c>
      <c r="D23" s="6">
        <v>2.9912151501522E13</v>
      </c>
      <c r="E23" s="4"/>
      <c r="F23" s="8"/>
      <c r="I23" s="7" t="str">
        <f>TEXT("5939178683321418844","0")</f>
        <v>5939178683321418844</v>
      </c>
    </row>
    <row r="24">
      <c r="A24" s="3">
        <v>45454.64622685185</v>
      </c>
      <c r="B24" s="4" t="s">
        <v>3</v>
      </c>
      <c r="C24" s="4" t="s">
        <v>179</v>
      </c>
      <c r="D24" s="6">
        <v>3.0008011505827E13</v>
      </c>
      <c r="E24" s="4"/>
      <c r="F24" s="8"/>
      <c r="I24" s="7" t="str">
        <f>TEXT("5939182346015742169","0")</f>
        <v>5939182346015742169</v>
      </c>
    </row>
    <row r="25">
      <c r="A25" s="3">
        <v>45454.64849537037</v>
      </c>
      <c r="B25" s="4" t="s">
        <v>3</v>
      </c>
      <c r="C25" s="4" t="s">
        <v>180</v>
      </c>
      <c r="D25" s="6">
        <v>3.0012111500587E13</v>
      </c>
      <c r="E25" s="4"/>
      <c r="F25" s="8"/>
      <c r="I25" s="7" t="str">
        <f>TEXT("5939184308221929724","0")</f>
        <v>5939184308221929724</v>
      </c>
    </row>
    <row r="26">
      <c r="A26" s="3">
        <v>45454.65934027778</v>
      </c>
      <c r="B26" s="4" t="s">
        <v>21</v>
      </c>
      <c r="C26" s="4" t="s">
        <v>181</v>
      </c>
      <c r="D26" s="6">
        <v>3.0101181600085E13</v>
      </c>
      <c r="E26" s="4" t="s">
        <v>23</v>
      </c>
      <c r="F26" s="8"/>
      <c r="I26" s="7" t="str">
        <f>TEXT("5939193675313854223","0")</f>
        <v>5939193675313854223</v>
      </c>
    </row>
    <row r="27">
      <c r="A27" s="3">
        <v>45454.68766203704</v>
      </c>
      <c r="B27" s="4" t="s">
        <v>3</v>
      </c>
      <c r="C27" s="4" t="s">
        <v>182</v>
      </c>
      <c r="D27" s="6">
        <v>3.0102251500705E13</v>
      </c>
      <c r="E27" s="4"/>
      <c r="F27" s="8"/>
      <c r="I27" s="7" t="str">
        <f>TEXT("5939218144314468643","0")</f>
        <v>5939218144314468643</v>
      </c>
    </row>
    <row r="28">
      <c r="A28" s="3">
        <v>45454.69196759259</v>
      </c>
      <c r="B28" s="4" t="s">
        <v>3</v>
      </c>
      <c r="C28" s="4" t="s">
        <v>183</v>
      </c>
      <c r="D28" s="6">
        <v>3.0002231500798E13</v>
      </c>
      <c r="E28" s="4"/>
      <c r="F28" s="8"/>
      <c r="I28" s="7" t="str">
        <f>TEXT("5939221863513745989","0")</f>
        <v>5939221863513745989</v>
      </c>
    </row>
    <row r="29">
      <c r="A29" s="3">
        <v>45454.707349537035</v>
      </c>
      <c r="B29" s="4" t="s">
        <v>3</v>
      </c>
      <c r="C29" s="4" t="s">
        <v>184</v>
      </c>
      <c r="D29" s="6">
        <v>3.0001011508139E13</v>
      </c>
      <c r="E29" s="4"/>
      <c r="F29" s="8"/>
      <c r="I29" s="7" t="str">
        <f>TEXT("5939235152181535867","0")</f>
        <v>5939235152181535867</v>
      </c>
    </row>
    <row r="30">
      <c r="A30" s="3">
        <v>45454.70758101852</v>
      </c>
      <c r="B30" s="4" t="s">
        <v>3</v>
      </c>
      <c r="C30" s="4" t="s">
        <v>185</v>
      </c>
      <c r="D30" s="6">
        <v>3.0105161500527E13</v>
      </c>
      <c r="E30" s="4"/>
      <c r="F30" s="8"/>
      <c r="I30" s="7" t="str">
        <f>TEXT("5939235355423642691","0")</f>
        <v>5939235355423642691</v>
      </c>
    </row>
    <row r="31">
      <c r="A31" s="3">
        <v>45454.72861111111</v>
      </c>
      <c r="B31" s="4" t="s">
        <v>61</v>
      </c>
      <c r="C31" s="4" t="s">
        <v>186</v>
      </c>
      <c r="D31" s="6">
        <v>3.0006011507878E13</v>
      </c>
      <c r="E31" s="4" t="s">
        <v>13</v>
      </c>
      <c r="F31" s="8">
        <v>36531.0</v>
      </c>
      <c r="G31" s="5" t="str">
        <f>HYPERLINK("https://www.jotform.com/uploads/eslamghazi20001/241615080975560/5939253529498406615/_com.apple.Pasteboard.SpskU0.jpeg","https://www.jotform.com/uploads/eslamghazi20001/241615080975560/5939253529498406615/_com.apple.Pasteboard.SpskU0.jpeg")</f>
        <v>https://www.jotform.com/uploads/eslamghazi20001/241615080975560/5939253529498406615/_com.apple.Pasteboard.SpskU0.jpeg</v>
      </c>
      <c r="I31" s="7" t="str">
        <f>TEXT("5939253529498406615","0")</f>
        <v>5939253529498406615</v>
      </c>
    </row>
    <row r="32">
      <c r="A32" s="3">
        <v>45454.7334837963</v>
      </c>
      <c r="B32" s="4" t="s">
        <v>3</v>
      </c>
      <c r="C32" s="4" t="s">
        <v>187</v>
      </c>
      <c r="D32" s="6">
        <v>3.0009201500585E13</v>
      </c>
      <c r="E32" s="4"/>
      <c r="F32" s="8"/>
      <c r="I32" s="7" t="str">
        <f>TEXT("5939257731225922035","0")</f>
        <v>5939257731225922035</v>
      </c>
    </row>
    <row r="33">
      <c r="A33" s="3">
        <v>45454.73769675926</v>
      </c>
      <c r="B33" s="4" t="s">
        <v>3</v>
      </c>
      <c r="C33" s="4" t="s">
        <v>134</v>
      </c>
      <c r="D33" s="6">
        <v>2.9912191500626E13</v>
      </c>
      <c r="E33" s="4"/>
      <c r="F33" s="8"/>
      <c r="I33" s="7" t="str">
        <f>TEXT("5939261375328773906","0")</f>
        <v>5939261375328773906</v>
      </c>
    </row>
    <row r="34">
      <c r="A34" s="3">
        <v>45454.73946759259</v>
      </c>
      <c r="B34" s="4" t="s">
        <v>21</v>
      </c>
      <c r="C34" s="4" t="s">
        <v>188</v>
      </c>
      <c r="D34" s="6">
        <v>3.0107193300069E13</v>
      </c>
      <c r="E34" s="4" t="s">
        <v>189</v>
      </c>
      <c r="F34" s="8"/>
      <c r="I34" s="7" t="str">
        <f>TEXT("5939262900516931707","0")</f>
        <v>5939262900516931707</v>
      </c>
    </row>
    <row r="35">
      <c r="A35" s="3">
        <v>45454.74880787037</v>
      </c>
      <c r="B35" s="4" t="s">
        <v>3</v>
      </c>
      <c r="C35" s="4" t="s">
        <v>190</v>
      </c>
      <c r="D35" s="6">
        <v>3.0005071501368E13</v>
      </c>
      <c r="E35" s="4"/>
      <c r="F35" s="8"/>
      <c r="I35" s="7" t="str">
        <f>TEXT("5939270978851268811","0")</f>
        <v>5939270978851268811</v>
      </c>
    </row>
    <row r="36">
      <c r="A36" s="3">
        <v>45454.75</v>
      </c>
      <c r="B36" s="4" t="s">
        <v>3</v>
      </c>
      <c r="C36" s="4" t="s">
        <v>191</v>
      </c>
      <c r="D36" s="6">
        <v>3.0201291500447E13</v>
      </c>
      <c r="E36" s="4"/>
      <c r="F36" s="8"/>
      <c r="I36" s="7" t="str">
        <f>TEXT("5939272002611715631","0")</f>
        <v>5939272002611715631</v>
      </c>
    </row>
    <row r="37">
      <c r="A37" s="3">
        <v>45454.76537037037</v>
      </c>
      <c r="B37" s="4" t="s">
        <v>3</v>
      </c>
      <c r="C37" s="4" t="s">
        <v>192</v>
      </c>
      <c r="D37" s="6">
        <v>3.0109031501608E13</v>
      </c>
      <c r="E37" s="4"/>
      <c r="F37" s="8"/>
      <c r="I37" s="7" t="str">
        <f>TEXT("5939285288122003483","0")</f>
        <v>5939285288122003483</v>
      </c>
    </row>
    <row r="38">
      <c r="A38" s="3">
        <v>45454.78289351852</v>
      </c>
      <c r="B38" s="4" t="s">
        <v>3</v>
      </c>
      <c r="C38" s="4" t="s">
        <v>193</v>
      </c>
      <c r="D38" s="6">
        <v>3.0008011505665E13</v>
      </c>
      <c r="E38" s="4"/>
      <c r="F38" s="8"/>
      <c r="I38" s="7" t="str">
        <f>TEXT("5939300421029852520","0")</f>
        <v>5939300421029852520</v>
      </c>
    </row>
    <row r="39">
      <c r="A39" s="3">
        <v>45454.80311342593</v>
      </c>
      <c r="B39" s="4" t="s">
        <v>3</v>
      </c>
      <c r="C39" s="4" t="s">
        <v>194</v>
      </c>
      <c r="D39" s="6">
        <v>3.0001031500169E13</v>
      </c>
      <c r="E39" s="4"/>
      <c r="F39" s="8"/>
      <c r="I39" s="7" t="str">
        <f>TEXT("5939317893109672719","0")</f>
        <v>5939317893109672719</v>
      </c>
    </row>
    <row r="40">
      <c r="A40" s="3">
        <v>45454.82293981482</v>
      </c>
      <c r="B40" s="4" t="s">
        <v>21</v>
      </c>
      <c r="C40" s="4" t="s">
        <v>195</v>
      </c>
      <c r="D40" s="6">
        <v>2.9911070201226E13</v>
      </c>
      <c r="E40" s="4" t="s">
        <v>196</v>
      </c>
      <c r="F40" s="8"/>
      <c r="I40" s="7" t="str">
        <f>TEXT("5939335026114789885","0")</f>
        <v>5939335026114789885</v>
      </c>
    </row>
    <row r="41">
      <c r="A41" s="3">
        <v>45454.84888888889</v>
      </c>
      <c r="B41" s="4" t="s">
        <v>3</v>
      </c>
      <c r="C41" s="4" t="s">
        <v>197</v>
      </c>
      <c r="D41" s="6">
        <v>3.0003251500162E13</v>
      </c>
      <c r="E41" s="4"/>
      <c r="F41" s="8"/>
      <c r="I41" s="7" t="str">
        <f>TEXT("5939357447127957552","0")</f>
        <v>5939357447127957552</v>
      </c>
    </row>
    <row r="42">
      <c r="A42" s="3">
        <v>45454.86127314815</v>
      </c>
      <c r="B42" s="4" t="s">
        <v>31</v>
      </c>
      <c r="C42" s="4" t="s">
        <v>198</v>
      </c>
      <c r="D42" s="6">
        <v>3.0101011555794E13</v>
      </c>
      <c r="E42" s="4"/>
      <c r="F42" s="8"/>
      <c r="G42" s="5" t="str">
        <f>HYPERLINK("https://www.jotform.com/uploads/eslamghazi20001/241615080975560/5939368149653805280/weshooo.jpg","https://www.jotform.com/uploads/eslamghazi20001/241615080975560/5939368149653805280/weshooo.jpg")</f>
        <v>https://www.jotform.com/uploads/eslamghazi20001/241615080975560/5939368149653805280/weshooo.jpg</v>
      </c>
      <c r="I42" s="7" t="str">
        <f>TEXT("5939368149653805280","0")</f>
        <v>5939368149653805280</v>
      </c>
    </row>
    <row r="43">
      <c r="A43" s="3">
        <v>45454.86686342592</v>
      </c>
      <c r="B43" s="4" t="s">
        <v>3</v>
      </c>
      <c r="C43" s="4" t="s">
        <v>199</v>
      </c>
      <c r="D43" s="6">
        <v>3.0001011522964E13</v>
      </c>
      <c r="E43" s="4"/>
      <c r="F43" s="8"/>
      <c r="I43" s="7" t="str">
        <f>TEXT("5939372977417375578","0")</f>
        <v>5939372977417375578</v>
      </c>
    </row>
    <row r="44">
      <c r="A44" s="3">
        <v>45454.873020833336</v>
      </c>
      <c r="B44" s="4" t="s">
        <v>3</v>
      </c>
      <c r="C44" s="4" t="s">
        <v>200</v>
      </c>
      <c r="D44" s="6">
        <v>3.0005131500889E13</v>
      </c>
      <c r="E44" s="4"/>
      <c r="F44" s="8"/>
      <c r="I44" s="7" t="str">
        <f>TEXT("5939378296515990702","0")</f>
        <v>5939378296515990702</v>
      </c>
    </row>
    <row r="45">
      <c r="A45" s="3">
        <v>45454.90971064815</v>
      </c>
      <c r="B45" s="4" t="s">
        <v>31</v>
      </c>
      <c r="C45" s="4" t="s">
        <v>201</v>
      </c>
      <c r="D45" s="6">
        <v>3.0111011502386E13</v>
      </c>
      <c r="E45" s="4"/>
      <c r="F45" s="8"/>
      <c r="G45" s="5" t="str">
        <f>HYPERLINK("https://www.jotform.com/uploads/eslamghazi20001/241615080975560/5939409992514060546/Photoroom-%D9%A2%D9%A0%D9%A2%D9%A4%D9%A0%D9%A6%D9%A1%D9%A1_%D9%A2%D9%A1%D9%A4%D9%A7%D9%A0%D9%A8.png","https://www.jotform.com/uploads/eslamghazi20001/241615080975560/5939409992514060546/Photoroom-٢٠٢٤٠٦١١_٢١٤٧٠٨.png")</f>
        <v>https://www.jotform.com/uploads/eslamghazi20001/241615080975560/5939409992514060546/Photoroom-٢٠٢٤٠٦١١_٢١٤٧٠٨.png</v>
      </c>
      <c r="I45" s="7" t="str">
        <f>TEXT("5939409992514060546","0")</f>
        <v>5939409992514060546</v>
      </c>
    </row>
  </sheetData>
  <drawing r:id="rId1"/>
</worksheet>
</file>