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2018Survey\Report18\FinalSet\"/>
    </mc:Choice>
  </mc:AlternateContent>
  <xr:revisionPtr revIDLastSave="0" documentId="13_ncr:1_{1D2AED20-5863-4C82-A4BB-EA598D823862}" xr6:coauthVersionLast="36" xr6:coauthVersionMax="36" xr10:uidLastSave="{00000000-0000-0000-0000-000000000000}"/>
  <bookViews>
    <workbookView xWindow="0" yWindow="4530" windowWidth="15315" windowHeight="2940" tabRatio="601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9" i="1" l="1"/>
  <c r="S10" i="1"/>
  <c r="S11" i="1"/>
  <c r="S12" i="1"/>
  <c r="S13" i="1"/>
  <c r="S14" i="1"/>
  <c r="S15" i="1"/>
  <c r="S16" i="1"/>
  <c r="S17" i="1"/>
  <c r="S18" i="1"/>
  <c r="S19" i="1"/>
  <c r="S8" i="1"/>
  <c r="P21" i="1" l="1"/>
  <c r="N21" i="1"/>
  <c r="F69" i="1" s="1"/>
  <c r="L21" i="1"/>
  <c r="D45" i="1" s="1"/>
  <c r="J21" i="1"/>
  <c r="H21" i="1"/>
  <c r="D69" i="1" s="1"/>
  <c r="F21" i="1"/>
  <c r="B69" i="1"/>
  <c r="D21" i="1"/>
  <c r="B21" i="1"/>
  <c r="B45" i="1"/>
  <c r="B67" i="1"/>
  <c r="D67" i="1"/>
  <c r="F67" i="1"/>
  <c r="H67" i="1"/>
  <c r="B43" i="1"/>
  <c r="D43" i="1"/>
  <c r="F43" i="1"/>
  <c r="H43" i="1"/>
  <c r="R19" i="1"/>
  <c r="B57" i="1"/>
  <c r="D57" i="1"/>
  <c r="F57" i="1"/>
  <c r="G57" i="1" s="1"/>
  <c r="H57" i="1"/>
  <c r="B58" i="1"/>
  <c r="D58" i="1"/>
  <c r="F58" i="1"/>
  <c r="H58" i="1"/>
  <c r="B59" i="1"/>
  <c r="D59" i="1"/>
  <c r="F59" i="1"/>
  <c r="G59" i="1" s="1"/>
  <c r="H59" i="1"/>
  <c r="B60" i="1"/>
  <c r="D60" i="1"/>
  <c r="F60" i="1"/>
  <c r="H60" i="1"/>
  <c r="B61" i="1"/>
  <c r="D61" i="1"/>
  <c r="F61" i="1"/>
  <c r="G61" i="1" s="1"/>
  <c r="H61" i="1"/>
  <c r="B62" i="1"/>
  <c r="D62" i="1"/>
  <c r="F62" i="1"/>
  <c r="H62" i="1"/>
  <c r="B63" i="1"/>
  <c r="D63" i="1"/>
  <c r="F63" i="1"/>
  <c r="H63" i="1"/>
  <c r="B64" i="1"/>
  <c r="D64" i="1"/>
  <c r="F64" i="1"/>
  <c r="H64" i="1"/>
  <c r="B65" i="1"/>
  <c r="D65" i="1"/>
  <c r="F65" i="1"/>
  <c r="H65" i="1"/>
  <c r="B66" i="1"/>
  <c r="D66" i="1"/>
  <c r="F66" i="1"/>
  <c r="H66" i="1"/>
  <c r="D33" i="1"/>
  <c r="F33" i="1"/>
  <c r="H33" i="1"/>
  <c r="I33" i="1" s="1"/>
  <c r="D34" i="1"/>
  <c r="F34" i="1"/>
  <c r="H34" i="1"/>
  <c r="D35" i="1"/>
  <c r="F35" i="1"/>
  <c r="H35" i="1"/>
  <c r="D36" i="1"/>
  <c r="F36" i="1"/>
  <c r="H36" i="1"/>
  <c r="D37" i="1"/>
  <c r="F37" i="1"/>
  <c r="H37" i="1"/>
  <c r="D38" i="1"/>
  <c r="F38" i="1"/>
  <c r="H38" i="1"/>
  <c r="D39" i="1"/>
  <c r="F39" i="1"/>
  <c r="H39" i="1"/>
  <c r="D40" i="1"/>
  <c r="F40" i="1"/>
  <c r="H40" i="1"/>
  <c r="D41" i="1"/>
  <c r="F41" i="1"/>
  <c r="H41" i="1"/>
  <c r="D42" i="1"/>
  <c r="F42" i="1"/>
  <c r="H42" i="1"/>
  <c r="B33" i="1"/>
  <c r="B34" i="1"/>
  <c r="B35" i="1"/>
  <c r="B36" i="1"/>
  <c r="B37" i="1"/>
  <c r="B38" i="1"/>
  <c r="B39" i="1"/>
  <c r="B40" i="1"/>
  <c r="B41" i="1"/>
  <c r="C41" i="1" s="1"/>
  <c r="B42" i="1"/>
  <c r="R18" i="1"/>
  <c r="M18" i="1" s="1"/>
  <c r="K18" i="1"/>
  <c r="R12" i="1"/>
  <c r="I12" i="1" s="1"/>
  <c r="R13" i="1"/>
  <c r="E13" i="1" s="1"/>
  <c r="J61" i="1"/>
  <c r="R14" i="1"/>
  <c r="R15" i="1"/>
  <c r="J39" i="1" s="1"/>
  <c r="I39" i="1" s="1"/>
  <c r="J63" i="1"/>
  <c r="E63" i="1" s="1"/>
  <c r="R16" i="1"/>
  <c r="R17" i="1"/>
  <c r="G17" i="1" s="1"/>
  <c r="O17" i="1"/>
  <c r="R8" i="1"/>
  <c r="R9" i="1"/>
  <c r="G9" i="1" s="1"/>
  <c r="J57" i="1"/>
  <c r="R10" i="1"/>
  <c r="R11" i="1"/>
  <c r="G11" i="1" s="1"/>
  <c r="J59" i="1"/>
  <c r="H56" i="1"/>
  <c r="F56" i="1"/>
  <c r="D56" i="1"/>
  <c r="B56" i="1"/>
  <c r="H32" i="1"/>
  <c r="F32" i="1"/>
  <c r="D32" i="1"/>
  <c r="B32" i="1"/>
  <c r="K13" i="1"/>
  <c r="M13" i="1"/>
  <c r="I13" i="1"/>
  <c r="Q13" i="1"/>
  <c r="C16" i="1"/>
  <c r="I9" i="1"/>
  <c r="C9" i="1"/>
  <c r="M10" i="1"/>
  <c r="K9" i="1"/>
  <c r="J33" i="1"/>
  <c r="Q9" i="1"/>
  <c r="M9" i="1"/>
  <c r="E9" i="1"/>
  <c r="C11" i="1"/>
  <c r="J35" i="1"/>
  <c r="G35" i="1" s="1"/>
  <c r="J38" i="1"/>
  <c r="G38" i="1"/>
  <c r="Q11" i="1"/>
  <c r="K11" i="1"/>
  <c r="Q15" i="1"/>
  <c r="O11" i="1"/>
  <c r="E11" i="1"/>
  <c r="I11" i="1"/>
  <c r="I35" i="1"/>
  <c r="C13" i="1"/>
  <c r="J65" i="1"/>
  <c r="I65" i="1" s="1"/>
  <c r="O13" i="1"/>
  <c r="J37" i="1"/>
  <c r="G37" i="1" s="1"/>
  <c r="O9" i="1"/>
  <c r="E18" i="1"/>
  <c r="M14" i="1"/>
  <c r="E16" i="1"/>
  <c r="Q17" i="1"/>
  <c r="E14" i="1"/>
  <c r="I18" i="1"/>
  <c r="C17" i="1"/>
  <c r="K17" i="1"/>
  <c r="O18" i="1"/>
  <c r="G14" i="1"/>
  <c r="M11" i="1"/>
  <c r="C15" i="1"/>
  <c r="M15" i="1"/>
  <c r="G15" i="1"/>
  <c r="C33" i="1"/>
  <c r="I17" i="1"/>
  <c r="K12" i="1"/>
  <c r="J66" i="1"/>
  <c r="I66" i="1" s="1"/>
  <c r="E8" i="1"/>
  <c r="E15" i="1"/>
  <c r="J41" i="1"/>
  <c r="C10" i="1"/>
  <c r="E17" i="1"/>
  <c r="C18" i="1"/>
  <c r="E19" i="1"/>
  <c r="I63" i="1"/>
  <c r="I57" i="1"/>
  <c r="C57" i="1"/>
  <c r="E57" i="1"/>
  <c r="K57" i="1" s="1"/>
  <c r="C59" i="1"/>
  <c r="K59" i="1" s="1"/>
  <c r="I59" i="1"/>
  <c r="E59" i="1"/>
  <c r="I61" i="1"/>
  <c r="C61" i="1"/>
  <c r="K61" i="1" s="1"/>
  <c r="E61" i="1"/>
  <c r="G33" i="1"/>
  <c r="C39" i="1"/>
  <c r="E65" i="1"/>
  <c r="C38" i="1"/>
  <c r="E38" i="1"/>
  <c r="G65" i="1"/>
  <c r="E37" i="1"/>
  <c r="G41" i="1"/>
  <c r="E41" i="1"/>
  <c r="E66" i="1"/>
  <c r="G66" i="1"/>
  <c r="C66" i="1"/>
  <c r="K66" i="1" s="1"/>
  <c r="H45" i="1"/>
  <c r="I43" i="1" l="1"/>
  <c r="I67" i="1"/>
  <c r="C8" i="1"/>
  <c r="K8" i="1"/>
  <c r="I8" i="1"/>
  <c r="C19" i="1"/>
  <c r="J43" i="1"/>
  <c r="E43" i="1" s="1"/>
  <c r="G19" i="1"/>
  <c r="M19" i="1"/>
  <c r="R21" i="1"/>
  <c r="J56" i="1"/>
  <c r="J58" i="1"/>
  <c r="G10" i="1"/>
  <c r="J34" i="1"/>
  <c r="O10" i="1"/>
  <c r="K10" i="1"/>
  <c r="C37" i="1"/>
  <c r="I41" i="1"/>
  <c r="K41" i="1" s="1"/>
  <c r="I37" i="1"/>
  <c r="G39" i="1"/>
  <c r="C35" i="1"/>
  <c r="C63" i="1"/>
  <c r="J67" i="1"/>
  <c r="M8" i="1"/>
  <c r="G8" i="1"/>
  <c r="Q10" i="1"/>
  <c r="E12" i="1"/>
  <c r="M12" i="1"/>
  <c r="J36" i="1"/>
  <c r="G12" i="1"/>
  <c r="I14" i="1"/>
  <c r="Q14" i="1"/>
  <c r="K14" i="1"/>
  <c r="C14" i="1"/>
  <c r="O14" i="1"/>
  <c r="J62" i="1"/>
  <c r="I38" i="1"/>
  <c r="K38" i="1" s="1"/>
  <c r="G43" i="1"/>
  <c r="C67" i="1"/>
  <c r="M21" i="1"/>
  <c r="H69" i="1"/>
  <c r="E35" i="1"/>
  <c r="J32" i="1"/>
  <c r="Q8" i="1"/>
  <c r="O8" i="1"/>
  <c r="C12" i="1"/>
  <c r="J60" i="1"/>
  <c r="O12" i="1"/>
  <c r="Q12" i="1"/>
  <c r="E39" i="1"/>
  <c r="K39" i="1" s="1"/>
  <c r="G63" i="1"/>
  <c r="F45" i="1"/>
  <c r="G21" i="1"/>
  <c r="K19" i="1"/>
  <c r="O19" i="1"/>
  <c r="I10" i="1"/>
  <c r="Q19" i="1"/>
  <c r="I19" i="1"/>
  <c r="E10" i="1"/>
  <c r="C56" i="1"/>
  <c r="Q16" i="1"/>
  <c r="I16" i="1"/>
  <c r="J40" i="1"/>
  <c r="C40" i="1" s="1"/>
  <c r="G16" i="1"/>
  <c r="J64" i="1"/>
  <c r="M16" i="1"/>
  <c r="O16" i="1"/>
  <c r="K16" i="1"/>
  <c r="E33" i="1"/>
  <c r="K33" i="1" s="1"/>
  <c r="C65" i="1"/>
  <c r="K65" i="1" s="1"/>
  <c r="C58" i="1"/>
  <c r="G18" i="1"/>
  <c r="Q18" i="1"/>
  <c r="K15" i="1"/>
  <c r="M17" i="1"/>
  <c r="I15" i="1"/>
  <c r="J42" i="1"/>
  <c r="I42" i="1" s="1"/>
  <c r="G13" i="1"/>
  <c r="O15" i="1"/>
  <c r="C60" i="1" l="1"/>
  <c r="I60" i="1"/>
  <c r="C32" i="1"/>
  <c r="E32" i="1"/>
  <c r="G32" i="1"/>
  <c r="K35" i="1"/>
  <c r="I56" i="1"/>
  <c r="G56" i="1"/>
  <c r="E56" i="1"/>
  <c r="K56" i="1" s="1"/>
  <c r="I32" i="1"/>
  <c r="G34" i="1"/>
  <c r="C34" i="1"/>
  <c r="E34" i="1"/>
  <c r="I34" i="1"/>
  <c r="K21" i="1"/>
  <c r="J69" i="1"/>
  <c r="C21" i="1"/>
  <c r="O21" i="1"/>
  <c r="I21" i="1"/>
  <c r="Q21" i="1"/>
  <c r="E21" i="1"/>
  <c r="S21" i="1"/>
  <c r="G60" i="1"/>
  <c r="E42" i="1"/>
  <c r="G42" i="1"/>
  <c r="C42" i="1"/>
  <c r="I64" i="1"/>
  <c r="G64" i="1"/>
  <c r="E64" i="1"/>
  <c r="C64" i="1"/>
  <c r="I69" i="1"/>
  <c r="E60" i="1"/>
  <c r="I62" i="1"/>
  <c r="C62" i="1"/>
  <c r="E62" i="1"/>
  <c r="G67" i="1"/>
  <c r="E67" i="1"/>
  <c r="K67" i="1" s="1"/>
  <c r="K37" i="1"/>
  <c r="G62" i="1"/>
  <c r="C43" i="1"/>
  <c r="K43" i="1" s="1"/>
  <c r="E40" i="1"/>
  <c r="K40" i="1" s="1"/>
  <c r="I40" i="1"/>
  <c r="G45" i="1"/>
  <c r="I36" i="1"/>
  <c r="E36" i="1"/>
  <c r="G36" i="1"/>
  <c r="C36" i="1"/>
  <c r="K36" i="1" s="1"/>
  <c r="K63" i="1"/>
  <c r="J45" i="1"/>
  <c r="E58" i="1"/>
  <c r="I58" i="1"/>
  <c r="K58" i="1" s="1"/>
  <c r="G58" i="1"/>
  <c r="G40" i="1"/>
  <c r="K62" i="1" l="1"/>
  <c r="K64" i="1"/>
  <c r="K42" i="1"/>
  <c r="K32" i="1"/>
  <c r="K69" i="1"/>
  <c r="E69" i="1"/>
  <c r="G69" i="1"/>
  <c r="C69" i="1"/>
  <c r="K34" i="1"/>
  <c r="K60" i="1"/>
  <c r="I45" i="1"/>
  <c r="C45" i="1"/>
  <c r="K45" i="1"/>
  <c r="E45" i="1"/>
</calcChain>
</file>

<file path=xl/sharedStrings.xml><?xml version="1.0" encoding="utf-8"?>
<sst xmlns="http://schemas.openxmlformats.org/spreadsheetml/2006/main" count="116" uniqueCount="32">
  <si>
    <t>Airport</t>
  </si>
  <si>
    <t>Total</t>
  </si>
  <si>
    <t>000's</t>
  </si>
  <si>
    <t>%</t>
  </si>
  <si>
    <t>Gatwick</t>
  </si>
  <si>
    <t>Heathrow</t>
  </si>
  <si>
    <t>Luton</t>
  </si>
  <si>
    <t>Manchester</t>
  </si>
  <si>
    <t>Stansted</t>
  </si>
  <si>
    <t>UK</t>
  </si>
  <si>
    <t>Foreign</t>
  </si>
  <si>
    <t>International Business</t>
  </si>
  <si>
    <t>International Leisure</t>
  </si>
  <si>
    <t>Domestic Business</t>
  </si>
  <si>
    <t>Domestic Leisure</t>
  </si>
  <si>
    <t>Business</t>
  </si>
  <si>
    <t>International</t>
  </si>
  <si>
    <t>Domestic</t>
  </si>
  <si>
    <t>Birmingham</t>
  </si>
  <si>
    <t>Leisure</t>
  </si>
  <si>
    <t>East Midlands</t>
  </si>
  <si>
    <t>Table 2.1</t>
  </si>
  <si>
    <t>Table 2.2</t>
  </si>
  <si>
    <t>Table 2.3</t>
  </si>
  <si>
    <r>
      <t>Note: Excludes</t>
    </r>
    <r>
      <rPr>
        <sz val="8"/>
        <rFont val="Arial"/>
        <family val="2"/>
      </rPr>
      <t xml:space="preserve"> interviews where passengers may not have answered all relevant core questions</t>
    </r>
  </si>
  <si>
    <t>London City</t>
  </si>
  <si>
    <t>Country of Residence and Journey Purpose of terminal passengers at the 2018 survey airports.</t>
  </si>
  <si>
    <t>Characteristics of terminal passengers at the 2018 survey airports.</t>
  </si>
  <si>
    <t>Aberdeen</t>
  </si>
  <si>
    <t>Edinburgh</t>
  </si>
  <si>
    <t>Glasgow</t>
  </si>
  <si>
    <t>Inverness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</si>
</sst>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,000"/>
    <numFmt numFmtId="166" formatCode="0.000"/>
    <numFmt numFmtId="167" formatCode="#,##0\ "/>
    <numFmt numFmtId="168" formatCode="0.0\ \ "/>
  </numFmts>
  <fonts count="4" x14ac:knownFonts="1"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2" xfId="0" applyBorder="1" applyAlignment="1">
      <alignment horizontal="centerContinuous"/>
    </xf>
    <xf numFmtId="0" fontId="0" fillId="0" borderId="1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0" fillId="0" borderId="9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0" borderId="11" xfId="0" applyBorder="1" applyAlignment="1">
      <alignment horizontal="centerContinuous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0" xfId="0" applyBorder="1" applyAlignment="1">
      <alignment horizontal="left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3" fillId="0" borderId="0" xfId="0" applyFont="1" applyBorder="1"/>
    <xf numFmtId="0" fontId="0" fillId="0" borderId="14" xfId="0" applyBorder="1" applyAlignment="1">
      <alignment horizontal="center"/>
    </xf>
    <xf numFmtId="167" fontId="0" fillId="0" borderId="2" xfId="0" applyNumberFormat="1" applyBorder="1" applyAlignment="1">
      <alignment horizontal="right"/>
    </xf>
    <xf numFmtId="167" fontId="0" fillId="0" borderId="6" xfId="0" applyNumberFormat="1" applyBorder="1" applyAlignment="1">
      <alignment horizontal="right"/>
    </xf>
    <xf numFmtId="167" fontId="0" fillId="0" borderId="15" xfId="0" applyNumberFormat="1" applyBorder="1" applyAlignment="1">
      <alignment horizontal="right"/>
    </xf>
    <xf numFmtId="168" fontId="0" fillId="0" borderId="2" xfId="0" applyNumberFormat="1" applyBorder="1" applyAlignment="1"/>
    <xf numFmtId="168" fontId="0" fillId="0" borderId="6" xfId="0" applyNumberFormat="1" applyBorder="1" applyAlignment="1"/>
    <xf numFmtId="168" fontId="0" fillId="0" borderId="16" xfId="0" applyNumberFormat="1" applyBorder="1" applyAlignment="1"/>
    <xf numFmtId="168" fontId="0" fillId="0" borderId="7" xfId="0" applyNumberFormat="1" applyBorder="1" applyAlignment="1"/>
    <xf numFmtId="167" fontId="0" fillId="0" borderId="17" xfId="0" applyNumberFormat="1" applyBorder="1" applyAlignment="1">
      <alignment horizontal="right"/>
    </xf>
    <xf numFmtId="0" fontId="2" fillId="0" borderId="11" xfId="0" applyFont="1" applyBorder="1" applyAlignment="1">
      <alignment horizontal="centerContinuous"/>
    </xf>
    <xf numFmtId="0" fontId="0" fillId="0" borderId="2" xfId="0" applyFill="1" applyBorder="1"/>
    <xf numFmtId="0" fontId="2" fillId="0" borderId="2" xfId="0" applyFont="1" applyFill="1" applyBorder="1"/>
    <xf numFmtId="1" fontId="0" fillId="0" borderId="2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72"/>
  <sheetViews>
    <sheetView tabSelected="1" workbookViewId="0">
      <selection activeCell="S8" sqref="S8:S19"/>
    </sheetView>
  </sheetViews>
  <sheetFormatPr defaultRowHeight="11.25" x14ac:dyDescent="0.2"/>
  <cols>
    <col min="1" max="1" width="22.33203125" customWidth="1"/>
    <col min="2" max="2" width="8.33203125" customWidth="1"/>
    <col min="3" max="3" width="7.1640625" customWidth="1"/>
    <col min="4" max="4" width="8" customWidth="1"/>
    <col min="5" max="5" width="7.1640625" customWidth="1"/>
    <col min="6" max="6" width="8.33203125" customWidth="1"/>
    <col min="7" max="7" width="7.1640625" customWidth="1"/>
    <col min="8" max="8" width="8.33203125" customWidth="1"/>
    <col min="9" max="9" width="7.1640625" customWidth="1"/>
    <col min="10" max="10" width="8.33203125" customWidth="1"/>
    <col min="11" max="12" width="7.1640625" customWidth="1"/>
    <col min="13" max="13" width="8" customWidth="1"/>
    <col min="14" max="14" width="7.1640625" bestFit="1" customWidth="1"/>
    <col min="15" max="15" width="9.5" customWidth="1"/>
    <col min="16" max="16" width="7" customWidth="1"/>
    <col min="17" max="17" width="7.1640625" customWidth="1"/>
    <col min="18" max="18" width="7.83203125" customWidth="1"/>
    <col min="19" max="19" width="8.1640625" customWidth="1"/>
  </cols>
  <sheetData>
    <row r="1" spans="1:106" s="4" customFormat="1" x14ac:dyDescent="0.2">
      <c r="A1" s="1" t="s">
        <v>21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</row>
    <row r="2" spans="1:106" s="4" customFormat="1" x14ac:dyDescent="0.2">
      <c r="A2" s="2" t="s">
        <v>26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06" s="4" customFormat="1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06" s="4" customFormat="1" x14ac:dyDescent="0.2">
      <c r="A4" s="3"/>
      <c r="B4" s="18" t="s">
        <v>11</v>
      </c>
      <c r="C4" s="20"/>
      <c r="D4" s="20"/>
      <c r="E4" s="19"/>
      <c r="F4" s="20" t="s">
        <v>12</v>
      </c>
      <c r="G4" s="20"/>
      <c r="H4" s="20"/>
      <c r="I4" s="19"/>
      <c r="J4" s="18" t="s">
        <v>13</v>
      </c>
      <c r="K4" s="20"/>
      <c r="L4" s="20"/>
      <c r="M4" s="19"/>
      <c r="N4" s="20" t="s">
        <v>14</v>
      </c>
      <c r="O4" s="20"/>
      <c r="P4" s="20"/>
      <c r="Q4" s="19"/>
      <c r="R4" s="21"/>
      <c r="S4" s="22"/>
    </row>
    <row r="5" spans="1:106" s="4" customFormat="1" x14ac:dyDescent="0.2">
      <c r="A5" s="5" t="s">
        <v>0</v>
      </c>
      <c r="B5" s="6" t="s">
        <v>9</v>
      </c>
      <c r="C5" s="7"/>
      <c r="D5" s="8" t="s">
        <v>10</v>
      </c>
      <c r="E5" s="9"/>
      <c r="F5" s="10" t="s">
        <v>9</v>
      </c>
      <c r="G5" s="7"/>
      <c r="H5" s="10" t="s">
        <v>10</v>
      </c>
      <c r="I5" s="11"/>
      <c r="J5" s="6" t="s">
        <v>9</v>
      </c>
      <c r="K5" s="7"/>
      <c r="L5" s="8" t="s">
        <v>10</v>
      </c>
      <c r="M5" s="9"/>
      <c r="N5" s="10" t="s">
        <v>9</v>
      </c>
      <c r="O5" s="7"/>
      <c r="P5" s="10" t="s">
        <v>10</v>
      </c>
      <c r="Q5" s="11"/>
      <c r="R5" s="10" t="s">
        <v>1</v>
      </c>
      <c r="S5" s="8"/>
    </row>
    <row r="6" spans="1:106" s="4" customFormat="1" x14ac:dyDescent="0.2">
      <c r="A6" s="12"/>
      <c r="B6" s="13" t="s">
        <v>2</v>
      </c>
      <c r="C6" s="14" t="s">
        <v>3</v>
      </c>
      <c r="D6" s="15" t="s">
        <v>2</v>
      </c>
      <c r="E6" s="36" t="s">
        <v>3</v>
      </c>
      <c r="F6" s="15" t="s">
        <v>2</v>
      </c>
      <c r="G6" s="14" t="s">
        <v>3</v>
      </c>
      <c r="H6" s="15" t="s">
        <v>2</v>
      </c>
      <c r="I6" s="36" t="s">
        <v>3</v>
      </c>
      <c r="J6" s="13" t="s">
        <v>2</v>
      </c>
      <c r="K6" s="14" t="s">
        <v>3</v>
      </c>
      <c r="L6" s="15" t="s">
        <v>2</v>
      </c>
      <c r="M6" s="36" t="s">
        <v>3</v>
      </c>
      <c r="N6" s="15" t="s">
        <v>2</v>
      </c>
      <c r="O6" s="14" t="s">
        <v>3</v>
      </c>
      <c r="P6" s="15" t="s">
        <v>2</v>
      </c>
      <c r="Q6" s="36" t="s">
        <v>3</v>
      </c>
      <c r="R6" s="15" t="s">
        <v>2</v>
      </c>
      <c r="S6" s="14" t="s">
        <v>3</v>
      </c>
    </row>
    <row r="7" spans="1:106" s="4" customFormat="1" x14ac:dyDescent="0.2">
      <c r="A7" s="5"/>
      <c r="B7" s="5"/>
      <c r="C7" s="5"/>
      <c r="D7" s="5"/>
      <c r="E7" s="16"/>
      <c r="F7" s="17"/>
      <c r="G7" s="5"/>
      <c r="H7" s="5"/>
      <c r="I7" s="16"/>
      <c r="J7" s="5"/>
      <c r="K7" s="5"/>
      <c r="L7" s="5"/>
      <c r="M7" s="16"/>
      <c r="N7" s="17"/>
      <c r="O7" s="5"/>
      <c r="P7" s="5"/>
      <c r="Q7" s="16"/>
      <c r="R7" s="17"/>
      <c r="S7" s="5"/>
    </row>
    <row r="8" spans="1:106" s="4" customFormat="1" x14ac:dyDescent="0.2">
      <c r="A8" s="46" t="s">
        <v>28</v>
      </c>
      <c r="B8" s="37">
        <v>182.70117586008112</v>
      </c>
      <c r="C8" s="40">
        <f>B8/$R8*100</f>
        <v>6.8544574268555314</v>
      </c>
      <c r="D8" s="37">
        <v>166.58660607140871</v>
      </c>
      <c r="E8" s="40">
        <f>D8/$R8*100</f>
        <v>6.2498820482430864</v>
      </c>
      <c r="F8" s="39">
        <v>439.70461143705427</v>
      </c>
      <c r="G8" s="40">
        <f>F8/$R8*100</f>
        <v>16.496536080290578</v>
      </c>
      <c r="H8" s="37">
        <v>131.66760663145726</v>
      </c>
      <c r="I8" s="40">
        <f>H8/$R8*100</f>
        <v>4.9398149732898169</v>
      </c>
      <c r="J8" s="39">
        <v>816.25772796907222</v>
      </c>
      <c r="K8" s="40">
        <f>J8/$R8*100</f>
        <v>30.623797681470183</v>
      </c>
      <c r="L8" s="37">
        <v>95.321533404362086</v>
      </c>
      <c r="M8" s="40">
        <f>L8/$R8*100</f>
        <v>3.5762079226198646</v>
      </c>
      <c r="N8" s="39">
        <v>742.05228396361122</v>
      </c>
      <c r="O8" s="40">
        <f t="shared" ref="O8:O18" si="0">N8/$R8*100</f>
        <v>27.839808720359848</v>
      </c>
      <c r="P8" s="37">
        <v>91.144454662954928</v>
      </c>
      <c r="Q8" s="40">
        <f>P8/$R8*100</f>
        <v>3.4194951468710886</v>
      </c>
      <c r="R8" s="39">
        <f t="shared" ref="R8:R18" si="1">B8+D8+F8+H8+J8+L8+N8+P8</f>
        <v>2665.436000000002</v>
      </c>
      <c r="S8" s="48">
        <f>C8+E8+G8+I8+K8+M8+O8+Q8</f>
        <v>99.999999999999986</v>
      </c>
    </row>
    <row r="9" spans="1:106" s="4" customFormat="1" x14ac:dyDescent="0.2">
      <c r="A9" s="46" t="s">
        <v>18</v>
      </c>
      <c r="B9" s="37">
        <v>700.2616693039372</v>
      </c>
      <c r="C9" s="40">
        <f>B9/$R9*100</f>
        <v>5.6759322229445122</v>
      </c>
      <c r="D9" s="37">
        <v>730.85132854174071</v>
      </c>
      <c r="E9" s="40">
        <f>D9/$R9*100</f>
        <v>5.9238750137148894</v>
      </c>
      <c r="F9" s="39">
        <v>7529.1726067192658</v>
      </c>
      <c r="G9" s="40">
        <f>F9/$R9*100</f>
        <v>61.027292059363802</v>
      </c>
      <c r="H9" s="37">
        <v>2026.1744282207226</v>
      </c>
      <c r="I9" s="40">
        <f>H9/$R9*100</f>
        <v>16.423044742511241</v>
      </c>
      <c r="J9" s="39">
        <v>606.04490672071574</v>
      </c>
      <c r="K9" s="40">
        <f>J9/$R9*100</f>
        <v>4.912263465779521</v>
      </c>
      <c r="L9" s="37">
        <v>32.046155395299735</v>
      </c>
      <c r="M9" s="40">
        <f>L9/$R9*100</f>
        <v>0.25974833980341955</v>
      </c>
      <c r="N9" s="39">
        <v>646.02746687143372</v>
      </c>
      <c r="O9" s="40">
        <f t="shared" si="0"/>
        <v>5.2363398952960116</v>
      </c>
      <c r="P9" s="37">
        <v>66.80747101255173</v>
      </c>
      <c r="Q9" s="40">
        <f>P9/$R9*100</f>
        <v>0.54150426058661016</v>
      </c>
      <c r="R9" s="39">
        <f t="shared" si="1"/>
        <v>12337.386032785666</v>
      </c>
      <c r="S9" s="48">
        <f t="shared" ref="S9:S19" si="2">C9+E9+G9+I9+K9+M9+O9+Q9</f>
        <v>100</v>
      </c>
    </row>
    <row r="10" spans="1:106" s="4" customFormat="1" x14ac:dyDescent="0.2">
      <c r="A10" s="46" t="s">
        <v>20</v>
      </c>
      <c r="B10" s="37">
        <v>66.610202938215792</v>
      </c>
      <c r="C10" s="40">
        <f>B10/$R10*100</f>
        <v>1.3789533347179199</v>
      </c>
      <c r="D10" s="37">
        <v>48.913368896953244</v>
      </c>
      <c r="E10" s="40">
        <f>D10/$R10*100</f>
        <v>1.0125964218320118</v>
      </c>
      <c r="F10" s="39">
        <v>3895.9612872217608</v>
      </c>
      <c r="G10" s="40">
        <f>F10/$R10*100</f>
        <v>80.653542129716712</v>
      </c>
      <c r="H10" s="37">
        <v>422.48814094308023</v>
      </c>
      <c r="I10" s="40">
        <f>H10/$R10*100</f>
        <v>8.7462791754683149</v>
      </c>
      <c r="J10" s="39">
        <v>150.44904012117473</v>
      </c>
      <c r="K10" s="40">
        <f>J10/$R10*100</f>
        <v>3.1145709880607235</v>
      </c>
      <c r="L10" s="37">
        <v>4.0688682164663703</v>
      </c>
      <c r="M10" s="40">
        <f>L10/$R10*100</f>
        <v>8.4233032600551122E-2</v>
      </c>
      <c r="N10" s="39">
        <v>236.10930331196533</v>
      </c>
      <c r="O10" s="40">
        <f t="shared" si="0"/>
        <v>4.8878954994620596</v>
      </c>
      <c r="P10" s="37">
        <v>5.8897883503929762</v>
      </c>
      <c r="Q10" s="40">
        <f>P10/$R10*100</f>
        <v>0.12192941814169918</v>
      </c>
      <c r="R10" s="39">
        <f t="shared" si="1"/>
        <v>4830.4900000000098</v>
      </c>
      <c r="S10" s="48">
        <f t="shared" si="2"/>
        <v>100</v>
      </c>
    </row>
    <row r="11" spans="1:106" s="4" customFormat="1" x14ac:dyDescent="0.2">
      <c r="A11" s="46" t="s">
        <v>29</v>
      </c>
      <c r="B11" s="37">
        <v>465.69503844543766</v>
      </c>
      <c r="C11" s="40">
        <f>B11/$R11*100</f>
        <v>3.2810143595784664</v>
      </c>
      <c r="D11" s="37">
        <v>397.27916188309507</v>
      </c>
      <c r="E11" s="40">
        <f>D11/$R11*100</f>
        <v>2.7989961826755705</v>
      </c>
      <c r="F11" s="39">
        <v>4727.1150371698732</v>
      </c>
      <c r="G11" s="40">
        <f>F11/$R11*100</f>
        <v>33.304482624739883</v>
      </c>
      <c r="H11" s="37">
        <v>3235.0377625015999</v>
      </c>
      <c r="I11" s="40">
        <f>H11/$R11*100</f>
        <v>22.792180453496364</v>
      </c>
      <c r="J11" s="39">
        <v>2068.9400160023906</v>
      </c>
      <c r="K11" s="40">
        <f>J11/$R11*100</f>
        <v>14.576539024917432</v>
      </c>
      <c r="L11" s="37">
        <v>113.06864793542584</v>
      </c>
      <c r="M11" s="40">
        <f>L11/$R11*100</f>
        <v>0.79661543900627041</v>
      </c>
      <c r="N11" s="39">
        <v>2567.6166769989268</v>
      </c>
      <c r="O11" s="40">
        <f t="shared" si="0"/>
        <v>18.089922570892181</v>
      </c>
      <c r="P11" s="37">
        <v>618.87765906326865</v>
      </c>
      <c r="Q11" s="40">
        <f>P11/$R11*100</f>
        <v>4.3602493446938375</v>
      </c>
      <c r="R11" s="39">
        <f t="shared" si="1"/>
        <v>14193.630000000017</v>
      </c>
      <c r="S11" s="48">
        <f t="shared" si="2"/>
        <v>100.00000000000001</v>
      </c>
    </row>
    <row r="12" spans="1:106" s="4" customFormat="1" x14ac:dyDescent="0.2">
      <c r="A12" s="47" t="s">
        <v>4</v>
      </c>
      <c r="B12" s="37">
        <v>2881.3893961648178</v>
      </c>
      <c r="C12" s="40">
        <f t="shared" ref="C12:C18" si="3">B12/$R12*100</f>
        <v>6.316098878699723</v>
      </c>
      <c r="D12" s="37">
        <v>2385.6033333430214</v>
      </c>
      <c r="E12" s="40">
        <f t="shared" ref="E12:E18" si="4">D12/$R12*100</f>
        <v>5.2293197714982833</v>
      </c>
      <c r="F12" s="39">
        <v>25872.043099054579</v>
      </c>
      <c r="G12" s="40">
        <f t="shared" ref="G12:G18" si="5">F12/$R12*100</f>
        <v>56.712356415662448</v>
      </c>
      <c r="H12" s="37">
        <v>10762.482071618972</v>
      </c>
      <c r="I12" s="40">
        <f t="shared" ref="I12:I18" si="6">H12/$R12*100</f>
        <v>23.591709275760149</v>
      </c>
      <c r="J12" s="39">
        <v>1061.2274534837347</v>
      </c>
      <c r="K12" s="40">
        <f t="shared" ref="K12:K18" si="7">J12/$R12*100</f>
        <v>2.3262449490220076</v>
      </c>
      <c r="L12" s="37">
        <v>118.14355446493542</v>
      </c>
      <c r="M12" s="40">
        <f t="shared" ref="M12:M18" si="8">L12/$R12*100</f>
        <v>0.258974497815114</v>
      </c>
      <c r="N12" s="39">
        <v>2307.775076770658</v>
      </c>
      <c r="O12" s="40">
        <f t="shared" si="0"/>
        <v>5.0587177123936895</v>
      </c>
      <c r="P12" s="37">
        <v>231.09991528066729</v>
      </c>
      <c r="Q12" s="40">
        <f t="shared" ref="Q12:Q18" si="9">P12/$R12*100</f>
        <v>0.50657849914858599</v>
      </c>
      <c r="R12" s="39">
        <f t="shared" si="1"/>
        <v>45619.763900181388</v>
      </c>
      <c r="S12" s="48">
        <f t="shared" si="2"/>
        <v>100.00000000000001</v>
      </c>
    </row>
    <row r="13" spans="1:106" s="4" customFormat="1" x14ac:dyDescent="0.2">
      <c r="A13" s="46" t="s">
        <v>30</v>
      </c>
      <c r="B13" s="37">
        <v>213.54938781412866</v>
      </c>
      <c r="C13" s="40">
        <f t="shared" si="3"/>
        <v>2.2290904899986956</v>
      </c>
      <c r="D13" s="37">
        <v>193.31071446720762</v>
      </c>
      <c r="E13" s="40">
        <f t="shared" si="4"/>
        <v>2.0178333435859024</v>
      </c>
      <c r="F13" s="39">
        <v>3766.1739960211662</v>
      </c>
      <c r="G13" s="40">
        <f t="shared" si="5"/>
        <v>39.312417254589462</v>
      </c>
      <c r="H13" s="37">
        <v>1179.9879016974987</v>
      </c>
      <c r="I13" s="40">
        <f t="shared" si="6"/>
        <v>12.317056194405005</v>
      </c>
      <c r="J13" s="39">
        <v>1669.6736611365491</v>
      </c>
      <c r="K13" s="40">
        <f t="shared" si="7"/>
        <v>17.428538276495797</v>
      </c>
      <c r="L13" s="37">
        <v>40.83683114076176</v>
      </c>
      <c r="M13" s="40">
        <f t="shared" si="8"/>
        <v>0.42626669581832466</v>
      </c>
      <c r="N13" s="39">
        <v>2176.5245531298197</v>
      </c>
      <c r="O13" s="40">
        <f t="shared" si="0"/>
        <v>22.719194994149031</v>
      </c>
      <c r="P13" s="37">
        <v>340.05595459286417</v>
      </c>
      <c r="Q13" s="40">
        <f t="shared" si="9"/>
        <v>3.5496027509577845</v>
      </c>
      <c r="R13" s="39">
        <f t="shared" si="1"/>
        <v>9580.1129999999957</v>
      </c>
      <c r="S13" s="48">
        <f t="shared" si="2"/>
        <v>100.00000000000001</v>
      </c>
    </row>
    <row r="14" spans="1:106" s="4" customFormat="1" x14ac:dyDescent="0.2">
      <c r="A14" s="46" t="s">
        <v>5</v>
      </c>
      <c r="B14" s="37">
        <v>6847.4315627391734</v>
      </c>
      <c r="C14" s="40">
        <f t="shared" si="3"/>
        <v>8.5738156788742899</v>
      </c>
      <c r="D14" s="37">
        <v>11882.931727696001</v>
      </c>
      <c r="E14" s="40">
        <f t="shared" si="4"/>
        <v>14.878873256990527</v>
      </c>
      <c r="F14" s="39">
        <v>21305.428340755192</v>
      </c>
      <c r="G14" s="40">
        <f t="shared" si="5"/>
        <v>26.676983023401935</v>
      </c>
      <c r="H14" s="37">
        <v>35035.924012036005</v>
      </c>
      <c r="I14" s="40">
        <f t="shared" si="6"/>
        <v>43.86923065472407</v>
      </c>
      <c r="J14" s="39">
        <v>1310.4389994588062</v>
      </c>
      <c r="K14" s="40">
        <f t="shared" si="7"/>
        <v>1.640828730718082</v>
      </c>
      <c r="L14" s="37">
        <v>316.58556202994083</v>
      </c>
      <c r="M14" s="40">
        <f t="shared" si="8"/>
        <v>0.39640356103854474</v>
      </c>
      <c r="N14" s="39">
        <v>2189.2430309455608</v>
      </c>
      <c r="O14" s="40">
        <f t="shared" si="0"/>
        <v>2.7411980757466243</v>
      </c>
      <c r="P14" s="37">
        <v>976.47640756569308</v>
      </c>
      <c r="Q14" s="40">
        <f t="shared" si="9"/>
        <v>1.2226670185059119</v>
      </c>
      <c r="R14" s="39">
        <f t="shared" si="1"/>
        <v>79864.459643226379</v>
      </c>
      <c r="S14" s="48">
        <f t="shared" si="2"/>
        <v>99.999999999999986</v>
      </c>
    </row>
    <row r="15" spans="1:106" s="4" customFormat="1" x14ac:dyDescent="0.2">
      <c r="A15" s="46" t="s">
        <v>31</v>
      </c>
      <c r="B15" s="37">
        <v>15.879954604983563</v>
      </c>
      <c r="C15" s="40">
        <f t="shared" si="3"/>
        <v>1.7872285503805874</v>
      </c>
      <c r="D15" s="37">
        <v>10.48110266565668</v>
      </c>
      <c r="E15" s="40">
        <f t="shared" si="4"/>
        <v>1.1796082790849443</v>
      </c>
      <c r="F15" s="39">
        <v>28.292996820985042</v>
      </c>
      <c r="G15" s="40">
        <f t="shared" si="5"/>
        <v>3.1842692849022787</v>
      </c>
      <c r="H15" s="37">
        <v>44.477945908374792</v>
      </c>
      <c r="I15" s="40">
        <f t="shared" si="6"/>
        <v>5.0058238053642814</v>
      </c>
      <c r="J15" s="39">
        <v>227.95166727442216</v>
      </c>
      <c r="K15" s="40">
        <f t="shared" si="7"/>
        <v>25.655093984453188</v>
      </c>
      <c r="L15" s="37">
        <v>8.389408221027729</v>
      </c>
      <c r="M15" s="40">
        <f t="shared" si="8"/>
        <v>0.94419601733073655</v>
      </c>
      <c r="N15" s="39">
        <v>487.73063287076928</v>
      </c>
      <c r="O15" s="40">
        <f t="shared" si="0"/>
        <v>54.892229458154276</v>
      </c>
      <c r="P15" s="37">
        <v>65.320291633778183</v>
      </c>
      <c r="Q15" s="40">
        <f t="shared" si="9"/>
        <v>7.3515506203297125</v>
      </c>
      <c r="R15" s="39">
        <f t="shared" si="1"/>
        <v>888.52399999999739</v>
      </c>
      <c r="S15" s="48">
        <f t="shared" si="2"/>
        <v>100.00000000000001</v>
      </c>
    </row>
    <row r="16" spans="1:106" s="4" customFormat="1" x14ac:dyDescent="0.2">
      <c r="A16" s="46" t="s">
        <v>25</v>
      </c>
      <c r="B16" s="37">
        <v>604.9916133798572</v>
      </c>
      <c r="C16" s="40">
        <f t="shared" si="3"/>
        <v>12.580322592635756</v>
      </c>
      <c r="D16" s="37">
        <v>1121.5812242987181</v>
      </c>
      <c r="E16" s="40">
        <f t="shared" si="4"/>
        <v>23.322395391061487</v>
      </c>
      <c r="F16" s="39">
        <v>1160.6202160533176</v>
      </c>
      <c r="G16" s="40">
        <f t="shared" si="5"/>
        <v>24.134180379650651</v>
      </c>
      <c r="H16" s="37">
        <v>830.364946268106</v>
      </c>
      <c r="I16" s="40">
        <f t="shared" si="6"/>
        <v>17.266782981189056</v>
      </c>
      <c r="J16" s="39">
        <v>658.01945814673422</v>
      </c>
      <c r="K16" s="40">
        <f t="shared" si="7"/>
        <v>13.682994726936345</v>
      </c>
      <c r="L16" s="37">
        <v>19.015082271209465</v>
      </c>
      <c r="M16" s="40">
        <f t="shared" si="8"/>
        <v>0.39540361189623158</v>
      </c>
      <c r="N16" s="39">
        <v>372.13990155499135</v>
      </c>
      <c r="O16" s="40">
        <f t="shared" si="0"/>
        <v>7.7383552228087389</v>
      </c>
      <c r="P16" s="37">
        <v>42.298558027065738</v>
      </c>
      <c r="Q16" s="40">
        <f t="shared" si="9"/>
        <v>0.87956509382172277</v>
      </c>
      <c r="R16" s="39">
        <f t="shared" si="1"/>
        <v>4809.0309999999999</v>
      </c>
      <c r="S16" s="48">
        <f t="shared" si="2"/>
        <v>99.999999999999986</v>
      </c>
    </row>
    <row r="17" spans="1:19" s="4" customFormat="1" x14ac:dyDescent="0.2">
      <c r="A17" s="46" t="s">
        <v>6</v>
      </c>
      <c r="B17" s="37">
        <v>897.52894854997896</v>
      </c>
      <c r="C17" s="40">
        <f t="shared" si="3"/>
        <v>5.3724279149023859</v>
      </c>
      <c r="D17" s="37">
        <v>677.12395560950677</v>
      </c>
      <c r="E17" s="40">
        <f t="shared" si="4"/>
        <v>4.0531279206567756</v>
      </c>
      <c r="F17" s="39">
        <v>9673.20305466231</v>
      </c>
      <c r="G17" s="40">
        <f t="shared" si="5"/>
        <v>57.901849518442525</v>
      </c>
      <c r="H17" s="37">
        <v>4262.8924164387545</v>
      </c>
      <c r="I17" s="40">
        <f t="shared" si="6"/>
        <v>25.516817316367536</v>
      </c>
      <c r="J17" s="39">
        <v>392.56726159279981</v>
      </c>
      <c r="K17" s="40">
        <f t="shared" si="7"/>
        <v>2.3498287359591532</v>
      </c>
      <c r="L17" s="37">
        <v>10.454741417701175</v>
      </c>
      <c r="M17" s="40">
        <f t="shared" si="8"/>
        <v>6.2579981098421639E-2</v>
      </c>
      <c r="N17" s="39">
        <v>719.50025135019473</v>
      </c>
      <c r="O17" s="40">
        <f t="shared" si="0"/>
        <v>4.3067839108454349</v>
      </c>
      <c r="P17" s="37">
        <v>72.93674563930513</v>
      </c>
      <c r="Q17" s="40">
        <f t="shared" si="9"/>
        <v>0.43658470172777686</v>
      </c>
      <c r="R17" s="39">
        <f t="shared" si="1"/>
        <v>16706.20737526055</v>
      </c>
      <c r="S17" s="48">
        <f t="shared" si="2"/>
        <v>100.00000000000001</v>
      </c>
    </row>
    <row r="18" spans="1:19" x14ac:dyDescent="0.2">
      <c r="A18" s="5" t="s">
        <v>7</v>
      </c>
      <c r="B18" s="37">
        <v>1927.4515350287136</v>
      </c>
      <c r="C18" s="40">
        <f t="shared" si="3"/>
        <v>6.9846146490163106</v>
      </c>
      <c r="D18" s="37">
        <v>1343.9999734328746</v>
      </c>
      <c r="E18" s="40">
        <f t="shared" si="4"/>
        <v>4.8703283751188815</v>
      </c>
      <c r="F18" s="39">
        <v>17780.949747546045</v>
      </c>
      <c r="G18" s="40">
        <f t="shared" si="5"/>
        <v>64.433828723108647</v>
      </c>
      <c r="H18" s="37">
        <v>4004.5824073063859</v>
      </c>
      <c r="I18" s="40">
        <f t="shared" si="6"/>
        <v>14.51163073983518</v>
      </c>
      <c r="J18" s="39">
        <v>990.52483301391123</v>
      </c>
      <c r="K18" s="40">
        <f t="shared" si="7"/>
        <v>3.5894206070298593</v>
      </c>
      <c r="L18" s="37">
        <v>100.68600385179953</v>
      </c>
      <c r="M18" s="40">
        <f t="shared" si="8"/>
        <v>0.36486154109380248</v>
      </c>
      <c r="N18" s="39">
        <v>1218.3451296569206</v>
      </c>
      <c r="O18" s="40">
        <f t="shared" si="0"/>
        <v>4.4149858429683597</v>
      </c>
      <c r="P18" s="37">
        <v>229.13503347736969</v>
      </c>
      <c r="Q18" s="40">
        <f t="shared" si="9"/>
        <v>0.83032952182895603</v>
      </c>
      <c r="R18" s="39">
        <f t="shared" si="1"/>
        <v>27595.674663314021</v>
      </c>
      <c r="S18" s="48">
        <f t="shared" si="2"/>
        <v>100.00000000000001</v>
      </c>
    </row>
    <row r="19" spans="1:19" x14ac:dyDescent="0.2">
      <c r="A19" s="5" t="s">
        <v>8</v>
      </c>
      <c r="B19" s="37">
        <v>1460.8114972740109</v>
      </c>
      <c r="C19" s="40">
        <f>B19/$R19*100</f>
        <v>5.2902575375180154</v>
      </c>
      <c r="D19" s="37">
        <v>1355.248528703054</v>
      </c>
      <c r="E19" s="40">
        <f>D19/$R19*100</f>
        <v>4.9079663991970186</v>
      </c>
      <c r="F19" s="39">
        <v>14902.025303498442</v>
      </c>
      <c r="G19" s="40">
        <f>F19/$R19*100</f>
        <v>53.966957292730896</v>
      </c>
      <c r="H19" s="37">
        <v>7954.2464214075253</v>
      </c>
      <c r="I19" s="40">
        <f>H19/$R19*100</f>
        <v>28.805915181152038</v>
      </c>
      <c r="J19" s="39">
        <v>577.7870191452289</v>
      </c>
      <c r="K19" s="40">
        <f>J19/$R19*100</f>
        <v>2.0924274889792751</v>
      </c>
      <c r="L19" s="37">
        <v>27.826290955123099</v>
      </c>
      <c r="M19" s="40">
        <f>L19/$R19*100</f>
        <v>0.10077155453746875</v>
      </c>
      <c r="N19" s="39">
        <v>1125.113243222879</v>
      </c>
      <c r="O19" s="40">
        <f>N19/$R19*100</f>
        <v>4.074542695363732</v>
      </c>
      <c r="P19" s="37">
        <v>210.18144667677052</v>
      </c>
      <c r="Q19" s="40">
        <f>P19/$R19*100</f>
        <v>0.76116185052153895</v>
      </c>
      <c r="R19" s="39">
        <f>B19+D19+F19+H19+J19+L19+N19+P19</f>
        <v>27613.239750883036</v>
      </c>
      <c r="S19" s="48">
        <f t="shared" si="2"/>
        <v>99.999999999999972</v>
      </c>
    </row>
    <row r="20" spans="1:19" x14ac:dyDescent="0.2">
      <c r="A20" s="5"/>
      <c r="B20" s="37"/>
      <c r="C20" s="40"/>
      <c r="D20" s="37"/>
      <c r="E20" s="40"/>
      <c r="F20" s="39"/>
      <c r="G20" s="40"/>
      <c r="H20" s="37"/>
      <c r="I20" s="40"/>
      <c r="J20" s="39"/>
      <c r="K20" s="40"/>
      <c r="L20" s="37"/>
      <c r="M20" s="40"/>
      <c r="N20" s="39"/>
      <c r="O20" s="40"/>
      <c r="P20" s="37"/>
      <c r="Q20" s="40"/>
      <c r="R20" s="39"/>
      <c r="S20" s="48"/>
    </row>
    <row r="21" spans="1:19" x14ac:dyDescent="0.2">
      <c r="A21" s="12" t="s">
        <v>1</v>
      </c>
      <c r="B21" s="38">
        <f>SUM(B8:B19)</f>
        <v>16264.301982103336</v>
      </c>
      <c r="C21" s="41">
        <f>B21/$R21*100</f>
        <v>6.5926393267579693</v>
      </c>
      <c r="D21" s="38">
        <f>SUM(D8:D19)</f>
        <v>20313.911025609239</v>
      </c>
      <c r="E21" s="41">
        <f>D21/$R21*100</f>
        <v>8.2341245787896167</v>
      </c>
      <c r="F21" s="44">
        <f>SUM(F8:F19)</f>
        <v>111080.69029695998</v>
      </c>
      <c r="G21" s="41">
        <f>F21/$R21*100</f>
        <v>45.025905698318574</v>
      </c>
      <c r="H21" s="38">
        <f>SUM(H8:H19)</f>
        <v>69890.326060978477</v>
      </c>
      <c r="I21" s="41">
        <f>H21/$R21*100</f>
        <v>28.329633368622275</v>
      </c>
      <c r="J21" s="44">
        <f>SUM(J8:J19)</f>
        <v>10529.88204406554</v>
      </c>
      <c r="K21" s="41">
        <f>J21/$R21*100</f>
        <v>4.2682258695280053</v>
      </c>
      <c r="L21" s="38">
        <f>SUM(L8:L19)</f>
        <v>886.44267930405306</v>
      </c>
      <c r="M21" s="41">
        <f>L21/$R21*100</f>
        <v>0.35931433607953978</v>
      </c>
      <c r="N21" s="44">
        <f>SUM(N8:N19)</f>
        <v>14788.17755064773</v>
      </c>
      <c r="O21" s="41">
        <f>N21/$R21*100</f>
        <v>5.9943009542467642</v>
      </c>
      <c r="P21" s="38">
        <f>SUM(P8:P19)</f>
        <v>2950.223725982682</v>
      </c>
      <c r="Q21" s="41">
        <f>P21/$R21*100</f>
        <v>1.1958558676572586</v>
      </c>
      <c r="R21" s="44">
        <f>SUM(R8:R19)</f>
        <v>246703.95536565103</v>
      </c>
      <c r="S21" s="49">
        <f>R21/$R21*100</f>
        <v>100</v>
      </c>
    </row>
    <row r="22" spans="1:19" x14ac:dyDescent="0.2">
      <c r="A22" s="4"/>
      <c r="B22" s="32"/>
      <c r="C22" s="33"/>
      <c r="D22" s="32"/>
      <c r="E22" s="33"/>
      <c r="F22" s="32"/>
      <c r="G22" s="33"/>
      <c r="H22" s="32"/>
      <c r="I22" s="33"/>
      <c r="J22" s="32"/>
      <c r="K22" s="33"/>
      <c r="L22" s="32"/>
      <c r="M22" s="33"/>
      <c r="N22" s="32"/>
      <c r="O22" s="33"/>
      <c r="P22" s="32"/>
      <c r="Q22" s="33"/>
      <c r="R22" s="32"/>
      <c r="S22" s="34"/>
    </row>
    <row r="23" spans="1:19" x14ac:dyDescent="0.2">
      <c r="A23" s="35" t="s">
        <v>24</v>
      </c>
    </row>
    <row r="24" spans="1:19" x14ac:dyDescent="0.2">
      <c r="A24" s="35"/>
    </row>
    <row r="25" spans="1:19" x14ac:dyDescent="0.2">
      <c r="A25" s="1" t="s">
        <v>22</v>
      </c>
    </row>
    <row r="26" spans="1:19" x14ac:dyDescent="0.2">
      <c r="A26" s="2" t="s">
        <v>26</v>
      </c>
    </row>
    <row r="28" spans="1:19" x14ac:dyDescent="0.2">
      <c r="A28" s="3"/>
      <c r="B28" s="18" t="s">
        <v>15</v>
      </c>
      <c r="C28" s="20"/>
      <c r="D28" s="20"/>
      <c r="E28" s="19"/>
      <c r="F28" s="45" t="s">
        <v>19</v>
      </c>
      <c r="G28" s="20"/>
      <c r="H28" s="20"/>
      <c r="I28" s="19"/>
      <c r="J28" s="21"/>
      <c r="K28" s="22"/>
    </row>
    <row r="29" spans="1:19" x14ac:dyDescent="0.2">
      <c r="A29" s="5" t="s">
        <v>0</v>
      </c>
      <c r="B29" s="6" t="s">
        <v>9</v>
      </c>
      <c r="C29" s="7"/>
      <c r="D29" s="8" t="s">
        <v>10</v>
      </c>
      <c r="E29" s="9"/>
      <c r="F29" s="10" t="s">
        <v>9</v>
      </c>
      <c r="G29" s="7"/>
      <c r="H29" s="10" t="s">
        <v>10</v>
      </c>
      <c r="I29" s="11"/>
      <c r="J29" s="10" t="s">
        <v>1</v>
      </c>
      <c r="K29" s="8"/>
    </row>
    <row r="30" spans="1:19" x14ac:dyDescent="0.2">
      <c r="A30" s="12"/>
      <c r="B30" s="13" t="s">
        <v>2</v>
      </c>
      <c r="C30" s="14" t="s">
        <v>3</v>
      </c>
      <c r="D30" s="15" t="s">
        <v>2</v>
      </c>
      <c r="E30" s="36" t="s">
        <v>3</v>
      </c>
      <c r="F30" s="15" t="s">
        <v>2</v>
      </c>
      <c r="G30" s="14" t="s">
        <v>3</v>
      </c>
      <c r="H30" s="15" t="s">
        <v>2</v>
      </c>
      <c r="I30" s="36" t="s">
        <v>3</v>
      </c>
      <c r="J30" s="15" t="s">
        <v>2</v>
      </c>
      <c r="K30" s="14" t="s">
        <v>3</v>
      </c>
    </row>
    <row r="31" spans="1:19" x14ac:dyDescent="0.2">
      <c r="A31" s="5"/>
      <c r="B31" s="28"/>
      <c r="C31" s="24"/>
      <c r="D31" s="28"/>
      <c r="E31" s="25"/>
      <c r="F31" s="27"/>
      <c r="G31" s="24"/>
      <c r="H31" s="28"/>
      <c r="I31" s="25"/>
      <c r="J31" s="27"/>
      <c r="K31" s="26"/>
      <c r="N31" s="30"/>
      <c r="O31" s="29"/>
    </row>
    <row r="32" spans="1:19" x14ac:dyDescent="0.2">
      <c r="A32" s="46" t="s">
        <v>28</v>
      </c>
      <c r="B32" s="37">
        <f t="shared" ref="B32:B42" si="10">B8+J8</f>
        <v>998.95890382915331</v>
      </c>
      <c r="C32" s="40">
        <f>B32/J32*100</f>
        <v>37.478255108325712</v>
      </c>
      <c r="D32" s="37">
        <f t="shared" ref="D32:D42" si="11">D8+L8</f>
        <v>261.90813947577078</v>
      </c>
      <c r="E32" s="42">
        <f>D32/J32*100</f>
        <v>9.8260899708629506</v>
      </c>
      <c r="F32" s="39">
        <f t="shared" ref="F32:F42" si="12">F8+N8</f>
        <v>1181.7568954006656</v>
      </c>
      <c r="G32" s="40">
        <f>F32/J32*100</f>
        <v>44.33634480065043</v>
      </c>
      <c r="H32" s="37">
        <f t="shared" ref="H32:H42" si="13">H8+P8</f>
        <v>222.81206129441219</v>
      </c>
      <c r="I32" s="42">
        <f>H32/J32*100</f>
        <v>8.3593101201609059</v>
      </c>
      <c r="J32" s="39">
        <f t="shared" ref="J32:J42" si="14">R8</f>
        <v>2665.436000000002</v>
      </c>
      <c r="K32" s="48">
        <f t="shared" ref="K32:K42" si="15">C32+E32+G32+I32</f>
        <v>100</v>
      </c>
      <c r="N32" s="30"/>
      <c r="O32" s="29"/>
    </row>
    <row r="33" spans="1:18" x14ac:dyDescent="0.2">
      <c r="A33" s="46" t="s">
        <v>18</v>
      </c>
      <c r="B33" s="37">
        <f t="shared" si="10"/>
        <v>1306.3065760246529</v>
      </c>
      <c r="C33" s="40">
        <f t="shared" ref="C33:C42" si="16">B33/J33*100</f>
        <v>10.588195688724033</v>
      </c>
      <c r="D33" s="37">
        <f t="shared" si="11"/>
        <v>762.89748393704042</v>
      </c>
      <c r="E33" s="42">
        <f t="shared" ref="E33:E42" si="17">D33/J33*100</f>
        <v>6.1836233535183087</v>
      </c>
      <c r="F33" s="39">
        <f t="shared" si="12"/>
        <v>8175.2000735906995</v>
      </c>
      <c r="G33" s="40">
        <f t="shared" ref="G33:G42" si="18">F33/J33*100</f>
        <v>66.263631954659814</v>
      </c>
      <c r="H33" s="37">
        <f t="shared" si="13"/>
        <v>2092.9818992332744</v>
      </c>
      <c r="I33" s="42">
        <f t="shared" ref="I33:I42" si="19">H33/J33*100</f>
        <v>16.964549003097854</v>
      </c>
      <c r="J33" s="39">
        <f t="shared" si="14"/>
        <v>12337.386032785666</v>
      </c>
      <c r="K33" s="48">
        <f t="shared" si="15"/>
        <v>100.00000000000001</v>
      </c>
      <c r="N33" s="30"/>
      <c r="O33" s="29"/>
    </row>
    <row r="34" spans="1:18" x14ac:dyDescent="0.2">
      <c r="A34" s="46" t="s">
        <v>20</v>
      </c>
      <c r="B34" s="37">
        <f t="shared" si="10"/>
        <v>217.05924305939052</v>
      </c>
      <c r="C34" s="40">
        <f t="shared" si="16"/>
        <v>4.4935243227786437</v>
      </c>
      <c r="D34" s="37">
        <f t="shared" si="11"/>
        <v>52.982237113419615</v>
      </c>
      <c r="E34" s="42">
        <f t="shared" si="17"/>
        <v>1.096829454432563</v>
      </c>
      <c r="F34" s="39">
        <f t="shared" si="12"/>
        <v>4132.0705905337263</v>
      </c>
      <c r="G34" s="40">
        <f t="shared" si="18"/>
        <v>85.541437629178773</v>
      </c>
      <c r="H34" s="37">
        <f t="shared" si="13"/>
        <v>428.37792929347319</v>
      </c>
      <c r="I34" s="42">
        <f t="shared" si="19"/>
        <v>8.8682085936100137</v>
      </c>
      <c r="J34" s="39">
        <f t="shared" si="14"/>
        <v>4830.4900000000098</v>
      </c>
      <c r="K34" s="48">
        <f t="shared" si="15"/>
        <v>100</v>
      </c>
      <c r="N34" s="30"/>
      <c r="O34" s="29"/>
    </row>
    <row r="35" spans="1:18" x14ac:dyDescent="0.2">
      <c r="A35" s="46" t="s">
        <v>29</v>
      </c>
      <c r="B35" s="37">
        <f t="shared" si="10"/>
        <v>2534.6350544478282</v>
      </c>
      <c r="C35" s="40">
        <f t="shared" si="16"/>
        <v>17.857553384495898</v>
      </c>
      <c r="D35" s="37">
        <f t="shared" si="11"/>
        <v>510.34780981852089</v>
      </c>
      <c r="E35" s="42">
        <f t="shared" si="17"/>
        <v>3.5956116216818406</v>
      </c>
      <c r="F35" s="39">
        <f t="shared" si="12"/>
        <v>7294.7317141688</v>
      </c>
      <c r="G35" s="40">
        <f t="shared" si="18"/>
        <v>51.394405195632068</v>
      </c>
      <c r="H35" s="37">
        <f t="shared" si="13"/>
        <v>3853.9154215648687</v>
      </c>
      <c r="I35" s="42">
        <f t="shared" si="19"/>
        <v>27.152429798190202</v>
      </c>
      <c r="J35" s="39">
        <f t="shared" si="14"/>
        <v>14193.630000000017</v>
      </c>
      <c r="K35" s="48">
        <f t="shared" si="15"/>
        <v>100</v>
      </c>
      <c r="N35" s="30"/>
      <c r="O35" s="29"/>
    </row>
    <row r="36" spans="1:18" x14ac:dyDescent="0.2">
      <c r="A36" s="46" t="s">
        <v>4</v>
      </c>
      <c r="B36" s="37">
        <f t="shared" si="10"/>
        <v>3942.6168496485525</v>
      </c>
      <c r="C36" s="40">
        <f t="shared" si="16"/>
        <v>8.6423438277217315</v>
      </c>
      <c r="D36" s="37">
        <f t="shared" si="11"/>
        <v>2503.7468878079567</v>
      </c>
      <c r="E36" s="42">
        <f t="shared" si="17"/>
        <v>5.4882942693133963</v>
      </c>
      <c r="F36" s="39">
        <f t="shared" si="12"/>
        <v>28179.818175825236</v>
      </c>
      <c r="G36" s="40">
        <f t="shared" si="18"/>
        <v>61.771074128056135</v>
      </c>
      <c r="H36" s="37">
        <f t="shared" si="13"/>
        <v>10993.581986899639</v>
      </c>
      <c r="I36" s="42">
        <f t="shared" si="19"/>
        <v>24.098287774908734</v>
      </c>
      <c r="J36" s="39">
        <f t="shared" si="14"/>
        <v>45619.763900181388</v>
      </c>
      <c r="K36" s="48">
        <f t="shared" si="15"/>
        <v>100</v>
      </c>
      <c r="N36" s="30"/>
      <c r="O36" s="29"/>
    </row>
    <row r="37" spans="1:18" x14ac:dyDescent="0.2">
      <c r="A37" s="47" t="s">
        <v>30</v>
      </c>
      <c r="B37" s="37">
        <f t="shared" si="10"/>
        <v>1883.2230489506778</v>
      </c>
      <c r="C37" s="40">
        <f t="shared" si="16"/>
        <v>19.657628766494494</v>
      </c>
      <c r="D37" s="37">
        <f t="shared" si="11"/>
        <v>234.14754560796939</v>
      </c>
      <c r="E37" s="42">
        <f t="shared" si="17"/>
        <v>2.4441000394042272</v>
      </c>
      <c r="F37" s="39">
        <f t="shared" si="12"/>
        <v>5942.6985491509859</v>
      </c>
      <c r="G37" s="40">
        <f t="shared" si="18"/>
        <v>62.03161224873849</v>
      </c>
      <c r="H37" s="37">
        <f t="shared" si="13"/>
        <v>1520.0438562903628</v>
      </c>
      <c r="I37" s="42">
        <f t="shared" si="19"/>
        <v>15.866658945362788</v>
      </c>
      <c r="J37" s="39">
        <f t="shared" si="14"/>
        <v>9580.1129999999957</v>
      </c>
      <c r="K37" s="48">
        <f t="shared" si="15"/>
        <v>100</v>
      </c>
      <c r="N37" s="30"/>
      <c r="O37" s="29"/>
    </row>
    <row r="38" spans="1:18" x14ac:dyDescent="0.2">
      <c r="A38" s="46" t="s">
        <v>5</v>
      </c>
      <c r="B38" s="37">
        <f t="shared" si="10"/>
        <v>8157.8705621979798</v>
      </c>
      <c r="C38" s="40">
        <f t="shared" si="16"/>
        <v>10.214644409592372</v>
      </c>
      <c r="D38" s="37">
        <f t="shared" si="11"/>
        <v>12199.517289725942</v>
      </c>
      <c r="E38" s="42">
        <f t="shared" si="17"/>
        <v>15.27527681802907</v>
      </c>
      <c r="F38" s="39">
        <f t="shared" si="12"/>
        <v>23494.671371700751</v>
      </c>
      <c r="G38" s="40">
        <f t="shared" si="18"/>
        <v>29.418181099148562</v>
      </c>
      <c r="H38" s="37">
        <f t="shared" si="13"/>
        <v>36012.400419601698</v>
      </c>
      <c r="I38" s="42">
        <f t="shared" si="19"/>
        <v>45.091897673229987</v>
      </c>
      <c r="J38" s="39">
        <f t="shared" si="14"/>
        <v>79864.459643226379</v>
      </c>
      <c r="K38" s="48">
        <f t="shared" si="15"/>
        <v>100</v>
      </c>
      <c r="N38" s="30"/>
      <c r="O38" s="29"/>
    </row>
    <row r="39" spans="1:18" x14ac:dyDescent="0.2">
      <c r="A39" s="46" t="s">
        <v>31</v>
      </c>
      <c r="B39" s="37">
        <f t="shared" si="10"/>
        <v>243.83162187940573</v>
      </c>
      <c r="C39" s="40">
        <f t="shared" si="16"/>
        <v>27.442322534833774</v>
      </c>
      <c r="D39" s="37">
        <f t="shared" si="11"/>
        <v>18.870510886684407</v>
      </c>
      <c r="E39" s="42">
        <f t="shared" si="17"/>
        <v>2.1238042964156807</v>
      </c>
      <c r="F39" s="39">
        <f t="shared" si="12"/>
        <v>516.02362969175431</v>
      </c>
      <c r="G39" s="40">
        <f t="shared" si="18"/>
        <v>58.076498743056561</v>
      </c>
      <c r="H39" s="37">
        <f t="shared" si="13"/>
        <v>109.79823754215298</v>
      </c>
      <c r="I39" s="42">
        <f t="shared" si="19"/>
        <v>12.357374425693994</v>
      </c>
      <c r="J39" s="39">
        <f t="shared" si="14"/>
        <v>888.52399999999739</v>
      </c>
      <c r="K39" s="48">
        <f t="shared" si="15"/>
        <v>100</v>
      </c>
      <c r="N39" s="30"/>
      <c r="O39" s="29"/>
    </row>
    <row r="40" spans="1:18" x14ac:dyDescent="0.2">
      <c r="A40" s="46" t="s">
        <v>25</v>
      </c>
      <c r="B40" s="37">
        <f t="shared" si="10"/>
        <v>1263.0110715265914</v>
      </c>
      <c r="C40" s="40">
        <f t="shared" si="16"/>
        <v>26.263317319572099</v>
      </c>
      <c r="D40" s="37">
        <f t="shared" si="11"/>
        <v>1140.5963065699275</v>
      </c>
      <c r="E40" s="42">
        <f t="shared" si="17"/>
        <v>23.717799002957715</v>
      </c>
      <c r="F40" s="39">
        <f t="shared" si="12"/>
        <v>1532.760117608309</v>
      </c>
      <c r="G40" s="40">
        <f t="shared" si="18"/>
        <v>31.872535602459394</v>
      </c>
      <c r="H40" s="37">
        <f t="shared" si="13"/>
        <v>872.66350429517172</v>
      </c>
      <c r="I40" s="42">
        <f t="shared" si="19"/>
        <v>18.146348075010781</v>
      </c>
      <c r="J40" s="39">
        <f t="shared" si="14"/>
        <v>4809.0309999999999</v>
      </c>
      <c r="K40" s="48">
        <f t="shared" si="15"/>
        <v>99.999999999999986</v>
      </c>
      <c r="N40" s="30"/>
      <c r="O40" s="29"/>
    </row>
    <row r="41" spans="1:18" x14ac:dyDescent="0.2">
      <c r="A41" s="46" t="s">
        <v>6</v>
      </c>
      <c r="B41" s="37">
        <f t="shared" si="10"/>
        <v>1290.0962101427788</v>
      </c>
      <c r="C41" s="40">
        <f t="shared" si="16"/>
        <v>7.7222566508615396</v>
      </c>
      <c r="D41" s="37">
        <f t="shared" si="11"/>
        <v>687.57869702720791</v>
      </c>
      <c r="E41" s="42">
        <f t="shared" si="17"/>
        <v>4.1157079017551963</v>
      </c>
      <c r="F41" s="39">
        <f t="shared" si="12"/>
        <v>10392.703306012505</v>
      </c>
      <c r="G41" s="40">
        <f t="shared" si="18"/>
        <v>62.208633429287964</v>
      </c>
      <c r="H41" s="37">
        <f t="shared" si="13"/>
        <v>4335.8291620780592</v>
      </c>
      <c r="I41" s="42">
        <f t="shared" si="19"/>
        <v>25.953402018095311</v>
      </c>
      <c r="J41" s="39">
        <f t="shared" si="14"/>
        <v>16706.20737526055</v>
      </c>
      <c r="K41" s="48">
        <f t="shared" si="15"/>
        <v>100</v>
      </c>
      <c r="N41" s="30"/>
      <c r="O41" s="29"/>
    </row>
    <row r="42" spans="1:18" x14ac:dyDescent="0.2">
      <c r="A42" s="46" t="s">
        <v>7</v>
      </c>
      <c r="B42" s="37">
        <f t="shared" si="10"/>
        <v>2917.9763680426249</v>
      </c>
      <c r="C42" s="40">
        <f t="shared" si="16"/>
        <v>10.574035256046169</v>
      </c>
      <c r="D42" s="37">
        <f t="shared" si="11"/>
        <v>1444.6859772846742</v>
      </c>
      <c r="E42" s="42">
        <f t="shared" si="17"/>
        <v>5.2351899162126836</v>
      </c>
      <c r="F42" s="39">
        <f t="shared" si="12"/>
        <v>18999.294877202967</v>
      </c>
      <c r="G42" s="40">
        <f t="shared" si="18"/>
        <v>68.84881456607701</v>
      </c>
      <c r="H42" s="37">
        <f t="shared" si="13"/>
        <v>4233.7174407837556</v>
      </c>
      <c r="I42" s="42">
        <f t="shared" si="19"/>
        <v>15.341960261664136</v>
      </c>
      <c r="J42" s="39">
        <f t="shared" si="14"/>
        <v>27595.674663314021</v>
      </c>
      <c r="K42" s="48">
        <f t="shared" si="15"/>
        <v>100</v>
      </c>
      <c r="N42" s="30"/>
      <c r="O42" s="29"/>
    </row>
    <row r="43" spans="1:18" x14ac:dyDescent="0.2">
      <c r="A43" s="5" t="s">
        <v>8</v>
      </c>
      <c r="B43" s="37">
        <f>B19+J19</f>
        <v>2038.5985164192398</v>
      </c>
      <c r="C43" s="40">
        <f>B43/J43*100</f>
        <v>7.3826850264972901</v>
      </c>
      <c r="D43" s="37">
        <f>D19+L19</f>
        <v>1383.0748196581771</v>
      </c>
      <c r="E43" s="42">
        <f>D43/J43*100</f>
        <v>5.0087379537344878</v>
      </c>
      <c r="F43" s="39">
        <f>F19+N19</f>
        <v>16027.13854672132</v>
      </c>
      <c r="G43" s="40">
        <f>F43/J43*100</f>
        <v>58.041499988094635</v>
      </c>
      <c r="H43" s="37">
        <f>H19+P19</f>
        <v>8164.4278680842963</v>
      </c>
      <c r="I43" s="42">
        <f>H43/J43*100</f>
        <v>29.567077031673577</v>
      </c>
      <c r="J43" s="39">
        <f>R19</f>
        <v>27613.239750883036</v>
      </c>
      <c r="K43" s="48">
        <f>C43+E43+G43+I43</f>
        <v>99.999999999999986</v>
      </c>
      <c r="M43" s="30"/>
    </row>
    <row r="44" spans="1:18" x14ac:dyDescent="0.2">
      <c r="A44" s="5"/>
      <c r="B44" s="37"/>
      <c r="C44" s="40"/>
      <c r="D44" s="37"/>
      <c r="E44" s="42"/>
      <c r="F44" s="39"/>
      <c r="G44" s="40"/>
      <c r="H44" s="37"/>
      <c r="I44" s="42"/>
      <c r="J44" s="39"/>
      <c r="K44" s="48"/>
      <c r="M44" s="30"/>
      <c r="N44" s="30"/>
      <c r="O44" s="29"/>
      <c r="P44" s="31"/>
    </row>
    <row r="45" spans="1:18" x14ac:dyDescent="0.2">
      <c r="A45" s="12" t="s">
        <v>1</v>
      </c>
      <c r="B45" s="38">
        <f>B21+J21</f>
        <v>26794.184026168878</v>
      </c>
      <c r="C45" s="41">
        <f>B45/J45*100</f>
        <v>10.860865196285975</v>
      </c>
      <c r="D45" s="38">
        <f>D21+L21</f>
        <v>21200.353704913294</v>
      </c>
      <c r="E45" s="43">
        <f>D45/J45*100</f>
        <v>8.5934389148691572</v>
      </c>
      <c r="F45" s="44">
        <f>F21+N21</f>
        <v>125868.8678476077</v>
      </c>
      <c r="G45" s="41">
        <f>F45/J45*100</f>
        <v>51.020206652565335</v>
      </c>
      <c r="H45" s="38">
        <f>H21+P21</f>
        <v>72840.549786961157</v>
      </c>
      <c r="I45" s="43">
        <f>H45/J45*100</f>
        <v>29.52548923627953</v>
      </c>
      <c r="J45" s="44">
        <f>B45+D45+F45+H45</f>
        <v>246703.95536565105</v>
      </c>
      <c r="K45" s="49">
        <f>(J45/$J$69)*100</f>
        <v>100.00000000000003</v>
      </c>
    </row>
    <row r="46" spans="1:18" x14ac:dyDescent="0.2">
      <c r="Q46" s="30"/>
      <c r="R46" s="30"/>
    </row>
    <row r="47" spans="1:18" x14ac:dyDescent="0.2">
      <c r="A47" s="35" t="s">
        <v>24</v>
      </c>
    </row>
    <row r="49" spans="1:19" x14ac:dyDescent="0.2">
      <c r="A49" s="1" t="s">
        <v>23</v>
      </c>
    </row>
    <row r="50" spans="1:19" x14ac:dyDescent="0.2">
      <c r="A50" s="2" t="s">
        <v>27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2" spans="1:19" x14ac:dyDescent="0.2">
      <c r="A52" s="3"/>
      <c r="B52" s="18" t="s">
        <v>16</v>
      </c>
      <c r="C52" s="20"/>
      <c r="D52" s="20"/>
      <c r="E52" s="19"/>
      <c r="F52" s="20" t="s">
        <v>17</v>
      </c>
      <c r="G52" s="20"/>
      <c r="H52" s="20"/>
      <c r="I52" s="19"/>
      <c r="J52" s="21"/>
      <c r="K52" s="22"/>
    </row>
    <row r="53" spans="1:19" x14ac:dyDescent="0.2">
      <c r="A53" s="5" t="s">
        <v>0</v>
      </c>
      <c r="B53" s="6" t="s">
        <v>9</v>
      </c>
      <c r="C53" s="7"/>
      <c r="D53" s="8" t="s">
        <v>10</v>
      </c>
      <c r="E53" s="9"/>
      <c r="F53" s="10" t="s">
        <v>9</v>
      </c>
      <c r="G53" s="7"/>
      <c r="H53" s="10" t="s">
        <v>10</v>
      </c>
      <c r="I53" s="11"/>
      <c r="J53" s="10" t="s">
        <v>1</v>
      </c>
      <c r="K53" s="8"/>
    </row>
    <row r="54" spans="1:19" x14ac:dyDescent="0.2">
      <c r="A54" s="12"/>
      <c r="B54" s="13" t="s">
        <v>2</v>
      </c>
      <c r="C54" s="14" t="s">
        <v>3</v>
      </c>
      <c r="D54" s="15" t="s">
        <v>2</v>
      </c>
      <c r="E54" s="36" t="s">
        <v>3</v>
      </c>
      <c r="F54" s="15" t="s">
        <v>2</v>
      </c>
      <c r="G54" s="14" t="s">
        <v>3</v>
      </c>
      <c r="H54" s="15" t="s">
        <v>2</v>
      </c>
      <c r="I54" s="36" t="s">
        <v>3</v>
      </c>
      <c r="J54" s="15" t="s">
        <v>2</v>
      </c>
      <c r="K54" s="14" t="s">
        <v>3</v>
      </c>
    </row>
    <row r="55" spans="1:19" x14ac:dyDescent="0.2">
      <c r="A55" s="5"/>
      <c r="B55" s="5"/>
      <c r="C55" s="5"/>
      <c r="D55" s="5"/>
      <c r="E55" s="16"/>
      <c r="F55" s="17"/>
      <c r="G55" s="5"/>
      <c r="H55" s="5"/>
      <c r="I55" s="16"/>
      <c r="J55" s="17"/>
      <c r="K55" s="5"/>
    </row>
    <row r="56" spans="1:19" x14ac:dyDescent="0.2">
      <c r="A56" s="46" t="s">
        <v>28</v>
      </c>
      <c r="B56" s="37">
        <f t="shared" ref="B56:B66" si="20">B8+F8</f>
        <v>622.40578729713536</v>
      </c>
      <c r="C56" s="40">
        <f>B56/J56*100</f>
        <v>23.350993507146107</v>
      </c>
      <c r="D56" s="37">
        <f t="shared" ref="D56:D66" si="21">D8+H8</f>
        <v>298.25421270286597</v>
      </c>
      <c r="E56" s="42">
        <f>D56/J56*100</f>
        <v>11.189697021532902</v>
      </c>
      <c r="F56" s="39">
        <f t="shared" ref="F56:F66" si="22">J8+N8</f>
        <v>1558.3100119326834</v>
      </c>
      <c r="G56" s="40">
        <f>F56/J56*100</f>
        <v>58.463606401830027</v>
      </c>
      <c r="H56" s="37">
        <f t="shared" ref="H56:H66" si="23">L8+P8</f>
        <v>186.46598806731703</v>
      </c>
      <c r="I56" s="42">
        <f>H56/J56*100</f>
        <v>6.9957030694909532</v>
      </c>
      <c r="J56" s="39">
        <f t="shared" ref="J56:J66" si="24">R8</f>
        <v>2665.436000000002</v>
      </c>
      <c r="K56" s="48">
        <f>C56+E56+G56+I56</f>
        <v>100</v>
      </c>
    </row>
    <row r="57" spans="1:19" x14ac:dyDescent="0.2">
      <c r="A57" s="46" t="s">
        <v>18</v>
      </c>
      <c r="B57" s="37">
        <f t="shared" si="20"/>
        <v>8229.434276023203</v>
      </c>
      <c r="C57" s="40">
        <f t="shared" ref="C57:C66" si="25">B57/J57*100</f>
        <v>66.703224282308312</v>
      </c>
      <c r="D57" s="37">
        <f t="shared" si="21"/>
        <v>2757.0257567624631</v>
      </c>
      <c r="E57" s="42">
        <f t="shared" ref="E57:E66" si="26">D57/J57*100</f>
        <v>22.346919756226129</v>
      </c>
      <c r="F57" s="39">
        <f t="shared" si="22"/>
        <v>1252.0723735921495</v>
      </c>
      <c r="G57" s="40">
        <f t="shared" ref="G57:G66" si="27">F57/J57*100</f>
        <v>10.148603361075534</v>
      </c>
      <c r="H57" s="37">
        <f t="shared" si="23"/>
        <v>98.853626407851465</v>
      </c>
      <c r="I57" s="42">
        <f t="shared" ref="I57:I66" si="28">H57/J57*100</f>
        <v>0.80125260039002977</v>
      </c>
      <c r="J57" s="39">
        <f t="shared" si="24"/>
        <v>12337.386032785666</v>
      </c>
      <c r="K57" s="48">
        <f>C57+E57+G57+I57</f>
        <v>100</v>
      </c>
    </row>
    <row r="58" spans="1:19" x14ac:dyDescent="0.2">
      <c r="A58" s="46" t="s">
        <v>20</v>
      </c>
      <c r="B58" s="37">
        <f t="shared" si="20"/>
        <v>3962.5714901599767</v>
      </c>
      <c r="C58" s="40">
        <f t="shared" si="25"/>
        <v>82.032495464434646</v>
      </c>
      <c r="D58" s="37">
        <f t="shared" si="21"/>
        <v>471.40150984003344</v>
      </c>
      <c r="E58" s="42">
        <f t="shared" si="26"/>
        <v>9.7588755973003245</v>
      </c>
      <c r="F58" s="39">
        <f t="shared" si="22"/>
        <v>386.55834343314007</v>
      </c>
      <c r="G58" s="40">
        <f t="shared" si="27"/>
        <v>8.0024664875227831</v>
      </c>
      <c r="H58" s="37">
        <f t="shared" si="23"/>
        <v>9.9586565668593465</v>
      </c>
      <c r="I58" s="42">
        <f t="shared" si="28"/>
        <v>0.20616245074225031</v>
      </c>
      <c r="J58" s="39">
        <f t="shared" si="24"/>
        <v>4830.4900000000098</v>
      </c>
      <c r="K58" s="48">
        <f>C58+E58+G58+I58</f>
        <v>100</v>
      </c>
    </row>
    <row r="59" spans="1:19" x14ac:dyDescent="0.2">
      <c r="A59" s="46" t="s">
        <v>29</v>
      </c>
      <c r="B59" s="37">
        <f t="shared" si="20"/>
        <v>5192.8100756153108</v>
      </c>
      <c r="C59" s="40">
        <f t="shared" si="25"/>
        <v>36.585496984318347</v>
      </c>
      <c r="D59" s="37">
        <f t="shared" si="21"/>
        <v>3632.3169243846951</v>
      </c>
      <c r="E59" s="42">
        <f t="shared" si="26"/>
        <v>25.591176636171937</v>
      </c>
      <c r="F59" s="39">
        <f t="shared" si="22"/>
        <v>4636.5566930013174</v>
      </c>
      <c r="G59" s="40">
        <f t="shared" si="27"/>
        <v>32.666461595809608</v>
      </c>
      <c r="H59" s="37">
        <f t="shared" si="23"/>
        <v>731.94630699869447</v>
      </c>
      <c r="I59" s="42">
        <f t="shared" si="28"/>
        <v>5.1568647837001071</v>
      </c>
      <c r="J59" s="39">
        <f t="shared" si="24"/>
        <v>14193.630000000017</v>
      </c>
      <c r="K59" s="48">
        <f>C59+E59+G59+I59</f>
        <v>99.999999999999986</v>
      </c>
    </row>
    <row r="60" spans="1:19" x14ac:dyDescent="0.2">
      <c r="A60" s="46" t="s">
        <v>4</v>
      </c>
      <c r="B60" s="37">
        <f t="shared" si="20"/>
        <v>28753.432495219397</v>
      </c>
      <c r="C60" s="40">
        <f t="shared" si="25"/>
        <v>63.028455294362161</v>
      </c>
      <c r="D60" s="37">
        <f t="shared" si="21"/>
        <v>13148.085404961992</v>
      </c>
      <c r="E60" s="42">
        <f t="shared" si="26"/>
        <v>28.821029047258428</v>
      </c>
      <c r="F60" s="39">
        <f t="shared" si="22"/>
        <v>3369.0025302543927</v>
      </c>
      <c r="G60" s="40">
        <f t="shared" si="27"/>
        <v>7.3849626614156962</v>
      </c>
      <c r="H60" s="37">
        <f t="shared" si="23"/>
        <v>349.24346974560274</v>
      </c>
      <c r="I60" s="42">
        <f t="shared" si="28"/>
        <v>0.76555299696370005</v>
      </c>
      <c r="J60" s="39">
        <f t="shared" si="24"/>
        <v>45619.763900181388</v>
      </c>
      <c r="K60" s="48">
        <f t="shared" ref="K60:K66" si="29">C60+E60+G60+I60</f>
        <v>99.999999999999986</v>
      </c>
    </row>
    <row r="61" spans="1:19" x14ac:dyDescent="0.2">
      <c r="A61" s="47" t="s">
        <v>30</v>
      </c>
      <c r="B61" s="37">
        <f t="shared" si="20"/>
        <v>3979.723383835295</v>
      </c>
      <c r="C61" s="40">
        <f t="shared" si="25"/>
        <v>41.541507744588159</v>
      </c>
      <c r="D61" s="37">
        <f t="shared" si="21"/>
        <v>1373.2986161647063</v>
      </c>
      <c r="E61" s="42">
        <f t="shared" si="26"/>
        <v>14.334889537990907</v>
      </c>
      <c r="F61" s="39">
        <f t="shared" si="22"/>
        <v>3846.1982142663687</v>
      </c>
      <c r="G61" s="40">
        <f t="shared" si="27"/>
        <v>40.147733270644828</v>
      </c>
      <c r="H61" s="37">
        <f t="shared" si="23"/>
        <v>380.89278573362594</v>
      </c>
      <c r="I61" s="42">
        <f t="shared" si="28"/>
        <v>3.9758694467761089</v>
      </c>
      <c r="J61" s="39">
        <f t="shared" si="24"/>
        <v>9580.1129999999957</v>
      </c>
      <c r="K61" s="48">
        <f t="shared" si="29"/>
        <v>100</v>
      </c>
    </row>
    <row r="62" spans="1:19" x14ac:dyDescent="0.2">
      <c r="A62" s="46" t="s">
        <v>5</v>
      </c>
      <c r="B62" s="37">
        <f t="shared" si="20"/>
        <v>28152.859903494365</v>
      </c>
      <c r="C62" s="40">
        <f t="shared" si="25"/>
        <v>35.250798702276228</v>
      </c>
      <c r="D62" s="37">
        <f t="shared" si="21"/>
        <v>46918.855739732004</v>
      </c>
      <c r="E62" s="42">
        <f t="shared" si="26"/>
        <v>58.748103911714601</v>
      </c>
      <c r="F62" s="39">
        <f t="shared" si="22"/>
        <v>3499.6820304043667</v>
      </c>
      <c r="G62" s="40">
        <f t="shared" si="27"/>
        <v>4.3820268064647063</v>
      </c>
      <c r="H62" s="37">
        <f t="shared" si="23"/>
        <v>1293.0619695956339</v>
      </c>
      <c r="I62" s="42">
        <f t="shared" si="28"/>
        <v>1.6190705795444564</v>
      </c>
      <c r="J62" s="39">
        <f t="shared" si="24"/>
        <v>79864.459643226379</v>
      </c>
      <c r="K62" s="48">
        <f t="shared" si="29"/>
        <v>99.999999999999986</v>
      </c>
    </row>
    <row r="63" spans="1:19" x14ac:dyDescent="0.2">
      <c r="A63" s="46" t="s">
        <v>31</v>
      </c>
      <c r="B63" s="37">
        <f t="shared" si="20"/>
        <v>44.172951425968606</v>
      </c>
      <c r="C63" s="40">
        <f t="shared" si="25"/>
        <v>4.9714978352828663</v>
      </c>
      <c r="D63" s="37">
        <f t="shared" si="21"/>
        <v>54.95904857403147</v>
      </c>
      <c r="E63" s="42">
        <f t="shared" si="26"/>
        <v>6.185432084449225</v>
      </c>
      <c r="F63" s="39">
        <f t="shared" si="22"/>
        <v>715.68230014519145</v>
      </c>
      <c r="G63" s="40">
        <f t="shared" si="27"/>
        <v>80.547323442607464</v>
      </c>
      <c r="H63" s="37">
        <f t="shared" si="23"/>
        <v>73.709699854805905</v>
      </c>
      <c r="I63" s="42">
        <f t="shared" si="28"/>
        <v>8.2957466376604483</v>
      </c>
      <c r="J63" s="39">
        <f t="shared" si="24"/>
        <v>888.52399999999739</v>
      </c>
      <c r="K63" s="48">
        <f t="shared" si="29"/>
        <v>100</v>
      </c>
    </row>
    <row r="64" spans="1:19" x14ac:dyDescent="0.2">
      <c r="A64" s="46" t="s">
        <v>25</v>
      </c>
      <c r="B64" s="37">
        <f t="shared" si="20"/>
        <v>1765.6118294331748</v>
      </c>
      <c r="C64" s="40">
        <f t="shared" si="25"/>
        <v>36.714502972286404</v>
      </c>
      <c r="D64" s="37">
        <f t="shared" si="21"/>
        <v>1951.9461705668241</v>
      </c>
      <c r="E64" s="42">
        <f t="shared" si="26"/>
        <v>40.589178372250544</v>
      </c>
      <c r="F64" s="39">
        <f t="shared" si="22"/>
        <v>1030.1593597017256</v>
      </c>
      <c r="G64" s="40">
        <f t="shared" si="27"/>
        <v>21.421349949745085</v>
      </c>
      <c r="H64" s="37">
        <f t="shared" si="23"/>
        <v>61.313640298275203</v>
      </c>
      <c r="I64" s="42">
        <f t="shared" si="28"/>
        <v>1.2749687057179544</v>
      </c>
      <c r="J64" s="39">
        <f t="shared" si="24"/>
        <v>4809.0309999999999</v>
      </c>
      <c r="K64" s="48">
        <f t="shared" si="29"/>
        <v>100</v>
      </c>
    </row>
    <row r="65" spans="1:11" x14ac:dyDescent="0.2">
      <c r="A65" s="46" t="s">
        <v>6</v>
      </c>
      <c r="B65" s="37">
        <f t="shared" si="20"/>
        <v>10570.73200321229</v>
      </c>
      <c r="C65" s="40">
        <f t="shared" si="25"/>
        <v>63.274277433344913</v>
      </c>
      <c r="D65" s="37">
        <f t="shared" si="21"/>
        <v>4940.0163720482615</v>
      </c>
      <c r="E65" s="42">
        <f t="shared" si="26"/>
        <v>29.569945237024314</v>
      </c>
      <c r="F65" s="39">
        <f t="shared" si="22"/>
        <v>1112.0675129429947</v>
      </c>
      <c r="G65" s="40">
        <f t="shared" si="27"/>
        <v>6.6566126468045885</v>
      </c>
      <c r="H65" s="37">
        <f t="shared" si="23"/>
        <v>83.391487057006302</v>
      </c>
      <c r="I65" s="42">
        <f t="shared" si="28"/>
        <v>0.49916468282619847</v>
      </c>
      <c r="J65" s="39">
        <f t="shared" si="24"/>
        <v>16706.20737526055</v>
      </c>
      <c r="K65" s="48">
        <f t="shared" si="29"/>
        <v>100.00000000000001</v>
      </c>
    </row>
    <row r="66" spans="1:11" x14ac:dyDescent="0.2">
      <c r="A66" s="46" t="s">
        <v>7</v>
      </c>
      <c r="B66" s="37">
        <f t="shared" si="20"/>
        <v>19708.40128257476</v>
      </c>
      <c r="C66" s="40">
        <f t="shared" si="25"/>
        <v>71.418443372124969</v>
      </c>
      <c r="D66" s="37">
        <f t="shared" si="21"/>
        <v>5348.5823807392608</v>
      </c>
      <c r="E66" s="42">
        <f t="shared" si="26"/>
        <v>19.381959114954061</v>
      </c>
      <c r="F66" s="39">
        <f t="shared" si="22"/>
        <v>2208.8699626708317</v>
      </c>
      <c r="G66" s="40">
        <f t="shared" si="27"/>
        <v>8.0044064499982177</v>
      </c>
      <c r="H66" s="37">
        <f t="shared" si="23"/>
        <v>329.8210373291692</v>
      </c>
      <c r="I66" s="42">
        <f t="shared" si="28"/>
        <v>1.1951910629227585</v>
      </c>
      <c r="J66" s="39">
        <f t="shared" si="24"/>
        <v>27595.674663314021</v>
      </c>
      <c r="K66" s="48">
        <f t="shared" si="29"/>
        <v>100</v>
      </c>
    </row>
    <row r="67" spans="1:11" x14ac:dyDescent="0.2">
      <c r="A67" s="5" t="s">
        <v>8</v>
      </c>
      <c r="B67" s="37">
        <f>B19+F19</f>
        <v>16362.836800772453</v>
      </c>
      <c r="C67" s="40">
        <f>B67/J67*100</f>
        <v>59.25721483024892</v>
      </c>
      <c r="D67" s="37">
        <f>D19+H19</f>
        <v>9309.4949501105802</v>
      </c>
      <c r="E67" s="42">
        <f>D67/J67*100</f>
        <v>33.71388158034906</v>
      </c>
      <c r="F67" s="39">
        <f>J19+N19</f>
        <v>1702.9002623681079</v>
      </c>
      <c r="G67" s="40">
        <f>F67/J67*100</f>
        <v>6.1669701843430058</v>
      </c>
      <c r="H67" s="37">
        <f>L19+P19</f>
        <v>238.00773763189363</v>
      </c>
      <c r="I67" s="42">
        <f>H67/J67*100</f>
        <v>0.86193340505900784</v>
      </c>
      <c r="J67" s="39">
        <f>R19</f>
        <v>27613.239750883036</v>
      </c>
      <c r="K67" s="48">
        <f>C67+E67+G67+I67</f>
        <v>99.999999999999986</v>
      </c>
    </row>
    <row r="68" spans="1:11" x14ac:dyDescent="0.2">
      <c r="A68" s="5"/>
      <c r="B68" s="37"/>
      <c r="C68" s="40"/>
      <c r="D68" s="37"/>
      <c r="E68" s="42"/>
      <c r="F68" s="39"/>
      <c r="G68" s="40"/>
      <c r="H68" s="37"/>
      <c r="I68" s="42"/>
      <c r="J68" s="39"/>
      <c r="K68" s="48"/>
    </row>
    <row r="69" spans="1:11" x14ac:dyDescent="0.2">
      <c r="A69" s="12" t="s">
        <v>1</v>
      </c>
      <c r="B69" s="38">
        <f>B21+F21</f>
        <v>127344.99227906331</v>
      </c>
      <c r="C69" s="41">
        <f>B69/J69*100</f>
        <v>51.618545025076543</v>
      </c>
      <c r="D69" s="38">
        <f>D21+H21</f>
        <v>90204.237086587716</v>
      </c>
      <c r="E69" s="43">
        <f>D69/J69*100</f>
        <v>36.563757947411894</v>
      </c>
      <c r="F69" s="44">
        <f>J21+N21</f>
        <v>25318.059594713268</v>
      </c>
      <c r="G69" s="41">
        <f>F69/J69*100</f>
        <v>10.262526823774769</v>
      </c>
      <c r="H69" s="38">
        <f>L21+P21</f>
        <v>3836.666405286735</v>
      </c>
      <c r="I69" s="43">
        <f>H69/J69*100</f>
        <v>1.5551702037367983</v>
      </c>
      <c r="J69" s="44">
        <f>R21</f>
        <v>246703.95536565103</v>
      </c>
      <c r="K69" s="49">
        <f>(J69/$J$69)*100</f>
        <v>100</v>
      </c>
    </row>
    <row r="71" spans="1:11" x14ac:dyDescent="0.2">
      <c r="A71" s="35" t="s">
        <v>24</v>
      </c>
    </row>
    <row r="72" spans="1:11" x14ac:dyDescent="0.2">
      <c r="A72" s="35"/>
    </row>
  </sheetData>
  <phoneticPr fontId="0" type="noConversion"/>
  <pageMargins left="0.75" right="0.75" top="1" bottom="1" header="0.5" footer="0.5"/>
  <pageSetup paperSize="9" orientation="landscape" r:id="rId1"/>
  <headerFooter alignWithMargins="0"/>
  <rowBreaks count="2" manualBreakCount="2">
    <brk id="24" max="16383" man="1"/>
    <brk id="4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>CAA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</dc:creator>
  <cp:lastModifiedBy>david.young</cp:lastModifiedBy>
  <cp:lastPrinted>2016-09-29T13:05:46Z</cp:lastPrinted>
  <dcterms:created xsi:type="dcterms:W3CDTF">2001-07-11T05:31:53Z</dcterms:created>
  <dcterms:modified xsi:type="dcterms:W3CDTF">2019-07-15T09:10:53Z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196a3aa-34a9-4b82-9eed-745e5fc3f53e_Enabled">
    <vt:lpwstr>True</vt:lpwstr>
  </property>
  <property fmtid="{D5CDD505-2E9C-101B-9397-08002B2CF9AE}" pid="3" name="MSIP_Label_3196a3aa-34a9-4b82-9eed-745e5fc3f53e_SiteId">
    <vt:lpwstr>c4edd5ba-10c3-4fe3-946a-7c9c446ab8c8</vt:lpwstr>
  </property>
  <property fmtid="{D5CDD505-2E9C-101B-9397-08002B2CF9AE}" pid="4" name="MSIP_Label_3196a3aa-34a9-4b82-9eed-745e5fc3f53e_Owner">
    <vt:lpwstr>Martin.Ross@caa.co.uk</vt:lpwstr>
  </property>
  <property fmtid="{D5CDD505-2E9C-101B-9397-08002B2CF9AE}" pid="5" name="MSIP_Label_3196a3aa-34a9-4b82-9eed-745e5fc3f53e_SetDate">
    <vt:lpwstr>2019-02-14T09:45:38.9900020Z</vt:lpwstr>
  </property>
  <property fmtid="{D5CDD505-2E9C-101B-9397-08002B2CF9AE}" pid="6" name="MSIP_Label_3196a3aa-34a9-4b82-9eed-745e5fc3f53e_Name">
    <vt:lpwstr>Official</vt:lpwstr>
  </property>
  <property fmtid="{D5CDD505-2E9C-101B-9397-08002B2CF9AE}" pid="7" name="MSIP_Label_3196a3aa-34a9-4b82-9eed-745e5fc3f53e_Application">
    <vt:lpwstr>Microsoft Azure Information Protection</vt:lpwstr>
  </property>
  <property fmtid="{D5CDD505-2E9C-101B-9397-08002B2CF9AE}" pid="8" name="MSIP_Label_3196a3aa-34a9-4b82-9eed-745e5fc3f53e_Extended_MSFT_Method">
    <vt:lpwstr>Automatic</vt:lpwstr>
  </property>
  <property fmtid="{D5CDD505-2E9C-101B-9397-08002B2CF9AE}" pid="9" name="Sensitivity">
    <vt:lpwstr>Official</vt:lpwstr>
  </property>
</Properties>
</file>