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8Survey\Report18\FinalSet\"/>
    </mc:Choice>
  </mc:AlternateContent>
  <xr:revisionPtr revIDLastSave="0" documentId="13_ncr:1_{C485A471-16A2-431A-9FD3-B1FD3B807218}" xr6:coauthVersionLast="36" xr6:coauthVersionMax="36" xr10:uidLastSave="{00000000-0000-0000-0000-000000000000}"/>
  <bookViews>
    <workbookView xWindow="21225" yWindow="22050" windowWidth="12120" windowHeight="8985" tabRatio="601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8" i="1" l="1"/>
  <c r="K86" i="1"/>
  <c r="K87" i="1"/>
  <c r="K88" i="1"/>
  <c r="K89" i="1"/>
  <c r="K90" i="1"/>
  <c r="K91" i="1"/>
  <c r="K92" i="1"/>
  <c r="K93" i="1"/>
  <c r="K94" i="1"/>
  <c r="K95" i="1"/>
  <c r="K96" i="1"/>
  <c r="K85" i="1"/>
  <c r="P47" i="1" l="1"/>
  <c r="N47" i="1"/>
  <c r="N72" i="1" s="1"/>
  <c r="L47" i="1"/>
  <c r="L72" i="1" s="1"/>
  <c r="J47" i="1"/>
  <c r="H47" i="1"/>
  <c r="F47" i="1"/>
  <c r="F72" i="1" s="1"/>
  <c r="D47" i="1"/>
  <c r="B47" i="1"/>
  <c r="P22" i="1"/>
  <c r="P72" i="1" s="1"/>
  <c r="N22" i="1"/>
  <c r="L22" i="1"/>
  <c r="J22" i="1"/>
  <c r="H22" i="1"/>
  <c r="F22" i="1"/>
  <c r="D22" i="1"/>
  <c r="B22" i="1"/>
  <c r="B72" i="1" s="1"/>
  <c r="D72" i="1"/>
  <c r="D98" i="1" s="1"/>
  <c r="B70" i="1"/>
  <c r="D70" i="1"/>
  <c r="F70" i="1"/>
  <c r="H70" i="1"/>
  <c r="H96" i="1" s="1"/>
  <c r="J70" i="1"/>
  <c r="L70" i="1"/>
  <c r="N70" i="1"/>
  <c r="P70" i="1"/>
  <c r="R40" i="1"/>
  <c r="C40" i="1"/>
  <c r="R41" i="1"/>
  <c r="E41" i="1"/>
  <c r="R42" i="1"/>
  <c r="C42" i="1"/>
  <c r="R43" i="1"/>
  <c r="E43" i="1"/>
  <c r="R44" i="1"/>
  <c r="I44" i="1"/>
  <c r="R45" i="1"/>
  <c r="E45" i="1"/>
  <c r="R20" i="1"/>
  <c r="G20" i="1"/>
  <c r="B60" i="1"/>
  <c r="D60" i="1"/>
  <c r="F60" i="1"/>
  <c r="H60" i="1"/>
  <c r="J60" i="1"/>
  <c r="L60" i="1"/>
  <c r="D86" i="1"/>
  <c r="N60" i="1"/>
  <c r="O60" i="1" s="1"/>
  <c r="P60" i="1"/>
  <c r="B61" i="1"/>
  <c r="D61" i="1"/>
  <c r="F61" i="1"/>
  <c r="H61" i="1"/>
  <c r="J61" i="1"/>
  <c r="L61" i="1"/>
  <c r="D87" i="1"/>
  <c r="N61" i="1"/>
  <c r="P61" i="1"/>
  <c r="H87" i="1"/>
  <c r="B62" i="1"/>
  <c r="C62" i="1" s="1"/>
  <c r="D62" i="1"/>
  <c r="F62" i="1"/>
  <c r="H62" i="1"/>
  <c r="J62" i="1"/>
  <c r="K62" i="1" s="1"/>
  <c r="L62" i="1"/>
  <c r="N62" i="1"/>
  <c r="F88" i="1"/>
  <c r="P62" i="1"/>
  <c r="H88" i="1" s="1"/>
  <c r="B63" i="1"/>
  <c r="D63" i="1"/>
  <c r="F63" i="1"/>
  <c r="H63" i="1"/>
  <c r="J63" i="1"/>
  <c r="L63" i="1"/>
  <c r="N63" i="1"/>
  <c r="P63" i="1"/>
  <c r="B64" i="1"/>
  <c r="D64" i="1"/>
  <c r="F64" i="1"/>
  <c r="H64" i="1"/>
  <c r="H90" i="1" s="1"/>
  <c r="J64" i="1"/>
  <c r="L64" i="1"/>
  <c r="D90" i="1" s="1"/>
  <c r="N64" i="1"/>
  <c r="P64" i="1"/>
  <c r="B65" i="1"/>
  <c r="D65" i="1"/>
  <c r="F65" i="1"/>
  <c r="H65" i="1"/>
  <c r="J65" i="1"/>
  <c r="L65" i="1"/>
  <c r="N65" i="1"/>
  <c r="F91" i="1"/>
  <c r="P65" i="1"/>
  <c r="B66" i="1"/>
  <c r="D66" i="1"/>
  <c r="F66" i="1"/>
  <c r="H66" i="1"/>
  <c r="J66" i="1"/>
  <c r="L66" i="1"/>
  <c r="D92" i="1" s="1"/>
  <c r="N66" i="1"/>
  <c r="P66" i="1"/>
  <c r="B67" i="1"/>
  <c r="D67" i="1"/>
  <c r="F67" i="1"/>
  <c r="H67" i="1"/>
  <c r="J67" i="1"/>
  <c r="L67" i="1"/>
  <c r="N67" i="1"/>
  <c r="F93" i="1"/>
  <c r="P67" i="1"/>
  <c r="B68" i="1"/>
  <c r="D68" i="1"/>
  <c r="F68" i="1"/>
  <c r="F94" i="1" s="1"/>
  <c r="H68" i="1"/>
  <c r="J68" i="1"/>
  <c r="B94" i="1"/>
  <c r="L68" i="1"/>
  <c r="D94" i="1" s="1"/>
  <c r="J94" i="1" s="1"/>
  <c r="N68" i="1"/>
  <c r="P68" i="1"/>
  <c r="B69" i="1"/>
  <c r="D69" i="1"/>
  <c r="F69" i="1"/>
  <c r="H69" i="1"/>
  <c r="J69" i="1"/>
  <c r="L69" i="1"/>
  <c r="N69" i="1"/>
  <c r="F95" i="1"/>
  <c r="P69" i="1"/>
  <c r="R35" i="1"/>
  <c r="S35" i="1"/>
  <c r="R36" i="1"/>
  <c r="G36" i="1"/>
  <c r="R37" i="1"/>
  <c r="I37" i="1"/>
  <c r="R38" i="1"/>
  <c r="S38" i="1"/>
  <c r="R39" i="1"/>
  <c r="E39" i="1"/>
  <c r="R34" i="1"/>
  <c r="G34" i="1"/>
  <c r="R10" i="1"/>
  <c r="M10" i="1" s="1"/>
  <c r="R11" i="1"/>
  <c r="R12" i="1"/>
  <c r="O12" i="1" s="1"/>
  <c r="R13" i="1"/>
  <c r="C13" i="1"/>
  <c r="R14" i="1"/>
  <c r="Q14" i="1" s="1"/>
  <c r="R15" i="1"/>
  <c r="M15" i="1" s="1"/>
  <c r="R16" i="1"/>
  <c r="G16" i="1" s="1"/>
  <c r="R17" i="1"/>
  <c r="I17" i="1"/>
  <c r="R18" i="1"/>
  <c r="G18" i="1" s="1"/>
  <c r="R19" i="1"/>
  <c r="R9" i="1"/>
  <c r="S9" i="1" s="1"/>
  <c r="B59" i="1"/>
  <c r="D59" i="1"/>
  <c r="D85" i="1" s="1"/>
  <c r="F59" i="1"/>
  <c r="H59" i="1"/>
  <c r="J59" i="1"/>
  <c r="L59" i="1"/>
  <c r="N59" i="1"/>
  <c r="F85" i="1"/>
  <c r="P59" i="1"/>
  <c r="C10" i="1"/>
  <c r="Q10" i="1"/>
  <c r="H93" i="1"/>
  <c r="H86" i="1"/>
  <c r="O18" i="1"/>
  <c r="Q18" i="1"/>
  <c r="H91" i="1"/>
  <c r="D88" i="1"/>
  <c r="M13" i="1"/>
  <c r="E12" i="1"/>
  <c r="O15" i="1"/>
  <c r="C17" i="1"/>
  <c r="K9" i="1"/>
  <c r="O10" i="1"/>
  <c r="E10" i="1"/>
  <c r="S18" i="1"/>
  <c r="S12" i="1"/>
  <c r="I18" i="1"/>
  <c r="K18" i="1"/>
  <c r="C18" i="1"/>
  <c r="I12" i="1"/>
  <c r="E18" i="1"/>
  <c r="S13" i="1"/>
  <c r="Q12" i="1"/>
  <c r="G12" i="1"/>
  <c r="O13" i="1"/>
  <c r="O19" i="1"/>
  <c r="C12" i="1"/>
  <c r="Q16" i="1"/>
  <c r="D89" i="1"/>
  <c r="Q11" i="1"/>
  <c r="S11" i="1"/>
  <c r="M9" i="1"/>
  <c r="Q9" i="1"/>
  <c r="E9" i="1"/>
  <c r="C9" i="1"/>
  <c r="I9" i="1"/>
  <c r="O9" i="1"/>
  <c r="G9" i="1"/>
  <c r="G17" i="1"/>
  <c r="E17" i="1"/>
  <c r="E14" i="1"/>
  <c r="I14" i="1"/>
  <c r="C14" i="1"/>
  <c r="O16" i="1"/>
  <c r="S10" i="1"/>
  <c r="I10" i="1"/>
  <c r="G10" i="1"/>
  <c r="M12" i="1"/>
  <c r="K12" i="1"/>
  <c r="K10" i="1"/>
  <c r="I16" i="1"/>
  <c r="S14" i="1"/>
  <c r="M16" i="1"/>
  <c r="C16" i="1"/>
  <c r="K16" i="1"/>
  <c r="G14" i="1"/>
  <c r="O14" i="1"/>
  <c r="S16" i="1"/>
  <c r="K14" i="1"/>
  <c r="E16" i="1"/>
  <c r="M14" i="1"/>
  <c r="H94" i="1"/>
  <c r="K20" i="1"/>
  <c r="I20" i="1"/>
  <c r="O20" i="1"/>
  <c r="D96" i="1"/>
  <c r="G41" i="1"/>
  <c r="M45" i="1"/>
  <c r="D95" i="1"/>
  <c r="B87" i="1"/>
  <c r="B96" i="1"/>
  <c r="B90" i="1"/>
  <c r="B88" i="1"/>
  <c r="B86" i="1"/>
  <c r="B85" i="1"/>
  <c r="B93" i="1"/>
  <c r="B92" i="1"/>
  <c r="I42" i="1"/>
  <c r="G35" i="1"/>
  <c r="I40" i="1"/>
  <c r="S36" i="1"/>
  <c r="M44" i="1"/>
  <c r="M38" i="1"/>
  <c r="S44" i="1"/>
  <c r="G38" i="1"/>
  <c r="Q42" i="1"/>
  <c r="C44" i="1"/>
  <c r="C41" i="1"/>
  <c r="R66" i="1"/>
  <c r="O66" i="1"/>
  <c r="K41" i="1"/>
  <c r="G37" i="1"/>
  <c r="M41" i="1"/>
  <c r="Q41" i="1"/>
  <c r="O44" i="1"/>
  <c r="E37" i="1"/>
  <c r="M37" i="1"/>
  <c r="I41" i="1"/>
  <c r="Q44" i="1"/>
  <c r="C37" i="1"/>
  <c r="K39" i="1"/>
  <c r="K35" i="1"/>
  <c r="K43" i="1"/>
  <c r="B89" i="1"/>
  <c r="R60" i="1"/>
  <c r="S60" i="1"/>
  <c r="R64" i="1"/>
  <c r="S64" i="1" s="1"/>
  <c r="G39" i="1"/>
  <c r="S39" i="1"/>
  <c r="M35" i="1"/>
  <c r="I45" i="1"/>
  <c r="M43" i="1"/>
  <c r="Q43" i="1"/>
  <c r="E38" i="1"/>
  <c r="I39" i="1"/>
  <c r="M39" i="1"/>
  <c r="Q35" i="1"/>
  <c r="C38" i="1"/>
  <c r="O41" i="1"/>
  <c r="O45" i="1"/>
  <c r="I43" i="1"/>
  <c r="R62" i="1"/>
  <c r="E62" i="1" s="1"/>
  <c r="S41" i="1"/>
  <c r="G40" i="1"/>
  <c r="O39" i="1"/>
  <c r="Q39" i="1"/>
  <c r="O37" i="1"/>
  <c r="C39" i="1"/>
  <c r="C35" i="1"/>
  <c r="R68" i="1"/>
  <c r="Q68" i="1" s="1"/>
  <c r="S68" i="1"/>
  <c r="O43" i="1"/>
  <c r="S43" i="1"/>
  <c r="C43" i="1"/>
  <c r="G43" i="1"/>
  <c r="Q37" i="1"/>
  <c r="S37" i="1"/>
  <c r="C45" i="1"/>
  <c r="G45" i="1"/>
  <c r="Q45" i="1"/>
  <c r="R70" i="1"/>
  <c r="K70" i="1" s="1"/>
  <c r="S45" i="1"/>
  <c r="K45" i="1"/>
  <c r="K42" i="1"/>
  <c r="R67" i="1"/>
  <c r="S42" i="1"/>
  <c r="E42" i="1"/>
  <c r="F89" i="1"/>
  <c r="E34" i="1"/>
  <c r="C34" i="1"/>
  <c r="S34" i="1"/>
  <c r="O34" i="1"/>
  <c r="M34" i="1"/>
  <c r="E35" i="1"/>
  <c r="O36" i="1"/>
  <c r="E36" i="1"/>
  <c r="R61" i="1"/>
  <c r="Q61" i="1" s="1"/>
  <c r="C36" i="1"/>
  <c r="K37" i="1"/>
  <c r="I35" i="1"/>
  <c r="O35" i="1"/>
  <c r="K60" i="1"/>
  <c r="C60" i="1"/>
  <c r="E68" i="1"/>
  <c r="E66" i="1"/>
  <c r="S66" i="1"/>
  <c r="O62" i="1"/>
  <c r="Q66" i="1"/>
  <c r="C66" i="1"/>
  <c r="M66" i="1"/>
  <c r="M60" i="1"/>
  <c r="O68" i="1"/>
  <c r="K66" i="1"/>
  <c r="O64" i="1"/>
  <c r="K64" i="1"/>
  <c r="I64" i="1"/>
  <c r="E64" i="1"/>
  <c r="I60" i="1"/>
  <c r="E60" i="1"/>
  <c r="G60" i="1"/>
  <c r="E67" i="1"/>
  <c r="K68" i="1"/>
  <c r="Q60" i="1"/>
  <c r="C67" i="1"/>
  <c r="G62" i="1"/>
  <c r="S62" i="1"/>
  <c r="Q62" i="1"/>
  <c r="I62" i="1"/>
  <c r="I68" i="1"/>
  <c r="C70" i="1"/>
  <c r="I70" i="1"/>
  <c r="G70" i="1"/>
  <c r="O67" i="1"/>
  <c r="M67" i="1"/>
  <c r="I61" i="1"/>
  <c r="O61" i="1"/>
  <c r="M61" i="1"/>
  <c r="C94" i="1" l="1"/>
  <c r="E94" i="1"/>
  <c r="J85" i="1"/>
  <c r="C85" i="1" s="1"/>
  <c r="Q15" i="1"/>
  <c r="Q59" i="1"/>
  <c r="S19" i="1"/>
  <c r="C19" i="1"/>
  <c r="Q19" i="1"/>
  <c r="K19" i="1"/>
  <c r="E19" i="1"/>
  <c r="R69" i="1"/>
  <c r="G11" i="1"/>
  <c r="I11" i="1"/>
  <c r="K11" i="1"/>
  <c r="C11" i="1"/>
  <c r="D93" i="1"/>
  <c r="H89" i="1"/>
  <c r="F87" i="1"/>
  <c r="J87" i="1" s="1"/>
  <c r="G61" i="1"/>
  <c r="M70" i="1"/>
  <c r="I67" i="1"/>
  <c r="S67" i="1"/>
  <c r="S61" i="1"/>
  <c r="K67" i="1"/>
  <c r="Q70" i="1"/>
  <c r="S70" i="1"/>
  <c r="M68" i="1"/>
  <c r="G67" i="1"/>
  <c r="C64" i="1"/>
  <c r="M64" i="1"/>
  <c r="Q22" i="1"/>
  <c r="E11" i="1"/>
  <c r="S15" i="1"/>
  <c r="I15" i="1"/>
  <c r="E88" i="1"/>
  <c r="H85" i="1"/>
  <c r="E13" i="1"/>
  <c r="Q13" i="1"/>
  <c r="R63" i="1"/>
  <c r="I63" i="1" s="1"/>
  <c r="G13" i="1"/>
  <c r="K13" i="1"/>
  <c r="I13" i="1"/>
  <c r="D91" i="1"/>
  <c r="F90" i="1"/>
  <c r="G64" i="1"/>
  <c r="O63" i="1"/>
  <c r="F86" i="1"/>
  <c r="M20" i="1"/>
  <c r="C20" i="1"/>
  <c r="E20" i="1"/>
  <c r="S20" i="1"/>
  <c r="Q20" i="1"/>
  <c r="K44" i="1"/>
  <c r="G44" i="1"/>
  <c r="E44" i="1"/>
  <c r="G42" i="1"/>
  <c r="O42" i="1"/>
  <c r="M42" i="1"/>
  <c r="E40" i="1"/>
  <c r="K40" i="1"/>
  <c r="O40" i="1"/>
  <c r="M40" i="1"/>
  <c r="Q40" i="1"/>
  <c r="S40" i="1"/>
  <c r="J88" i="1"/>
  <c r="G88" i="1" s="1"/>
  <c r="C88" i="1"/>
  <c r="G15" i="1"/>
  <c r="K15" i="1"/>
  <c r="C15" i="1"/>
  <c r="E15" i="1"/>
  <c r="R65" i="1"/>
  <c r="Q69" i="1"/>
  <c r="K69" i="1"/>
  <c r="E69" i="1"/>
  <c r="G94" i="1"/>
  <c r="H92" i="1"/>
  <c r="I66" i="1"/>
  <c r="Q65" i="1"/>
  <c r="B91" i="1"/>
  <c r="F98" i="1"/>
  <c r="E61" i="1"/>
  <c r="K61" i="1"/>
  <c r="J89" i="1"/>
  <c r="E70" i="1"/>
  <c r="Q67" i="1"/>
  <c r="G68" i="1"/>
  <c r="Q64" i="1"/>
  <c r="M62" i="1"/>
  <c r="C68" i="1"/>
  <c r="C61" i="1"/>
  <c r="I94" i="1"/>
  <c r="I19" i="1"/>
  <c r="M19" i="1"/>
  <c r="M11" i="1"/>
  <c r="H72" i="1"/>
  <c r="G19" i="1"/>
  <c r="Q17" i="1"/>
  <c r="K17" i="1"/>
  <c r="M17" i="1"/>
  <c r="S17" i="1"/>
  <c r="O17" i="1"/>
  <c r="O11" i="1"/>
  <c r="R47" i="1"/>
  <c r="Q34" i="1"/>
  <c r="I34" i="1"/>
  <c r="K34" i="1"/>
  <c r="R59" i="1"/>
  <c r="Q38" i="1"/>
  <c r="K38" i="1"/>
  <c r="I38" i="1"/>
  <c r="O38" i="1"/>
  <c r="Q36" i="1"/>
  <c r="M36" i="1"/>
  <c r="K36" i="1"/>
  <c r="I36" i="1"/>
  <c r="H95" i="1"/>
  <c r="B95" i="1"/>
  <c r="C69" i="1"/>
  <c r="F92" i="1"/>
  <c r="G66" i="1"/>
  <c r="O70" i="1"/>
  <c r="F96" i="1"/>
  <c r="K22" i="1"/>
  <c r="J72" i="1"/>
  <c r="R22" i="1"/>
  <c r="I22" i="1" s="1"/>
  <c r="M18" i="1"/>
  <c r="E87" i="1" l="1"/>
  <c r="C87" i="1"/>
  <c r="I87" i="1"/>
  <c r="B98" i="1"/>
  <c r="J86" i="1"/>
  <c r="J92" i="1"/>
  <c r="G59" i="1"/>
  <c r="C59" i="1"/>
  <c r="K59" i="1"/>
  <c r="E59" i="1"/>
  <c r="M59" i="1"/>
  <c r="S59" i="1"/>
  <c r="O59" i="1"/>
  <c r="I59" i="1"/>
  <c r="K47" i="1"/>
  <c r="I47" i="1"/>
  <c r="Q47" i="1"/>
  <c r="G47" i="1"/>
  <c r="C47" i="1"/>
  <c r="M47" i="1"/>
  <c r="S47" i="1"/>
  <c r="O47" i="1"/>
  <c r="H98" i="1"/>
  <c r="C89" i="1"/>
  <c r="E89" i="1"/>
  <c r="J91" i="1"/>
  <c r="C91" i="1"/>
  <c r="O65" i="1"/>
  <c r="G65" i="1"/>
  <c r="S65" i="1"/>
  <c r="M65" i="1"/>
  <c r="C65" i="1"/>
  <c r="K65" i="1"/>
  <c r="I65" i="1"/>
  <c r="G90" i="1"/>
  <c r="J93" i="1"/>
  <c r="E85" i="1"/>
  <c r="I88" i="1"/>
  <c r="E47" i="1"/>
  <c r="E65" i="1"/>
  <c r="I85" i="1"/>
  <c r="G89" i="1"/>
  <c r="I89" i="1"/>
  <c r="G69" i="1"/>
  <c r="S69" i="1"/>
  <c r="I69" i="1"/>
  <c r="M69" i="1"/>
  <c r="O69" i="1"/>
  <c r="J96" i="1"/>
  <c r="J90" i="1"/>
  <c r="G87" i="1"/>
  <c r="G22" i="1"/>
  <c r="S22" i="1"/>
  <c r="E22" i="1"/>
  <c r="O22" i="1"/>
  <c r="M22" i="1"/>
  <c r="R72" i="1"/>
  <c r="K72" i="1" s="1"/>
  <c r="C22" i="1"/>
  <c r="J95" i="1"/>
  <c r="I95" i="1" s="1"/>
  <c r="C95" i="1"/>
  <c r="E91" i="1"/>
  <c r="E63" i="1"/>
  <c r="M63" i="1"/>
  <c r="S63" i="1"/>
  <c r="K63" i="1"/>
  <c r="C63" i="1"/>
  <c r="G63" i="1"/>
  <c r="Q63" i="1"/>
  <c r="G85" i="1"/>
  <c r="C92" i="1" l="1"/>
  <c r="E92" i="1"/>
  <c r="G91" i="1"/>
  <c r="I91" i="1"/>
  <c r="I72" i="1"/>
  <c r="E86" i="1"/>
  <c r="C86" i="1"/>
  <c r="I86" i="1"/>
  <c r="C96" i="1"/>
  <c r="I96" i="1"/>
  <c r="E96" i="1"/>
  <c r="C93" i="1"/>
  <c r="I93" i="1"/>
  <c r="G93" i="1"/>
  <c r="G86" i="1"/>
  <c r="C98" i="1"/>
  <c r="J98" i="1"/>
  <c r="I98" i="1" s="1"/>
  <c r="G95" i="1"/>
  <c r="E95" i="1"/>
  <c r="S72" i="1"/>
  <c r="C72" i="1"/>
  <c r="M72" i="1"/>
  <c r="E72" i="1"/>
  <c r="Q72" i="1"/>
  <c r="O72" i="1"/>
  <c r="G72" i="1"/>
  <c r="C90" i="1"/>
  <c r="I90" i="1"/>
  <c r="E90" i="1"/>
  <c r="G96" i="1"/>
  <c r="E93" i="1"/>
  <c r="G92" i="1"/>
  <c r="I92" i="1"/>
  <c r="E98" i="1" l="1"/>
  <c r="G98" i="1"/>
</calcChain>
</file>

<file path=xl/sharedStrings.xml><?xml version="1.0" encoding="utf-8"?>
<sst xmlns="http://schemas.openxmlformats.org/spreadsheetml/2006/main" count="182" uniqueCount="33">
  <si>
    <t>Airport</t>
  </si>
  <si>
    <t>Total</t>
  </si>
  <si>
    <t>000's</t>
  </si>
  <si>
    <t>%</t>
  </si>
  <si>
    <t>UK</t>
  </si>
  <si>
    <t>Foreign</t>
  </si>
  <si>
    <t>International Business</t>
  </si>
  <si>
    <t>International Leisure</t>
  </si>
  <si>
    <t>Domestic Business</t>
  </si>
  <si>
    <t>Domestic Leisure</t>
  </si>
  <si>
    <t xml:space="preserve"> </t>
  </si>
  <si>
    <t>Business</t>
  </si>
  <si>
    <t>Leisure</t>
  </si>
  <si>
    <t>Gatwick</t>
  </si>
  <si>
    <t>Heathrow</t>
  </si>
  <si>
    <t>Luton</t>
  </si>
  <si>
    <t>Manchester</t>
  </si>
  <si>
    <t>Stansted</t>
  </si>
  <si>
    <t>Table 3.1</t>
  </si>
  <si>
    <t>Table 3.2</t>
  </si>
  <si>
    <t>Table 3.3</t>
  </si>
  <si>
    <t>Table 3.4</t>
  </si>
  <si>
    <t>Birmingham</t>
  </si>
  <si>
    <t>East Midlands</t>
  </si>
  <si>
    <r>
      <t>Note: Excludes</t>
    </r>
    <r>
      <rPr>
        <sz val="8"/>
        <rFont val="Arial"/>
        <family val="2"/>
      </rPr>
      <t xml:space="preserve"> interviews where passengers may not have answered all relevant core questions</t>
    </r>
  </si>
  <si>
    <t>London City</t>
  </si>
  <si>
    <t>Characteristics of scheduled terminating passengers at the 2018 survey airports.</t>
  </si>
  <si>
    <t>Characteristics of charter terminating passengers at the 2018 survey airports.</t>
  </si>
  <si>
    <t>Characteristics of all terminating passengers at the 2018 survey airports.</t>
  </si>
  <si>
    <t>Aberdeen</t>
  </si>
  <si>
    <t>Edinburgh</t>
  </si>
  <si>
    <t>Glasgow</t>
  </si>
  <si>
    <t>Inverness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</si>
</sst>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,000"/>
    <numFmt numFmtId="166" formatCode="#,##0\ "/>
    <numFmt numFmtId="167" formatCode="0.0\ \ "/>
  </numFmts>
  <fonts count="4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3" fillId="0" borderId="0" xfId="0" applyFont="1"/>
    <xf numFmtId="0" fontId="0" fillId="0" borderId="0" xfId="0" applyFill="1" applyBorder="1"/>
    <xf numFmtId="0" fontId="0" fillId="0" borderId="9" xfId="0" applyBorder="1" applyAlignment="1">
      <alignment horizontal="centerContinuous"/>
    </xf>
    <xf numFmtId="166" fontId="0" fillId="0" borderId="2" xfId="0" applyNumberFormat="1" applyBorder="1" applyAlignment="1">
      <alignment horizontal="right"/>
    </xf>
    <xf numFmtId="167" fontId="0" fillId="0" borderId="2" xfId="0" applyNumberFormat="1" applyBorder="1" applyAlignment="1"/>
    <xf numFmtId="166" fontId="0" fillId="0" borderId="4" xfId="0" applyNumberFormat="1" applyBorder="1" applyAlignment="1">
      <alignment horizontal="right"/>
    </xf>
    <xf numFmtId="167" fontId="0" fillId="0" borderId="4" xfId="0" applyNumberFormat="1" applyBorder="1" applyAlignment="1"/>
    <xf numFmtId="167" fontId="0" fillId="0" borderId="10" xfId="0" applyNumberFormat="1" applyBorder="1" applyAlignment="1"/>
    <xf numFmtId="164" fontId="0" fillId="0" borderId="10" xfId="0" applyNumberFormat="1" applyBorder="1" applyAlignment="1">
      <alignment horizontal="center"/>
    </xf>
    <xf numFmtId="167" fontId="0" fillId="0" borderId="5" xfId="0" applyNumberFormat="1" applyBorder="1" applyAlignment="1"/>
    <xf numFmtId="0" fontId="0" fillId="0" borderId="11" xfId="0" applyBorder="1"/>
    <xf numFmtId="0" fontId="0" fillId="0" borderId="10" xfId="0" applyBorder="1"/>
    <xf numFmtId="0" fontId="0" fillId="0" borderId="5" xfId="0" applyBorder="1"/>
    <xf numFmtId="0" fontId="0" fillId="0" borderId="10" xfId="0" applyBorder="1" applyAlignment="1">
      <alignment horizontal="centerContinuous"/>
    </xf>
    <xf numFmtId="0" fontId="0" fillId="0" borderId="11" xfId="0" applyBorder="1" applyAlignment="1"/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"/>
    </xf>
    <xf numFmtId="0" fontId="0" fillId="0" borderId="14" xfId="0" applyBorder="1"/>
    <xf numFmtId="0" fontId="0" fillId="0" borderId="3" xfId="0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0" fontId="3" fillId="0" borderId="0" xfId="0" applyFont="1" applyBorder="1"/>
    <xf numFmtId="0" fontId="0" fillId="0" borderId="2" xfId="0" applyFill="1" applyBorder="1"/>
    <xf numFmtId="0" fontId="2" fillId="0" borderId="2" xfId="0" applyFont="1" applyFill="1" applyBorder="1"/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6" fontId="0" fillId="0" borderId="0" xfId="0" applyNumberFormat="1" applyBorder="1"/>
    <xf numFmtId="166" fontId="2" fillId="0" borderId="0" xfId="0" applyNumberFormat="1" applyFont="1" applyBorder="1"/>
    <xf numFmtId="166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01"/>
  <sheetViews>
    <sheetView tabSelected="1" topLeftCell="A46" workbookViewId="0">
      <selection activeCell="M84" sqref="M84"/>
    </sheetView>
  </sheetViews>
  <sheetFormatPr defaultRowHeight="11.25" x14ac:dyDescent="0.2"/>
  <cols>
    <col min="1" max="1" width="24.33203125" customWidth="1"/>
    <col min="2" max="19" width="8.5" customWidth="1"/>
    <col min="21" max="21" width="9.83203125" customWidth="1"/>
    <col min="23" max="23" width="9.6640625" customWidth="1"/>
    <col min="24" max="24" width="9.5" bestFit="1" customWidth="1"/>
    <col min="26" max="26" width="9.5" bestFit="1" customWidth="1"/>
    <col min="28" max="28" width="9.5" bestFit="1" customWidth="1"/>
    <col min="30" max="30" width="9.5" bestFit="1" customWidth="1"/>
    <col min="32" max="32" width="9.6640625" bestFit="1" customWidth="1"/>
  </cols>
  <sheetData>
    <row r="1" spans="1:104" x14ac:dyDescent="0.2">
      <c r="A1" s="1" t="s">
        <v>18</v>
      </c>
    </row>
    <row r="2" spans="1:104" s="2" customFormat="1" x14ac:dyDescent="0.2">
      <c r="A2" s="2" t="s">
        <v>26</v>
      </c>
    </row>
    <row r="5" spans="1:104" s="4" customFormat="1" x14ac:dyDescent="0.2">
      <c r="A5" s="3"/>
      <c r="B5" s="14" t="s">
        <v>6</v>
      </c>
      <c r="C5" s="15"/>
      <c r="D5" s="15"/>
      <c r="E5" s="43"/>
      <c r="F5" s="15" t="s">
        <v>7</v>
      </c>
      <c r="G5" s="15"/>
      <c r="H5" s="15"/>
      <c r="I5" s="43"/>
      <c r="J5" s="14" t="s">
        <v>8</v>
      </c>
      <c r="K5" s="15"/>
      <c r="L5" s="15"/>
      <c r="M5" s="43"/>
      <c r="N5" s="15" t="s">
        <v>9</v>
      </c>
      <c r="O5" s="15"/>
      <c r="P5" s="15"/>
      <c r="Q5" s="43"/>
      <c r="R5" s="44"/>
      <c r="S5" s="16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</row>
    <row r="6" spans="1:104" s="4" customFormat="1" x14ac:dyDescent="0.2">
      <c r="A6" s="5" t="s">
        <v>0</v>
      </c>
      <c r="B6" s="6" t="s">
        <v>4</v>
      </c>
      <c r="C6" s="7"/>
      <c r="D6" s="8" t="s">
        <v>5</v>
      </c>
      <c r="E6" s="45"/>
      <c r="F6" s="9" t="s">
        <v>4</v>
      </c>
      <c r="G6" s="7"/>
      <c r="H6" s="9" t="s">
        <v>5</v>
      </c>
      <c r="I6" s="46"/>
      <c r="J6" s="6" t="s">
        <v>4</v>
      </c>
      <c r="K6" s="7"/>
      <c r="L6" s="8" t="s">
        <v>5</v>
      </c>
      <c r="M6" s="45"/>
      <c r="N6" s="9" t="s">
        <v>4</v>
      </c>
      <c r="O6" s="7"/>
      <c r="P6" s="9" t="s">
        <v>5</v>
      </c>
      <c r="Q6" s="46"/>
      <c r="R6" s="9" t="s">
        <v>1</v>
      </c>
      <c r="S6" s="8"/>
    </row>
    <row r="7" spans="1:104" s="4" customFormat="1" x14ac:dyDescent="0.2">
      <c r="A7" s="10"/>
      <c r="B7" s="11" t="s">
        <v>2</v>
      </c>
      <c r="C7" s="12" t="s">
        <v>3</v>
      </c>
      <c r="D7" s="13" t="s">
        <v>2</v>
      </c>
      <c r="E7" s="47" t="s">
        <v>3</v>
      </c>
      <c r="F7" s="13" t="s">
        <v>2</v>
      </c>
      <c r="G7" s="12" t="s">
        <v>3</v>
      </c>
      <c r="H7" s="13" t="s">
        <v>2</v>
      </c>
      <c r="I7" s="47" t="s">
        <v>3</v>
      </c>
      <c r="J7" s="11" t="s">
        <v>2</v>
      </c>
      <c r="K7" s="12" t="s">
        <v>3</v>
      </c>
      <c r="L7" s="13" t="s">
        <v>2</v>
      </c>
      <c r="M7" s="47" t="s">
        <v>3</v>
      </c>
      <c r="N7" s="13" t="s">
        <v>2</v>
      </c>
      <c r="O7" s="12" t="s">
        <v>3</v>
      </c>
      <c r="P7" s="13" t="s">
        <v>2</v>
      </c>
      <c r="Q7" s="47" t="s">
        <v>3</v>
      </c>
      <c r="R7" s="13" t="s">
        <v>2</v>
      </c>
      <c r="S7" s="12" t="s">
        <v>3</v>
      </c>
    </row>
    <row r="8" spans="1:104" s="4" customFormat="1" x14ac:dyDescent="0.2">
      <c r="A8" s="5"/>
      <c r="B8" s="5"/>
      <c r="C8" s="5"/>
      <c r="D8" s="5"/>
      <c r="E8" s="48"/>
      <c r="F8" s="49"/>
      <c r="G8" s="5"/>
      <c r="H8" s="5"/>
      <c r="I8" s="48"/>
      <c r="J8" s="5"/>
      <c r="K8" s="5"/>
      <c r="L8" s="5"/>
      <c r="M8" s="48"/>
      <c r="N8" s="49"/>
      <c r="O8" s="5"/>
      <c r="P8" s="5"/>
      <c r="Q8" s="48"/>
      <c r="R8" s="49"/>
      <c r="S8" s="5"/>
    </row>
    <row r="9" spans="1:104" s="4" customFormat="1" x14ac:dyDescent="0.2">
      <c r="A9" s="53" t="s">
        <v>29</v>
      </c>
      <c r="B9" s="31">
        <v>175.97815999094991</v>
      </c>
      <c r="C9" s="32">
        <f>B9/$R9*100</f>
        <v>7.9229795914203471</v>
      </c>
      <c r="D9" s="31">
        <v>149.84810142282339</v>
      </c>
      <c r="E9" s="32">
        <f>D9/$R9*100</f>
        <v>6.746538601421749</v>
      </c>
      <c r="F9" s="50">
        <v>337.78529085254303</v>
      </c>
      <c r="G9" s="32">
        <f>F9/$R9*100</f>
        <v>15.207943791685954</v>
      </c>
      <c r="H9" s="31">
        <v>127.6100539253239</v>
      </c>
      <c r="I9" s="32">
        <f>H9/$R9*100</f>
        <v>5.7453257436172018</v>
      </c>
      <c r="J9" s="50">
        <v>601.00115495433499</v>
      </c>
      <c r="K9" s="32">
        <f>J9/$R9*100</f>
        <v>27.058584345740044</v>
      </c>
      <c r="L9" s="31">
        <v>66.636158538983707</v>
      </c>
      <c r="M9" s="32">
        <f>L9/$R9*100</f>
        <v>3.0001275395888332</v>
      </c>
      <c r="N9" s="50">
        <v>681.89120900521198</v>
      </c>
      <c r="O9" s="32">
        <f>N9/$R9*100</f>
        <v>30.700458129549048</v>
      </c>
      <c r="P9" s="31">
        <v>80.360729420754296</v>
      </c>
      <c r="Q9" s="32">
        <f>P9/$R9*100</f>
        <v>3.6180422569768464</v>
      </c>
      <c r="R9" s="50">
        <f>B9+D9+F9+H9+J9+L9+N9+P9</f>
        <v>2221.1108581109247</v>
      </c>
      <c r="S9" s="55">
        <f>R9/$R9*100</f>
        <v>100</v>
      </c>
    </row>
    <row r="10" spans="1:104" s="4" customFormat="1" x14ac:dyDescent="0.2">
      <c r="A10" s="53" t="s">
        <v>22</v>
      </c>
      <c r="B10" s="31">
        <v>691.84696322340096</v>
      </c>
      <c r="C10" s="32">
        <f>B10/$R10*100</f>
        <v>6.3557328577254841</v>
      </c>
      <c r="D10" s="31">
        <v>716.75673244240102</v>
      </c>
      <c r="E10" s="32">
        <f>D10/$R10*100</f>
        <v>6.5845693593210477</v>
      </c>
      <c r="F10" s="50">
        <v>6220.6563202492098</v>
      </c>
      <c r="G10" s="32">
        <f>F10/$R10*100</f>
        <v>57.146785160432891</v>
      </c>
      <c r="H10" s="31">
        <v>1961.8331354417601</v>
      </c>
      <c r="I10" s="32">
        <f>H10/$R10*100</f>
        <v>18.022609020653512</v>
      </c>
      <c r="J10" s="50">
        <v>597.48044146997495</v>
      </c>
      <c r="K10" s="32">
        <f>J10/$R10*100</f>
        <v>5.4888237942194147</v>
      </c>
      <c r="L10" s="31">
        <v>31.039373505996398</v>
      </c>
      <c r="M10" s="32">
        <f>L10/$R10*100</f>
        <v>0.28514682662786089</v>
      </c>
      <c r="N10" s="50">
        <v>608.60056325490905</v>
      </c>
      <c r="O10" s="32">
        <f>N10/$R10*100</f>
        <v>5.590980090578836</v>
      </c>
      <c r="P10" s="31">
        <v>57.1867650841249</v>
      </c>
      <c r="Q10" s="32">
        <f>P10/$R10*100</f>
        <v>0.52535289044094102</v>
      </c>
      <c r="R10" s="50">
        <f t="shared" ref="R10:R19" si="0">B10+D10+F10+H10+J10+L10+N10+P10</f>
        <v>10885.400294671779</v>
      </c>
      <c r="S10" s="55">
        <f>R10/$R10*100</f>
        <v>100</v>
      </c>
    </row>
    <row r="11" spans="1:104" s="4" customFormat="1" x14ac:dyDescent="0.2">
      <c r="A11" s="53" t="s">
        <v>23</v>
      </c>
      <c r="B11" s="31">
        <v>66.316202938215795</v>
      </c>
      <c r="C11" s="32">
        <f>B11/$R11*100</f>
        <v>1.5352078901687409</v>
      </c>
      <c r="D11" s="31">
        <v>47.149511754096096</v>
      </c>
      <c r="E11" s="32">
        <f>D11/$R11*100</f>
        <v>1.0915025175661781</v>
      </c>
      <c r="F11" s="50">
        <v>3408.4900178728899</v>
      </c>
      <c r="G11" s="32">
        <f>F11/$R11*100</f>
        <v>78.905916460189857</v>
      </c>
      <c r="H11" s="31">
        <v>408.20825882089605</v>
      </c>
      <c r="I11" s="32">
        <f>H11/$R11*100</f>
        <v>9.4499460464849072</v>
      </c>
      <c r="J11" s="50">
        <v>149.94379368222531</v>
      </c>
      <c r="K11" s="32">
        <f>J11/$R11*100</f>
        <v>3.4711712212662365</v>
      </c>
      <c r="L11" s="31">
        <v>3.5030601877769296</v>
      </c>
      <c r="M11" s="32">
        <f>L11/$R11*100</f>
        <v>8.109519848447197E-2</v>
      </c>
      <c r="N11" s="50">
        <v>230.62090614293101</v>
      </c>
      <c r="O11" s="32">
        <f>N11/$R11*100</f>
        <v>5.3388315232455001</v>
      </c>
      <c r="P11" s="31">
        <v>5.4570257949627408</v>
      </c>
      <c r="Q11" s="32">
        <f>P11/$R11*100</f>
        <v>0.12632914259410014</v>
      </c>
      <c r="R11" s="50">
        <f t="shared" si="0"/>
        <v>4319.6887771939937</v>
      </c>
      <c r="S11" s="55">
        <f>R11/$R11*100</f>
        <v>100</v>
      </c>
      <c r="T11" s="23"/>
    </row>
    <row r="12" spans="1:104" s="4" customFormat="1" x14ac:dyDescent="0.2">
      <c r="A12" s="53" t="s">
        <v>30</v>
      </c>
      <c r="B12" s="31">
        <v>457.86041755707402</v>
      </c>
      <c r="C12" s="32">
        <f>B12/$R12*100</f>
        <v>3.3054183333359695</v>
      </c>
      <c r="D12" s="31">
        <v>393.7099428924148</v>
      </c>
      <c r="E12" s="32">
        <f>D12/$R12*100</f>
        <v>2.8422986861296526</v>
      </c>
      <c r="F12" s="50">
        <v>4496.8786218974501</v>
      </c>
      <c r="G12" s="32">
        <f>F12/$R12*100</f>
        <v>32.46418443182754</v>
      </c>
      <c r="H12" s="31">
        <v>3201.6082578427599</v>
      </c>
      <c r="I12" s="32">
        <f>H12/$R12*100</f>
        <v>23.11327694168742</v>
      </c>
      <c r="J12" s="50">
        <v>2047.211734949663</v>
      </c>
      <c r="K12" s="32">
        <f>J12/$R12*100</f>
        <v>14.779375856572349</v>
      </c>
      <c r="L12" s="31">
        <v>110.263841852844</v>
      </c>
      <c r="M12" s="32">
        <f>L12/$R12*100</f>
        <v>0.79602453146982544</v>
      </c>
      <c r="N12" s="50">
        <v>2537.8673430526301</v>
      </c>
      <c r="O12" s="32">
        <f>N12/$R12*100</f>
        <v>18.321551550708413</v>
      </c>
      <c r="P12" s="31">
        <v>606.4143875855591</v>
      </c>
      <c r="Q12" s="32">
        <f>P12/$R12*100</f>
        <v>4.3778696682688212</v>
      </c>
      <c r="R12" s="50">
        <f t="shared" si="0"/>
        <v>13851.814547630396</v>
      </c>
      <c r="S12" s="55">
        <f>R12/$R12*100</f>
        <v>100</v>
      </c>
      <c r="T12" s="23"/>
    </row>
    <row r="13" spans="1:104" s="4" customFormat="1" x14ac:dyDescent="0.2">
      <c r="A13" s="54" t="s">
        <v>13</v>
      </c>
      <c r="B13" s="31">
        <v>2782.3086710330872</v>
      </c>
      <c r="C13" s="32">
        <f t="shared" ref="C13:C19" si="1">B13/$R13*100</f>
        <v>7.1426092238712986</v>
      </c>
      <c r="D13" s="31">
        <v>2013.3722513819921</v>
      </c>
      <c r="E13" s="32">
        <f t="shared" ref="E13:E19" si="2">D13/$R13*100</f>
        <v>5.1686325688903132</v>
      </c>
      <c r="F13" s="50">
        <v>22521.13245013258</v>
      </c>
      <c r="G13" s="32">
        <f t="shared" ref="G13:G19" si="3">F13/$R13*100</f>
        <v>57.815169842609905</v>
      </c>
      <c r="H13" s="31">
        <v>8602.991261327099</v>
      </c>
      <c r="I13" s="32">
        <f t="shared" ref="I13:I19" si="4">H13/$R13*100</f>
        <v>22.085186081536808</v>
      </c>
      <c r="J13" s="50">
        <v>974.07878347437304</v>
      </c>
      <c r="K13" s="32">
        <f t="shared" ref="K13:K19" si="5">J13/$R13*100</f>
        <v>2.5006082811933457</v>
      </c>
      <c r="L13" s="31">
        <v>74.625620327570203</v>
      </c>
      <c r="M13" s="32">
        <f t="shared" ref="M13:M19" si="6">L13/$R13*100</f>
        <v>0.19157530925240815</v>
      </c>
      <c r="N13" s="50">
        <v>1852.0863203597169</v>
      </c>
      <c r="O13" s="32">
        <f t="shared" ref="O13:O19" si="7">N13/$R13*100</f>
        <v>4.7545870711373164</v>
      </c>
      <c r="P13" s="31">
        <v>133.0780661562294</v>
      </c>
      <c r="Q13" s="32">
        <f t="shared" ref="Q13:Q19" si="8">P13/$R13*100</f>
        <v>0.34163162150858833</v>
      </c>
      <c r="R13" s="50">
        <f t="shared" si="0"/>
        <v>38953.673424192653</v>
      </c>
      <c r="S13" s="55">
        <f t="shared" ref="S13:S19" si="9">R13/$R13*100</f>
        <v>100</v>
      </c>
      <c r="T13" s="23"/>
    </row>
    <row r="14" spans="1:104" s="4" customFormat="1" x14ac:dyDescent="0.2">
      <c r="A14" s="53" t="s">
        <v>31</v>
      </c>
      <c r="B14" s="31">
        <v>212.94056808417071</v>
      </c>
      <c r="C14" s="32">
        <f t="shared" si="1"/>
        <v>2.3423820767259413</v>
      </c>
      <c r="D14" s="31">
        <v>190.35060309200961</v>
      </c>
      <c r="E14" s="32">
        <f t="shared" si="2"/>
        <v>2.0938886609922673</v>
      </c>
      <c r="F14" s="50">
        <v>3361.4533726931299</v>
      </c>
      <c r="G14" s="32">
        <f t="shared" si="3"/>
        <v>36.976552672828468</v>
      </c>
      <c r="H14" s="31">
        <v>1170.518516692528</v>
      </c>
      <c r="I14" s="32">
        <f t="shared" si="4"/>
        <v>12.875900626378712</v>
      </c>
      <c r="J14" s="50">
        <v>1653.89196505991</v>
      </c>
      <c r="K14" s="32">
        <f t="shared" si="5"/>
        <v>18.193089887249926</v>
      </c>
      <c r="L14" s="31">
        <v>39.6448582442057</v>
      </c>
      <c r="M14" s="32">
        <f t="shared" si="6"/>
        <v>0.43610011103596402</v>
      </c>
      <c r="N14" s="50">
        <v>2131.6840580993021</v>
      </c>
      <c r="O14" s="32">
        <f t="shared" si="7"/>
        <v>23.448883300435813</v>
      </c>
      <c r="P14" s="31">
        <v>330.28609935130999</v>
      </c>
      <c r="Q14" s="32">
        <f t="shared" si="8"/>
        <v>3.6332026643529143</v>
      </c>
      <c r="R14" s="50">
        <f t="shared" si="0"/>
        <v>9090.7700413165658</v>
      </c>
      <c r="S14" s="55">
        <f t="shared" si="9"/>
        <v>100</v>
      </c>
      <c r="T14" s="23"/>
    </row>
    <row r="15" spans="1:104" s="4" customFormat="1" x14ac:dyDescent="0.2">
      <c r="A15" s="53" t="s">
        <v>14</v>
      </c>
      <c r="B15" s="31">
        <v>6326.96316735034</v>
      </c>
      <c r="C15" s="32">
        <f t="shared" si="1"/>
        <v>12.2672061515149</v>
      </c>
      <c r="D15" s="31">
        <v>6567.1154798433909</v>
      </c>
      <c r="E15" s="32">
        <f t="shared" si="2"/>
        <v>12.732832052471272</v>
      </c>
      <c r="F15" s="50">
        <v>19640.684688962476</v>
      </c>
      <c r="G15" s="32">
        <f t="shared" si="3"/>
        <v>38.080880457741998</v>
      </c>
      <c r="H15" s="31">
        <v>17105.70680760176</v>
      </c>
      <c r="I15" s="32">
        <f t="shared" si="4"/>
        <v>33.165869031619614</v>
      </c>
      <c r="J15" s="50">
        <v>916.92617477969202</v>
      </c>
      <c r="K15" s="32">
        <f t="shared" si="5"/>
        <v>1.777807474806756</v>
      </c>
      <c r="L15" s="31">
        <v>48.152415455364377</v>
      </c>
      <c r="M15" s="32">
        <f t="shared" si="6"/>
        <v>9.3361632027917058E-2</v>
      </c>
      <c r="N15" s="50">
        <v>817.47776257525402</v>
      </c>
      <c r="O15" s="32">
        <f t="shared" si="7"/>
        <v>1.5849891918984373</v>
      </c>
      <c r="P15" s="31">
        <v>153.20927549472211</v>
      </c>
      <c r="Q15" s="32">
        <f t="shared" si="8"/>
        <v>0.29705400791910852</v>
      </c>
      <c r="R15" s="50">
        <f t="shared" si="0"/>
        <v>51576.235772062995</v>
      </c>
      <c r="S15" s="55">
        <f t="shared" si="9"/>
        <v>100</v>
      </c>
      <c r="T15" s="23"/>
    </row>
    <row r="16" spans="1:104" s="4" customFormat="1" x14ac:dyDescent="0.2">
      <c r="A16" s="53" t="s">
        <v>32</v>
      </c>
      <c r="B16" s="31">
        <v>15.43955823437966</v>
      </c>
      <c r="C16" s="32">
        <f t="shared" si="1"/>
        <v>1.7789209074826107</v>
      </c>
      <c r="D16" s="31">
        <v>10.48110266565668</v>
      </c>
      <c r="E16" s="32">
        <f t="shared" si="2"/>
        <v>1.2076156831929927</v>
      </c>
      <c r="F16" s="50">
        <v>25.6575624747231</v>
      </c>
      <c r="G16" s="32">
        <f t="shared" si="3"/>
        <v>2.9562228159930286</v>
      </c>
      <c r="H16" s="31">
        <v>44.246341026118699</v>
      </c>
      <c r="I16" s="32">
        <f t="shared" si="4"/>
        <v>5.0979917907042775</v>
      </c>
      <c r="J16" s="50">
        <v>223.45564251218309</v>
      </c>
      <c r="K16" s="32">
        <f t="shared" si="5"/>
        <v>25.746197418701854</v>
      </c>
      <c r="L16" s="31">
        <v>8.389408221027729</v>
      </c>
      <c r="M16" s="32">
        <f t="shared" si="6"/>
        <v>0.96661403514518052</v>
      </c>
      <c r="N16" s="50">
        <v>476.16279916952101</v>
      </c>
      <c r="O16" s="32">
        <f t="shared" si="7"/>
        <v>54.862706947271533</v>
      </c>
      <c r="P16" s="31">
        <v>64.084656626120804</v>
      </c>
      <c r="Q16" s="32">
        <f t="shared" si="8"/>
        <v>7.3837304015085206</v>
      </c>
      <c r="R16" s="50">
        <f t="shared" si="0"/>
        <v>867.91707092973081</v>
      </c>
      <c r="S16" s="55">
        <f t="shared" si="9"/>
        <v>100</v>
      </c>
      <c r="T16" s="23"/>
    </row>
    <row r="17" spans="1:118" s="4" customFormat="1" x14ac:dyDescent="0.2">
      <c r="A17" s="53" t="s">
        <v>25</v>
      </c>
      <c r="B17" s="31">
        <v>598.73624426782408</v>
      </c>
      <c r="C17" s="32">
        <f t="shared" si="1"/>
        <v>12.669813111036554</v>
      </c>
      <c r="D17" s="31">
        <v>1109.6343730616709</v>
      </c>
      <c r="E17" s="32">
        <f t="shared" si="2"/>
        <v>23.480890396848658</v>
      </c>
      <c r="F17" s="50">
        <v>1140.9048915882458</v>
      </c>
      <c r="G17" s="32">
        <f t="shared" si="3"/>
        <v>24.142603512448336</v>
      </c>
      <c r="H17" s="31">
        <v>817.55827545611498</v>
      </c>
      <c r="I17" s="32">
        <f t="shared" si="4"/>
        <v>17.300289829751623</v>
      </c>
      <c r="J17" s="50">
        <v>641.34097207532409</v>
      </c>
      <c r="K17" s="32">
        <f t="shared" si="5"/>
        <v>13.571368585814442</v>
      </c>
      <c r="L17" s="31">
        <v>16.352208103763768</v>
      </c>
      <c r="M17" s="32">
        <f t="shared" si="6"/>
        <v>0.34602785886265769</v>
      </c>
      <c r="N17" s="50">
        <v>366.16354624304699</v>
      </c>
      <c r="O17" s="32">
        <f t="shared" si="7"/>
        <v>7.7483595546265258</v>
      </c>
      <c r="P17" s="31">
        <v>35.0006972792944</v>
      </c>
      <c r="Q17" s="32">
        <f t="shared" si="8"/>
        <v>0.74064715061121722</v>
      </c>
      <c r="R17" s="50">
        <f t="shared" si="0"/>
        <v>4725.6912080752845</v>
      </c>
      <c r="S17" s="55">
        <f t="shared" si="9"/>
        <v>100</v>
      </c>
      <c r="T17" s="23"/>
    </row>
    <row r="18" spans="1:118" s="4" customFormat="1" x14ac:dyDescent="0.2">
      <c r="A18" s="53" t="s">
        <v>15</v>
      </c>
      <c r="B18" s="31">
        <v>888.88989326602496</v>
      </c>
      <c r="C18" s="32">
        <f t="shared" si="1"/>
        <v>5.5321402583623689</v>
      </c>
      <c r="D18" s="31">
        <v>660.473926592873</v>
      </c>
      <c r="E18" s="32">
        <f t="shared" si="2"/>
        <v>4.1105590541455213</v>
      </c>
      <c r="F18" s="50">
        <v>9277.5036899989609</v>
      </c>
      <c r="G18" s="32">
        <f t="shared" si="3"/>
        <v>57.739942876354</v>
      </c>
      <c r="H18" s="31">
        <v>4110.7905385655195</v>
      </c>
      <c r="I18" s="32">
        <f t="shared" si="4"/>
        <v>25.584124652981536</v>
      </c>
      <c r="J18" s="50">
        <v>383.82120748415099</v>
      </c>
      <c r="K18" s="32">
        <f t="shared" si="5"/>
        <v>2.3887691490501126</v>
      </c>
      <c r="L18" s="31">
        <v>7.5563945819153595</v>
      </c>
      <c r="M18" s="32">
        <f t="shared" si="6"/>
        <v>4.7028360870534192E-2</v>
      </c>
      <c r="N18" s="50">
        <v>686.31493919763</v>
      </c>
      <c r="O18" s="32">
        <f t="shared" si="7"/>
        <v>4.2713844918410331</v>
      </c>
      <c r="P18" s="31">
        <v>52.389050904670597</v>
      </c>
      <c r="Q18" s="32">
        <f t="shared" si="8"/>
        <v>0.32605115639489668</v>
      </c>
      <c r="R18" s="50">
        <f t="shared" si="0"/>
        <v>16067.739640591744</v>
      </c>
      <c r="S18" s="55">
        <f t="shared" si="9"/>
        <v>100</v>
      </c>
      <c r="T18" s="23"/>
    </row>
    <row r="19" spans="1:118" s="4" customFormat="1" x14ac:dyDescent="0.2">
      <c r="A19" s="5" t="s">
        <v>16</v>
      </c>
      <c r="B19" s="31">
        <v>1904.9708117667178</v>
      </c>
      <c r="C19" s="32">
        <f t="shared" si="1"/>
        <v>7.8627421336338088</v>
      </c>
      <c r="D19" s="31">
        <v>1262.1318248862331</v>
      </c>
      <c r="E19" s="32">
        <f t="shared" si="2"/>
        <v>5.2094326151535704</v>
      </c>
      <c r="F19" s="50">
        <v>15319.187719109039</v>
      </c>
      <c r="G19" s="32">
        <f t="shared" si="3"/>
        <v>63.229747137372215</v>
      </c>
      <c r="H19" s="31">
        <v>3608.6748977428497</v>
      </c>
      <c r="I19" s="32">
        <f t="shared" si="4"/>
        <v>14.89475848648544</v>
      </c>
      <c r="J19" s="50">
        <v>861.68304280774294</v>
      </c>
      <c r="K19" s="32">
        <f t="shared" si="5"/>
        <v>3.5565854997215109</v>
      </c>
      <c r="L19" s="31">
        <v>78.854713002036306</v>
      </c>
      <c r="M19" s="32">
        <f t="shared" si="6"/>
        <v>0.32547179753462774</v>
      </c>
      <c r="N19" s="50">
        <v>1022.3364243026181</v>
      </c>
      <c r="O19" s="32">
        <f t="shared" si="7"/>
        <v>4.2196802326108829</v>
      </c>
      <c r="P19" s="31">
        <v>169.97802993634332</v>
      </c>
      <c r="Q19" s="32">
        <f t="shared" si="8"/>
        <v>0.70158209748791789</v>
      </c>
      <c r="R19" s="50">
        <f t="shared" si="0"/>
        <v>24227.817463553587</v>
      </c>
      <c r="S19" s="55">
        <f t="shared" si="9"/>
        <v>100</v>
      </c>
      <c r="T19" s="23"/>
    </row>
    <row r="20" spans="1:118" s="4" customFormat="1" x14ac:dyDescent="0.2">
      <c r="A20" s="5" t="s">
        <v>17</v>
      </c>
      <c r="B20" s="31">
        <v>1429.4091887871341</v>
      </c>
      <c r="C20" s="32">
        <f>B20/$R20*100</f>
        <v>5.490616158992375</v>
      </c>
      <c r="D20" s="31">
        <v>1229.1417599347619</v>
      </c>
      <c r="E20" s="32">
        <f>D20/$R20*100</f>
        <v>4.7213531728563316</v>
      </c>
      <c r="F20" s="50">
        <v>14445.421861909879</v>
      </c>
      <c r="G20" s="32">
        <f>F20/$R20*100</f>
        <v>55.487447065988803</v>
      </c>
      <c r="H20" s="31">
        <v>7138.3766537675974</v>
      </c>
      <c r="I20" s="32">
        <f>H20/$R20*100</f>
        <v>27.419780502045612</v>
      </c>
      <c r="J20" s="50">
        <v>561.71439934969601</v>
      </c>
      <c r="K20" s="32">
        <f>J20/$R20*100</f>
        <v>2.1576453978339618</v>
      </c>
      <c r="L20" s="31">
        <v>19.033103361358279</v>
      </c>
      <c r="M20" s="32">
        <f>L20/$R20*100</f>
        <v>7.3109551618538243E-2</v>
      </c>
      <c r="N20" s="50">
        <v>1043.9746804625229</v>
      </c>
      <c r="O20" s="32">
        <f>N20/$R20*100</f>
        <v>4.0100933274328083</v>
      </c>
      <c r="P20" s="31">
        <v>166.6037614444561</v>
      </c>
      <c r="Q20" s="32">
        <f>P20/$R20*100</f>
        <v>0.6399548232315625</v>
      </c>
      <c r="R20" s="50">
        <f>B20+D20+F20+H20+J20+L20+N20+P20</f>
        <v>26033.675409017407</v>
      </c>
      <c r="S20" s="55">
        <f>R20/$R20*100</f>
        <v>100</v>
      </c>
      <c r="T20" s="23"/>
    </row>
    <row r="21" spans="1:118" s="4" customFormat="1" x14ac:dyDescent="0.2">
      <c r="A21" s="5"/>
      <c r="B21" s="31"/>
      <c r="C21" s="32"/>
      <c r="D21" s="31"/>
      <c r="E21" s="35"/>
      <c r="F21" s="50"/>
      <c r="G21" s="32"/>
      <c r="H21" s="31"/>
      <c r="I21" s="35"/>
      <c r="J21" s="50"/>
      <c r="K21" s="32"/>
      <c r="L21" s="31"/>
      <c r="M21" s="35"/>
      <c r="N21" s="50"/>
      <c r="O21" s="32"/>
      <c r="P21" s="31"/>
      <c r="Q21" s="32"/>
      <c r="R21" s="50"/>
      <c r="S21" s="55"/>
      <c r="T21" s="23"/>
      <c r="V21" s="57"/>
      <c r="W21" s="57"/>
      <c r="X21" s="57"/>
      <c r="Y21" s="57"/>
      <c r="Z21" s="58"/>
      <c r="AA21" s="58"/>
      <c r="AB21" s="58"/>
      <c r="AC21" s="59"/>
      <c r="AD21" s="57"/>
      <c r="AE21" s="57"/>
      <c r="AF21" s="57"/>
      <c r="AG21" s="57"/>
      <c r="AH21" s="57"/>
    </row>
    <row r="22" spans="1:118" s="4" customFormat="1" x14ac:dyDescent="0.2">
      <c r="A22" s="10" t="s">
        <v>1</v>
      </c>
      <c r="B22" s="33">
        <f>SUM(B9:B20)</f>
        <v>15551.65984649932</v>
      </c>
      <c r="C22" s="34">
        <f>B22/$R22*100</f>
        <v>7.6676571273727205</v>
      </c>
      <c r="D22" s="33">
        <f>SUM(D9:D20)</f>
        <v>14350.165609970325</v>
      </c>
      <c r="E22" s="37">
        <f>D22/$R22*100</f>
        <v>7.0752672514912351</v>
      </c>
      <c r="F22" s="51">
        <f>SUM(F9:F20)</f>
        <v>100195.75648774114</v>
      </c>
      <c r="G22" s="34">
        <f>F22/$R22*100</f>
        <v>49.400945876440751</v>
      </c>
      <c r="H22" s="33">
        <f>SUM(H9:H20)</f>
        <v>48298.122998210332</v>
      </c>
      <c r="I22" s="37">
        <f>H22/$R22*100</f>
        <v>23.813113886317016</v>
      </c>
      <c r="J22" s="51">
        <f>SUM(J9:J20)</f>
        <v>9612.5493125992707</v>
      </c>
      <c r="K22" s="34">
        <f>J22/$R22*100</f>
        <v>4.739412575665658</v>
      </c>
      <c r="L22" s="33">
        <f>SUM(L9:L20)</f>
        <v>504.05115538284269</v>
      </c>
      <c r="M22" s="37">
        <f>L22/$R22*100</f>
        <v>0.24851954532697007</v>
      </c>
      <c r="N22" s="51">
        <f>SUM(N9:N20)</f>
        <v>12455.180551865293</v>
      </c>
      <c r="O22" s="34">
        <f>N22/$R22*100</f>
        <v>6.1409556840790547</v>
      </c>
      <c r="P22" s="33">
        <f>SUM(P9:P20)</f>
        <v>1854.0485450785475</v>
      </c>
      <c r="Q22" s="34">
        <f>P22/$R22*100</f>
        <v>0.91412805330658098</v>
      </c>
      <c r="R22" s="51">
        <f>SUM(R9:R20)</f>
        <v>202821.5345073471</v>
      </c>
      <c r="S22" s="56">
        <f>R22/$R22*100</f>
        <v>100</v>
      </c>
      <c r="T22" s="23"/>
      <c r="V22" s="57"/>
      <c r="W22" s="57"/>
      <c r="X22" s="57"/>
      <c r="Y22" s="57"/>
      <c r="Z22" s="58"/>
      <c r="AA22" s="58"/>
      <c r="AB22" s="58"/>
      <c r="AC22" s="59"/>
      <c r="AD22" s="57"/>
      <c r="AE22" s="57"/>
      <c r="AF22" s="57"/>
      <c r="AG22" s="57"/>
      <c r="AH22" s="57"/>
    </row>
    <row r="23" spans="1:118" s="4" customFormat="1" x14ac:dyDescent="0.2">
      <c r="B23" s="24"/>
      <c r="C23" s="25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24"/>
      <c r="Q23" s="25"/>
      <c r="R23" s="24"/>
      <c r="S23" s="26"/>
      <c r="T23" s="23"/>
      <c r="U23" s="23"/>
      <c r="V23" s="23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118" s="4" customFormat="1" x14ac:dyDescent="0.2">
      <c r="A24" s="52" t="s">
        <v>24</v>
      </c>
      <c r="B24" s="24"/>
      <c r="C24" s="25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24"/>
      <c r="Q24" s="25"/>
      <c r="R24" s="24"/>
      <c r="S24" s="26"/>
      <c r="T24" s="23"/>
      <c r="U24" s="23"/>
      <c r="V24" s="23"/>
      <c r="X24" s="27"/>
      <c r="Y24" s="27"/>
      <c r="Z24" s="27"/>
      <c r="AA24" s="27"/>
      <c r="AB24" s="27"/>
      <c r="AC24" s="27"/>
      <c r="AD24" s="27"/>
      <c r="AE24" s="27"/>
      <c r="AF24" s="27"/>
    </row>
    <row r="25" spans="1:118" x14ac:dyDescent="0.2">
      <c r="A25" s="28"/>
      <c r="T25" s="23"/>
      <c r="U25" s="23"/>
    </row>
    <row r="26" spans="1:118" x14ac:dyDescent="0.2">
      <c r="A26" s="1" t="s">
        <v>19</v>
      </c>
      <c r="T26" s="23"/>
      <c r="U26" s="23"/>
    </row>
    <row r="27" spans="1:118" s="2" customFormat="1" x14ac:dyDescent="0.2">
      <c r="A27" s="2" t="s">
        <v>27</v>
      </c>
      <c r="T27" s="23"/>
      <c r="U27" s="23"/>
    </row>
    <row r="28" spans="1:118" x14ac:dyDescent="0.2">
      <c r="T28" s="23"/>
      <c r="U28" s="23"/>
    </row>
    <row r="29" spans="1:118" x14ac:dyDescent="0.2">
      <c r="T29" s="23"/>
      <c r="U29" s="23"/>
    </row>
    <row r="30" spans="1:118" s="4" customFormat="1" x14ac:dyDescent="0.2">
      <c r="A30" s="3"/>
      <c r="B30" s="14" t="s">
        <v>6</v>
      </c>
      <c r="C30" s="15"/>
      <c r="D30" s="15"/>
      <c r="E30" s="43"/>
      <c r="F30" s="15" t="s">
        <v>7</v>
      </c>
      <c r="G30" s="15"/>
      <c r="H30" s="15"/>
      <c r="I30" s="43"/>
      <c r="J30" s="14" t="s">
        <v>8</v>
      </c>
      <c r="K30" s="15"/>
      <c r="L30" s="15"/>
      <c r="M30" s="43"/>
      <c r="N30" s="15" t="s">
        <v>9</v>
      </c>
      <c r="O30" s="15"/>
      <c r="P30" s="15"/>
      <c r="Q30" s="43"/>
      <c r="R30" s="44"/>
      <c r="S30" s="16"/>
      <c r="T30" s="23"/>
      <c r="U30" s="23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</row>
    <row r="31" spans="1:118" s="4" customFormat="1" x14ac:dyDescent="0.2">
      <c r="A31" s="5" t="s">
        <v>0</v>
      </c>
      <c r="B31" s="6" t="s">
        <v>4</v>
      </c>
      <c r="C31" s="7"/>
      <c r="D31" s="8" t="s">
        <v>5</v>
      </c>
      <c r="E31" s="45"/>
      <c r="F31" s="9" t="s">
        <v>4</v>
      </c>
      <c r="G31" s="7"/>
      <c r="H31" s="9" t="s">
        <v>5</v>
      </c>
      <c r="I31" s="46"/>
      <c r="J31" s="6" t="s">
        <v>4</v>
      </c>
      <c r="K31" s="7"/>
      <c r="L31" s="8" t="s">
        <v>5</v>
      </c>
      <c r="M31" s="45"/>
      <c r="N31" s="9" t="s">
        <v>4</v>
      </c>
      <c r="O31" s="7"/>
      <c r="P31" s="9" t="s">
        <v>5</v>
      </c>
      <c r="Q31" s="46"/>
      <c r="R31" s="9" t="s">
        <v>1</v>
      </c>
      <c r="S31" s="8"/>
      <c r="T31" s="23"/>
      <c r="U31" s="23"/>
    </row>
    <row r="32" spans="1:118" s="4" customFormat="1" x14ac:dyDescent="0.2">
      <c r="A32" s="10"/>
      <c r="B32" s="11" t="s">
        <v>2</v>
      </c>
      <c r="C32" s="12" t="s">
        <v>3</v>
      </c>
      <c r="D32" s="13" t="s">
        <v>2</v>
      </c>
      <c r="E32" s="47" t="s">
        <v>3</v>
      </c>
      <c r="F32" s="13" t="s">
        <v>2</v>
      </c>
      <c r="G32" s="12" t="s">
        <v>3</v>
      </c>
      <c r="H32" s="13" t="s">
        <v>2</v>
      </c>
      <c r="I32" s="47" t="s">
        <v>3</v>
      </c>
      <c r="J32" s="11" t="s">
        <v>2</v>
      </c>
      <c r="K32" s="12" t="s">
        <v>3</v>
      </c>
      <c r="L32" s="13" t="s">
        <v>2</v>
      </c>
      <c r="M32" s="47" t="s">
        <v>3</v>
      </c>
      <c r="N32" s="13" t="s">
        <v>2</v>
      </c>
      <c r="O32" s="12" t="s">
        <v>3</v>
      </c>
      <c r="P32" s="13" t="s">
        <v>2</v>
      </c>
      <c r="Q32" s="47" t="s">
        <v>3</v>
      </c>
      <c r="R32" s="13" t="s">
        <v>2</v>
      </c>
      <c r="S32" s="12" t="s">
        <v>3</v>
      </c>
      <c r="T32" s="23"/>
      <c r="U32" s="23"/>
    </row>
    <row r="33" spans="1:32" s="4" customFormat="1" x14ac:dyDescent="0.2">
      <c r="A33" s="5"/>
      <c r="B33" s="5"/>
      <c r="C33" s="5"/>
      <c r="D33" s="5"/>
      <c r="E33" s="48"/>
      <c r="F33" s="49"/>
      <c r="G33" s="5"/>
      <c r="H33" s="5"/>
      <c r="I33" s="48"/>
      <c r="J33" s="5"/>
      <c r="K33" s="5"/>
      <c r="L33" s="5"/>
      <c r="M33" s="48"/>
      <c r="N33" s="49"/>
      <c r="O33" s="5"/>
      <c r="P33" s="5"/>
      <c r="Q33" s="48"/>
      <c r="R33" s="49"/>
      <c r="S33" s="5"/>
      <c r="T33" s="23"/>
      <c r="U33" s="23"/>
    </row>
    <row r="34" spans="1:32" s="4" customFormat="1" x14ac:dyDescent="0.2">
      <c r="A34" s="53" t="s">
        <v>29</v>
      </c>
      <c r="B34" s="31">
        <v>1.0386249999999999</v>
      </c>
      <c r="C34" s="32">
        <f t="shared" ref="C34:C39" si="10">B34/$R34*100</f>
        <v>0.49191092129825142</v>
      </c>
      <c r="D34" s="31">
        <v>0</v>
      </c>
      <c r="E34" s="32">
        <f t="shared" ref="E34:E39" si="11">D34/$R34*100</f>
        <v>0</v>
      </c>
      <c r="F34" s="50">
        <v>101.0480288461538</v>
      </c>
      <c r="G34" s="32">
        <f t="shared" ref="G34:G39" si="12">F34/$R34*100</f>
        <v>47.858109486180098</v>
      </c>
      <c r="H34" s="31">
        <v>1.2273461538461541</v>
      </c>
      <c r="I34" s="32">
        <f t="shared" ref="I34:I39" si="13">H34/$R34*100</f>
        <v>0.5812925524518735</v>
      </c>
      <c r="J34" s="50">
        <v>101.06786913682299</v>
      </c>
      <c r="K34" s="32">
        <f t="shared" ref="K34:K39" si="14">J34/$R34*100</f>
        <v>47.867506194002374</v>
      </c>
      <c r="L34" s="31">
        <v>1.8900440902529501</v>
      </c>
      <c r="M34" s="32">
        <f t="shared" ref="M34:M39" si="15">L34/$R34*100</f>
        <v>0.89515785748527543</v>
      </c>
      <c r="N34" s="50">
        <v>4.8689570058639307</v>
      </c>
      <c r="O34" s="32">
        <f t="shared" ref="O34:O39" si="16">N34/$R34*100</f>
        <v>2.306022988582118</v>
      </c>
      <c r="P34" s="31">
        <v>0</v>
      </c>
      <c r="Q34" s="32">
        <f t="shared" ref="Q34:Q39" si="17">P34/$R34*100</f>
        <v>0</v>
      </c>
      <c r="R34" s="50">
        <f t="shared" ref="R34:R39" si="18">B34+D34+F34+H34+J34+L34+N34+P34</f>
        <v>211.14087023293985</v>
      </c>
      <c r="S34" s="55">
        <f t="shared" ref="S34:S39" si="19">R34/$R34*100</f>
        <v>100</v>
      </c>
      <c r="T34" s="23"/>
      <c r="U34" s="23"/>
    </row>
    <row r="35" spans="1:32" s="4" customFormat="1" x14ac:dyDescent="0.2">
      <c r="A35" s="53" t="s">
        <v>22</v>
      </c>
      <c r="B35" s="31">
        <v>1.9053229166666701</v>
      </c>
      <c r="C35" s="32">
        <f t="shared" si="10"/>
        <v>0.14718742313158539</v>
      </c>
      <c r="D35" s="31">
        <v>1.9605000000000001</v>
      </c>
      <c r="E35" s="32">
        <f t="shared" si="11"/>
        <v>0.15144988837603737</v>
      </c>
      <c r="F35" s="50">
        <v>1270.680696766655</v>
      </c>
      <c r="G35" s="32">
        <f t="shared" si="12"/>
        <v>98.160902671203914</v>
      </c>
      <c r="H35" s="31">
        <v>19.941063650013618</v>
      </c>
      <c r="I35" s="32">
        <f t="shared" si="13"/>
        <v>1.5404600172884564</v>
      </c>
      <c r="J35" s="50">
        <v>0</v>
      </c>
      <c r="K35" s="32">
        <f t="shared" si="14"/>
        <v>0</v>
      </c>
      <c r="L35" s="31">
        <v>0</v>
      </c>
      <c r="M35" s="32">
        <f t="shared" si="15"/>
        <v>0</v>
      </c>
      <c r="N35" s="50">
        <v>0</v>
      </c>
      <c r="O35" s="32">
        <f t="shared" si="16"/>
        <v>0</v>
      </c>
      <c r="P35" s="31">
        <v>0</v>
      </c>
      <c r="Q35" s="32">
        <f t="shared" si="17"/>
        <v>0</v>
      </c>
      <c r="R35" s="50">
        <f t="shared" si="18"/>
        <v>1294.4875833333354</v>
      </c>
      <c r="S35" s="55">
        <f t="shared" si="19"/>
        <v>100</v>
      </c>
      <c r="T35" s="23"/>
      <c r="U35" s="23"/>
    </row>
    <row r="36" spans="1:32" s="4" customFormat="1" x14ac:dyDescent="0.2">
      <c r="A36" s="53" t="s">
        <v>23</v>
      </c>
      <c r="B36" s="31">
        <v>0.29399999999999998</v>
      </c>
      <c r="C36" s="32">
        <f t="shared" si="10"/>
        <v>6.0622431536861102E-2</v>
      </c>
      <c r="D36" s="31">
        <v>0.78399999999999992</v>
      </c>
      <c r="E36" s="32">
        <f t="shared" si="11"/>
        <v>0.16165981743162958</v>
      </c>
      <c r="F36" s="50">
        <v>481.36165389610403</v>
      </c>
      <c r="G36" s="32">
        <f t="shared" si="12"/>
        <v>99.25616975437687</v>
      </c>
      <c r="H36" s="31">
        <v>2.529346103896108</v>
      </c>
      <c r="I36" s="32">
        <f t="shared" si="13"/>
        <v>0.52154799665465368</v>
      </c>
      <c r="J36" s="50">
        <v>0</v>
      </c>
      <c r="K36" s="32">
        <f t="shared" si="14"/>
        <v>0</v>
      </c>
      <c r="L36" s="31">
        <v>0</v>
      </c>
      <c r="M36" s="32">
        <f t="shared" si="15"/>
        <v>0</v>
      </c>
      <c r="N36" s="50">
        <v>0</v>
      </c>
      <c r="O36" s="32">
        <f t="shared" si="16"/>
        <v>0</v>
      </c>
      <c r="P36" s="31">
        <v>0</v>
      </c>
      <c r="Q36" s="32">
        <f t="shared" si="17"/>
        <v>0</v>
      </c>
      <c r="R36" s="50">
        <f t="shared" si="18"/>
        <v>484.96900000000011</v>
      </c>
      <c r="S36" s="55">
        <f t="shared" si="19"/>
        <v>100</v>
      </c>
      <c r="T36" s="23"/>
      <c r="U36" s="23"/>
    </row>
    <row r="37" spans="1:32" s="4" customFormat="1" x14ac:dyDescent="0.2">
      <c r="A37" s="53" t="s">
        <v>30</v>
      </c>
      <c r="B37" s="31">
        <v>1.294247863247864</v>
      </c>
      <c r="C37" s="32">
        <f t="shared" si="10"/>
        <v>0.61640830574848504</v>
      </c>
      <c r="D37" s="31">
        <v>0</v>
      </c>
      <c r="E37" s="32">
        <f t="shared" si="11"/>
        <v>0</v>
      </c>
      <c r="F37" s="50">
        <v>201.72163943833942</v>
      </c>
      <c r="G37" s="32">
        <f t="shared" si="12"/>
        <v>96.07347829569521</v>
      </c>
      <c r="H37" s="31">
        <v>6.9501126984127</v>
      </c>
      <c r="I37" s="32">
        <f t="shared" si="13"/>
        <v>3.3101133985562901</v>
      </c>
      <c r="J37" s="50">
        <v>0</v>
      </c>
      <c r="K37" s="32">
        <f t="shared" si="14"/>
        <v>0</v>
      </c>
      <c r="L37" s="31">
        <v>0</v>
      </c>
      <c r="M37" s="32">
        <f t="shared" si="15"/>
        <v>0</v>
      </c>
      <c r="N37" s="50">
        <v>0</v>
      </c>
      <c r="O37" s="32">
        <f t="shared" si="16"/>
        <v>0</v>
      </c>
      <c r="P37" s="31">
        <v>0</v>
      </c>
      <c r="Q37" s="32">
        <f t="shared" si="17"/>
        <v>0</v>
      </c>
      <c r="R37" s="50">
        <f t="shared" si="18"/>
        <v>209.96600000000001</v>
      </c>
      <c r="S37" s="55">
        <f t="shared" si="19"/>
        <v>100</v>
      </c>
      <c r="T37" s="23"/>
      <c r="U37" s="23"/>
    </row>
    <row r="38" spans="1:32" s="4" customFormat="1" x14ac:dyDescent="0.2">
      <c r="A38" s="53" t="s">
        <v>13</v>
      </c>
      <c r="B38" s="31">
        <v>23.984658958315737</v>
      </c>
      <c r="C38" s="32">
        <f t="shared" si="10"/>
        <v>0.91519245387826886</v>
      </c>
      <c r="D38" s="31">
        <v>1.47440956180043</v>
      </c>
      <c r="E38" s="32">
        <f t="shared" si="11"/>
        <v>5.6259649438037067E-2</v>
      </c>
      <c r="F38" s="50">
        <v>2555.80299445121</v>
      </c>
      <c r="G38" s="32">
        <f t="shared" si="12"/>
        <v>97.522821491287303</v>
      </c>
      <c r="H38" s="31">
        <v>39.460917935810301</v>
      </c>
      <c r="I38" s="32">
        <f t="shared" si="13"/>
        <v>1.5057264053963959</v>
      </c>
      <c r="J38" s="50">
        <v>0</v>
      </c>
      <c r="K38" s="32">
        <f t="shared" si="14"/>
        <v>0</v>
      </c>
      <c r="L38" s="31">
        <v>0</v>
      </c>
      <c r="M38" s="32">
        <f t="shared" si="15"/>
        <v>0</v>
      </c>
      <c r="N38" s="50">
        <v>0</v>
      </c>
      <c r="O38" s="32">
        <f t="shared" si="16"/>
        <v>0</v>
      </c>
      <c r="P38" s="31">
        <v>0</v>
      </c>
      <c r="Q38" s="32">
        <f t="shared" si="17"/>
        <v>0</v>
      </c>
      <c r="R38" s="50">
        <f t="shared" si="18"/>
        <v>2620.7229809071364</v>
      </c>
      <c r="S38" s="55">
        <f t="shared" si="19"/>
        <v>100</v>
      </c>
      <c r="T38" s="23"/>
      <c r="U38" s="23"/>
    </row>
    <row r="39" spans="1:32" s="4" customFormat="1" x14ac:dyDescent="0.2">
      <c r="A39" s="54" t="s">
        <v>31</v>
      </c>
      <c r="B39" s="31">
        <v>0</v>
      </c>
      <c r="C39" s="32">
        <f t="shared" si="10"/>
        <v>0</v>
      </c>
      <c r="D39" s="31">
        <v>0</v>
      </c>
      <c r="E39" s="32">
        <f t="shared" si="11"/>
        <v>0</v>
      </c>
      <c r="F39" s="50">
        <v>393.05197142857298</v>
      </c>
      <c r="G39" s="32">
        <f t="shared" si="12"/>
        <v>99.956128295164305</v>
      </c>
      <c r="H39" s="31">
        <v>0.17251428571428601</v>
      </c>
      <c r="I39" s="32">
        <f t="shared" si="13"/>
        <v>4.3871704835703712E-2</v>
      </c>
      <c r="J39" s="50">
        <v>0</v>
      </c>
      <c r="K39" s="32">
        <f t="shared" si="14"/>
        <v>0</v>
      </c>
      <c r="L39" s="31">
        <v>0</v>
      </c>
      <c r="M39" s="32">
        <f t="shared" si="15"/>
        <v>0</v>
      </c>
      <c r="N39" s="50">
        <v>0</v>
      </c>
      <c r="O39" s="32">
        <f t="shared" si="16"/>
        <v>0</v>
      </c>
      <c r="P39" s="31">
        <v>0</v>
      </c>
      <c r="Q39" s="32">
        <f t="shared" si="17"/>
        <v>0</v>
      </c>
      <c r="R39" s="50">
        <f t="shared" si="18"/>
        <v>393.22448571428725</v>
      </c>
      <c r="S39" s="55">
        <f t="shared" si="19"/>
        <v>100</v>
      </c>
      <c r="T39" s="23"/>
      <c r="U39" s="23"/>
    </row>
    <row r="40" spans="1:32" s="4" customFormat="1" x14ac:dyDescent="0.2">
      <c r="A40" s="54" t="s">
        <v>14</v>
      </c>
      <c r="B40" s="31">
        <v>0.33900000000000002</v>
      </c>
      <c r="C40" s="32">
        <f t="shared" ref="C40:C45" si="20">B40/$R40*100</f>
        <v>0.41661844693901195</v>
      </c>
      <c r="D40" s="31">
        <v>0</v>
      </c>
      <c r="E40" s="32">
        <f t="shared" ref="E40:E45" si="21">D40/$R40*100</f>
        <v>0</v>
      </c>
      <c r="F40" s="50">
        <v>80.372583333333296</v>
      </c>
      <c r="G40" s="32">
        <f t="shared" ref="G40:G45" si="22">F40/$R40*100</f>
        <v>98.774928745751126</v>
      </c>
      <c r="H40" s="31">
        <v>0.65783333333333305</v>
      </c>
      <c r="I40" s="32">
        <f t="shared" ref="I40:I45" si="23">H40/$R40*100</f>
        <v>0.8084528073098719</v>
      </c>
      <c r="J40" s="50">
        <v>0</v>
      </c>
      <c r="K40" s="32">
        <f t="shared" ref="K40:K45" si="24">J40/$R40*100</f>
        <v>0</v>
      </c>
      <c r="L40" s="31">
        <v>0</v>
      </c>
      <c r="M40" s="32">
        <f t="shared" ref="M40:M45" si="25">L40/$R40*100</f>
        <v>0</v>
      </c>
      <c r="N40" s="50">
        <v>0</v>
      </c>
      <c r="O40" s="32">
        <f t="shared" ref="O40:O45" si="26">N40/$R40*100</f>
        <v>0</v>
      </c>
      <c r="P40" s="31">
        <v>0</v>
      </c>
      <c r="Q40" s="32">
        <f t="shared" ref="Q40:Q45" si="27">P40/$R40*100</f>
        <v>0</v>
      </c>
      <c r="R40" s="50">
        <f t="shared" ref="R40:R45" si="28">B40+D40+F40+H40+J40+L40+N40+P40</f>
        <v>81.369416666666623</v>
      </c>
      <c r="S40" s="55">
        <f t="shared" ref="S40:S45" si="29">R40/$R40*100</f>
        <v>100</v>
      </c>
      <c r="T40" s="23"/>
      <c r="U40" s="23"/>
      <c r="X40" s="27"/>
      <c r="Y40" s="27"/>
      <c r="Z40" s="27"/>
      <c r="AA40" s="27"/>
      <c r="AB40" s="27"/>
      <c r="AC40" s="27"/>
      <c r="AD40" s="27"/>
      <c r="AE40" s="27"/>
      <c r="AF40" s="27"/>
    </row>
    <row r="41" spans="1:32" s="4" customFormat="1" x14ac:dyDescent="0.2">
      <c r="A41" s="53" t="s">
        <v>32</v>
      </c>
      <c r="B41" s="31">
        <v>0</v>
      </c>
      <c r="C41" s="32">
        <f t="shared" si="20"/>
        <v>0</v>
      </c>
      <c r="D41" s="31">
        <v>0</v>
      </c>
      <c r="E41" s="32">
        <f t="shared" si="21"/>
        <v>0</v>
      </c>
      <c r="F41" s="50">
        <v>2.0419999999999972</v>
      </c>
      <c r="G41" s="32">
        <f t="shared" si="22"/>
        <v>100</v>
      </c>
      <c r="H41" s="31">
        <v>0</v>
      </c>
      <c r="I41" s="32">
        <f t="shared" si="23"/>
        <v>0</v>
      </c>
      <c r="J41" s="50">
        <v>0</v>
      </c>
      <c r="K41" s="32">
        <f t="shared" si="24"/>
        <v>0</v>
      </c>
      <c r="L41" s="31">
        <v>0</v>
      </c>
      <c r="M41" s="32">
        <f t="shared" si="25"/>
        <v>0</v>
      </c>
      <c r="N41" s="50">
        <v>0</v>
      </c>
      <c r="O41" s="32">
        <f t="shared" si="26"/>
        <v>0</v>
      </c>
      <c r="P41" s="31">
        <v>0</v>
      </c>
      <c r="Q41" s="32">
        <f t="shared" si="27"/>
        <v>0</v>
      </c>
      <c r="R41" s="50">
        <f t="shared" si="28"/>
        <v>2.0419999999999972</v>
      </c>
      <c r="S41" s="55">
        <f t="shared" si="29"/>
        <v>100</v>
      </c>
      <c r="T41" s="23"/>
      <c r="U41" s="23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s="4" customFormat="1" x14ac:dyDescent="0.2">
      <c r="A42" s="53" t="s">
        <v>25</v>
      </c>
      <c r="B42" s="31">
        <v>0.106</v>
      </c>
      <c r="C42" s="32">
        <f t="shared" si="20"/>
        <v>66.666666666666657</v>
      </c>
      <c r="D42" s="31">
        <v>0</v>
      </c>
      <c r="E42" s="32">
        <f t="shared" si="21"/>
        <v>0</v>
      </c>
      <c r="F42" s="50">
        <v>5.2999999999999999E-2</v>
      </c>
      <c r="G42" s="32">
        <f t="shared" si="22"/>
        <v>33.333333333333329</v>
      </c>
      <c r="H42" s="31">
        <v>0</v>
      </c>
      <c r="I42" s="32">
        <f t="shared" si="23"/>
        <v>0</v>
      </c>
      <c r="J42" s="50">
        <v>0</v>
      </c>
      <c r="K42" s="32">
        <f t="shared" si="24"/>
        <v>0</v>
      </c>
      <c r="L42" s="31">
        <v>0</v>
      </c>
      <c r="M42" s="32">
        <f t="shared" si="25"/>
        <v>0</v>
      </c>
      <c r="N42" s="50">
        <v>0</v>
      </c>
      <c r="O42" s="32">
        <f t="shared" si="26"/>
        <v>0</v>
      </c>
      <c r="P42" s="31">
        <v>0</v>
      </c>
      <c r="Q42" s="32">
        <f t="shared" si="27"/>
        <v>0</v>
      </c>
      <c r="R42" s="50">
        <f t="shared" si="28"/>
        <v>0.159</v>
      </c>
      <c r="S42" s="55">
        <f t="shared" si="29"/>
        <v>100</v>
      </c>
      <c r="T42" s="23"/>
      <c r="U42" s="23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2" s="4" customFormat="1" x14ac:dyDescent="0.2">
      <c r="A43" s="53" t="s">
        <v>15</v>
      </c>
      <c r="B43" s="31">
        <v>2.4061111111111102</v>
      </c>
      <c r="C43" s="32">
        <f t="shared" si="20"/>
        <v>0.69978825386592092</v>
      </c>
      <c r="D43" s="31">
        <v>0</v>
      </c>
      <c r="E43" s="32">
        <f t="shared" si="21"/>
        <v>0</v>
      </c>
      <c r="F43" s="50">
        <v>339.25485555555599</v>
      </c>
      <c r="G43" s="32">
        <f t="shared" si="22"/>
        <v>98.668162865981103</v>
      </c>
      <c r="H43" s="31">
        <v>2.1732</v>
      </c>
      <c r="I43" s="32">
        <f t="shared" si="23"/>
        <v>0.63204888015297989</v>
      </c>
      <c r="J43" s="50">
        <v>0</v>
      </c>
      <c r="K43" s="32">
        <f t="shared" si="24"/>
        <v>0</v>
      </c>
      <c r="L43" s="31">
        <v>0</v>
      </c>
      <c r="M43" s="32">
        <f t="shared" si="25"/>
        <v>0</v>
      </c>
      <c r="N43" s="50">
        <v>0</v>
      </c>
      <c r="O43" s="32">
        <f t="shared" si="26"/>
        <v>0</v>
      </c>
      <c r="P43" s="31">
        <v>0</v>
      </c>
      <c r="Q43" s="32">
        <f t="shared" si="27"/>
        <v>0</v>
      </c>
      <c r="R43" s="50">
        <f t="shared" si="28"/>
        <v>343.8341666666671</v>
      </c>
      <c r="S43" s="55">
        <f t="shared" si="29"/>
        <v>100</v>
      </c>
      <c r="T43" s="23"/>
      <c r="U43" s="23"/>
      <c r="X43" s="27"/>
      <c r="Y43" s="27"/>
      <c r="Z43" s="27"/>
      <c r="AA43" s="27"/>
      <c r="AB43" s="27"/>
      <c r="AC43" s="27"/>
      <c r="AD43" s="27"/>
      <c r="AE43" s="27"/>
      <c r="AF43" s="27"/>
    </row>
    <row r="44" spans="1:32" s="4" customFormat="1" x14ac:dyDescent="0.2">
      <c r="A44" s="53" t="s">
        <v>16</v>
      </c>
      <c r="B44" s="31">
        <v>5.3795840400203705</v>
      </c>
      <c r="C44" s="32">
        <f t="shared" si="20"/>
        <v>0.2260009369701976</v>
      </c>
      <c r="D44" s="31">
        <v>1.3536680587596901</v>
      </c>
      <c r="E44" s="32">
        <f t="shared" si="21"/>
        <v>5.6868755530243564E-2</v>
      </c>
      <c r="F44" s="50">
        <v>2354.8447994406602</v>
      </c>
      <c r="G44" s="32">
        <f t="shared" si="22"/>
        <v>98.92904862788815</v>
      </c>
      <c r="H44" s="31">
        <v>18.452000217902018</v>
      </c>
      <c r="I44" s="32">
        <f t="shared" si="23"/>
        <v>0.77518434644704526</v>
      </c>
      <c r="J44" s="50">
        <v>0.307</v>
      </c>
      <c r="K44" s="32">
        <f t="shared" si="24"/>
        <v>1.2897333164366354E-2</v>
      </c>
      <c r="L44" s="31">
        <v>0</v>
      </c>
      <c r="M44" s="32">
        <f t="shared" si="25"/>
        <v>0</v>
      </c>
      <c r="N44" s="50">
        <v>0</v>
      </c>
      <c r="O44" s="32">
        <f t="shared" si="26"/>
        <v>0</v>
      </c>
      <c r="P44" s="31">
        <v>0</v>
      </c>
      <c r="Q44" s="32">
        <f t="shared" si="27"/>
        <v>0</v>
      </c>
      <c r="R44" s="50">
        <f t="shared" si="28"/>
        <v>2380.3370517573421</v>
      </c>
      <c r="S44" s="55">
        <f t="shared" si="29"/>
        <v>100</v>
      </c>
      <c r="T44" s="23"/>
      <c r="U44" s="23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2" s="4" customFormat="1" x14ac:dyDescent="0.2">
      <c r="A45" s="53" t="s">
        <v>17</v>
      </c>
      <c r="B45" s="31">
        <v>1.2018333333333331</v>
      </c>
      <c r="C45" s="32">
        <f t="shared" si="20"/>
        <v>0.38323357621445425</v>
      </c>
      <c r="D45" s="31">
        <v>0</v>
      </c>
      <c r="E45" s="32">
        <f t="shared" si="21"/>
        <v>0</v>
      </c>
      <c r="F45" s="50">
        <v>307.16101666666702</v>
      </c>
      <c r="G45" s="32">
        <f t="shared" si="22"/>
        <v>97.945706468590544</v>
      </c>
      <c r="H45" s="31">
        <v>5.2404999999999999</v>
      </c>
      <c r="I45" s="32">
        <f t="shared" si="23"/>
        <v>1.6710599551949918</v>
      </c>
      <c r="J45" s="50">
        <v>0</v>
      </c>
      <c r="K45" s="32">
        <f t="shared" si="24"/>
        <v>0</v>
      </c>
      <c r="L45" s="31">
        <v>0</v>
      </c>
      <c r="M45" s="32">
        <f t="shared" si="25"/>
        <v>0</v>
      </c>
      <c r="N45" s="50">
        <v>0</v>
      </c>
      <c r="O45" s="32">
        <f t="shared" si="26"/>
        <v>0</v>
      </c>
      <c r="P45" s="31">
        <v>0</v>
      </c>
      <c r="Q45" s="32">
        <f t="shared" si="27"/>
        <v>0</v>
      </c>
      <c r="R45" s="50">
        <f t="shared" si="28"/>
        <v>313.60335000000038</v>
      </c>
      <c r="S45" s="55">
        <f t="shared" si="29"/>
        <v>100</v>
      </c>
      <c r="T45" s="23"/>
      <c r="U45" s="23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2" s="4" customFormat="1" x14ac:dyDescent="0.2">
      <c r="A46" s="5"/>
      <c r="B46" s="31"/>
      <c r="C46" s="32"/>
      <c r="D46" s="31"/>
      <c r="E46" s="32"/>
      <c r="F46" s="50"/>
      <c r="G46" s="32"/>
      <c r="H46" s="31"/>
      <c r="I46" s="32"/>
      <c r="J46" s="50"/>
      <c r="K46" s="32"/>
      <c r="L46" s="31"/>
      <c r="M46" s="32"/>
      <c r="N46" s="50"/>
      <c r="O46" s="32"/>
      <c r="P46" s="31"/>
      <c r="Q46" s="32"/>
      <c r="R46" s="50"/>
      <c r="S46" s="55"/>
      <c r="T46" s="23"/>
      <c r="U46" s="23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2" s="4" customFormat="1" x14ac:dyDescent="0.2">
      <c r="A47" s="10" t="s">
        <v>1</v>
      </c>
      <c r="B47" s="33">
        <f>SUM(B34:B45)</f>
        <v>37.949383222695083</v>
      </c>
      <c r="C47" s="34">
        <f>B47/$R47*100</f>
        <v>0.45525478911727618</v>
      </c>
      <c r="D47" s="33">
        <f>SUM(D34:D45)</f>
        <v>5.5725776205601205</v>
      </c>
      <c r="E47" s="34">
        <f>D47/$R47*100</f>
        <v>6.6850695164146129E-2</v>
      </c>
      <c r="F47" s="51">
        <f>SUM(F34:F45)</f>
        <v>8087.3952398232523</v>
      </c>
      <c r="G47" s="34">
        <f>F47/$R47*100</f>
        <v>97.019374275678231</v>
      </c>
      <c r="H47" s="33">
        <f>SUM(H34:H45)</f>
        <v>96.80483437892849</v>
      </c>
      <c r="I47" s="34">
        <f>H47/$R47*100</f>
        <v>1.1613064750511148</v>
      </c>
      <c r="J47" s="51">
        <f>SUM(J34:J45)</f>
        <v>101.37486913682299</v>
      </c>
      <c r="K47" s="34">
        <f>J47/$R47*100</f>
        <v>1.2161302965017795</v>
      </c>
      <c r="L47" s="33">
        <f>SUM(L34:L45)</f>
        <v>1.8900440902529501</v>
      </c>
      <c r="M47" s="34">
        <f>L47/$R47*100</f>
        <v>2.2673665568716812E-2</v>
      </c>
      <c r="N47" s="51">
        <f>SUM(N34:N45)</f>
        <v>4.8689570058639307</v>
      </c>
      <c r="O47" s="34">
        <f>N47/$R47*100</f>
        <v>5.8409802918748178E-2</v>
      </c>
      <c r="P47" s="33">
        <f>SUM(P34:P45)</f>
        <v>0</v>
      </c>
      <c r="Q47" s="34">
        <f>P47/$R47*100</f>
        <v>0</v>
      </c>
      <c r="R47" s="51">
        <f>SUM(R34:R45)</f>
        <v>8335.8559052783748</v>
      </c>
      <c r="S47" s="56">
        <f>R47/$R47*100</f>
        <v>100</v>
      </c>
      <c r="T47" s="23"/>
      <c r="U47" s="23"/>
      <c r="V47" s="29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2" s="4" customFormat="1" x14ac:dyDescent="0.2">
      <c r="B48" s="24"/>
      <c r="C48" s="25"/>
      <c r="D48" s="24"/>
      <c r="E48" s="25"/>
      <c r="F48" s="24"/>
      <c r="G48" s="25"/>
      <c r="H48" s="24"/>
      <c r="I48" s="25"/>
      <c r="J48" s="24"/>
      <c r="K48" s="25"/>
      <c r="L48" s="24"/>
      <c r="M48" s="25"/>
      <c r="N48" s="24"/>
      <c r="O48" s="25"/>
      <c r="P48" s="24"/>
      <c r="Q48" s="25"/>
      <c r="R48" s="24"/>
      <c r="S48" s="26"/>
      <c r="T48" s="23"/>
      <c r="U48" s="23"/>
    </row>
    <row r="49" spans="1:118" s="4" customFormat="1" x14ac:dyDescent="0.2">
      <c r="A49" s="52" t="s">
        <v>24</v>
      </c>
      <c r="B49" s="24"/>
      <c r="C49" s="25"/>
      <c r="D49" s="24"/>
      <c r="E49" s="25"/>
      <c r="F49" s="24"/>
      <c r="G49" s="25"/>
      <c r="H49" s="24"/>
      <c r="I49" s="25"/>
      <c r="J49" s="24"/>
      <c r="K49" s="25"/>
      <c r="L49" s="24"/>
      <c r="M49" s="25"/>
      <c r="N49" s="24"/>
      <c r="O49" s="25"/>
      <c r="P49" s="24"/>
      <c r="Q49" s="25"/>
      <c r="R49" s="24"/>
      <c r="S49" s="26"/>
      <c r="T49" s="23"/>
      <c r="U49" s="23"/>
    </row>
    <row r="50" spans="1:118" x14ac:dyDescent="0.2">
      <c r="A50" s="28" t="s">
        <v>10</v>
      </c>
      <c r="T50" s="23"/>
      <c r="U50" s="23"/>
    </row>
    <row r="51" spans="1:118" x14ac:dyDescent="0.2">
      <c r="A51" s="1" t="s">
        <v>20</v>
      </c>
      <c r="T51" s="23"/>
      <c r="U51" s="23"/>
    </row>
    <row r="52" spans="1:118" s="2" customFormat="1" x14ac:dyDescent="0.2">
      <c r="A52" s="2" t="s">
        <v>28</v>
      </c>
      <c r="R52" s="21"/>
      <c r="T52" s="23"/>
      <c r="U52" s="23"/>
    </row>
    <row r="53" spans="1:118" x14ac:dyDescent="0.2">
      <c r="T53" s="23"/>
      <c r="U53" s="23"/>
    </row>
    <row r="54" spans="1:118" x14ac:dyDescent="0.2">
      <c r="T54" s="23"/>
      <c r="U54" s="23"/>
    </row>
    <row r="55" spans="1:118" s="4" customFormat="1" x14ac:dyDescent="0.2">
      <c r="A55" s="3"/>
      <c r="B55" s="14" t="s">
        <v>6</v>
      </c>
      <c r="C55" s="15"/>
      <c r="D55" s="15"/>
      <c r="E55" s="43"/>
      <c r="F55" s="15" t="s">
        <v>7</v>
      </c>
      <c r="G55" s="15"/>
      <c r="H55" s="15"/>
      <c r="I55" s="43"/>
      <c r="J55" s="14" t="s">
        <v>8</v>
      </c>
      <c r="K55" s="15"/>
      <c r="L55" s="15"/>
      <c r="M55" s="43"/>
      <c r="N55" s="15" t="s">
        <v>9</v>
      </c>
      <c r="O55" s="15"/>
      <c r="P55" s="15"/>
      <c r="Q55" s="43"/>
      <c r="R55" s="44"/>
      <c r="S55" s="16"/>
      <c r="T55" s="23"/>
      <c r="U55" s="23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</row>
    <row r="56" spans="1:118" s="4" customFormat="1" x14ac:dyDescent="0.2">
      <c r="A56" s="5" t="s">
        <v>0</v>
      </c>
      <c r="B56" s="6" t="s">
        <v>4</v>
      </c>
      <c r="C56" s="7"/>
      <c r="D56" s="8" t="s">
        <v>5</v>
      </c>
      <c r="E56" s="45"/>
      <c r="F56" s="9" t="s">
        <v>4</v>
      </c>
      <c r="G56" s="7"/>
      <c r="H56" s="9" t="s">
        <v>5</v>
      </c>
      <c r="I56" s="46"/>
      <c r="J56" s="6" t="s">
        <v>4</v>
      </c>
      <c r="K56" s="7"/>
      <c r="L56" s="8" t="s">
        <v>5</v>
      </c>
      <c r="M56" s="45"/>
      <c r="N56" s="9" t="s">
        <v>4</v>
      </c>
      <c r="O56" s="7"/>
      <c r="P56" s="9" t="s">
        <v>5</v>
      </c>
      <c r="Q56" s="46"/>
      <c r="R56" s="9" t="s">
        <v>1</v>
      </c>
      <c r="S56" s="8"/>
      <c r="T56" s="23"/>
      <c r="U56" s="23"/>
    </row>
    <row r="57" spans="1:118" s="4" customFormat="1" x14ac:dyDescent="0.2">
      <c r="A57" s="10"/>
      <c r="B57" s="11" t="s">
        <v>2</v>
      </c>
      <c r="C57" s="12" t="s">
        <v>3</v>
      </c>
      <c r="D57" s="13" t="s">
        <v>2</v>
      </c>
      <c r="E57" s="47" t="s">
        <v>3</v>
      </c>
      <c r="F57" s="13" t="s">
        <v>2</v>
      </c>
      <c r="G57" s="12" t="s">
        <v>3</v>
      </c>
      <c r="H57" s="13" t="s">
        <v>2</v>
      </c>
      <c r="I57" s="47" t="s">
        <v>3</v>
      </c>
      <c r="J57" s="11" t="s">
        <v>2</v>
      </c>
      <c r="K57" s="12" t="s">
        <v>3</v>
      </c>
      <c r="L57" s="13" t="s">
        <v>2</v>
      </c>
      <c r="M57" s="47" t="s">
        <v>3</v>
      </c>
      <c r="N57" s="13" t="s">
        <v>2</v>
      </c>
      <c r="O57" s="12" t="s">
        <v>3</v>
      </c>
      <c r="P57" s="13" t="s">
        <v>2</v>
      </c>
      <c r="Q57" s="47" t="s">
        <v>3</v>
      </c>
      <c r="R57" s="13" t="s">
        <v>2</v>
      </c>
      <c r="S57" s="12" t="s">
        <v>3</v>
      </c>
      <c r="T57" s="23"/>
    </row>
    <row r="58" spans="1:118" s="4" customFormat="1" x14ac:dyDescent="0.2">
      <c r="A58" s="5"/>
      <c r="B58" s="5"/>
      <c r="C58" s="5"/>
      <c r="D58" s="5"/>
      <c r="E58" s="48"/>
      <c r="F58" s="49"/>
      <c r="G58" s="5"/>
      <c r="H58" s="5"/>
      <c r="I58" s="48"/>
      <c r="J58" s="5"/>
      <c r="K58" s="5"/>
      <c r="L58" s="5"/>
      <c r="M58" s="48"/>
      <c r="N58" s="49"/>
      <c r="O58" s="5"/>
      <c r="P58" s="5"/>
      <c r="Q58" s="48"/>
      <c r="R58" s="49"/>
      <c r="S58" s="5"/>
      <c r="T58" s="23"/>
    </row>
    <row r="59" spans="1:118" s="4" customFormat="1" x14ac:dyDescent="0.2">
      <c r="A59" s="53" t="s">
        <v>29</v>
      </c>
      <c r="B59" s="31">
        <f t="shared" ref="B59:B70" si="30">B9+B34</f>
        <v>177.0167849909499</v>
      </c>
      <c r="C59" s="32">
        <f>B59/$R59*100</f>
        <v>7.2778973873515032</v>
      </c>
      <c r="D59" s="31">
        <f t="shared" ref="D59:D70" si="31">D9+D34</f>
        <v>149.84810142282339</v>
      </c>
      <c r="E59" s="32">
        <f>D59/$R59*100</f>
        <v>6.1608796357955882</v>
      </c>
      <c r="F59" s="50">
        <f t="shared" ref="F59:F70" si="32">F9+F34</f>
        <v>438.83331969869681</v>
      </c>
      <c r="G59" s="32">
        <f>F59/$R59*100</f>
        <v>18.042265715543397</v>
      </c>
      <c r="H59" s="31">
        <f t="shared" ref="H59:H70" si="33">H9+H34</f>
        <v>128.83740007917004</v>
      </c>
      <c r="I59" s="32">
        <f>H59/$R59*100</f>
        <v>5.2970421843176663</v>
      </c>
      <c r="J59" s="50">
        <f t="shared" ref="J59:J70" si="34">J9+J34</f>
        <v>702.06902409115798</v>
      </c>
      <c r="K59" s="32">
        <f>J59/$R59*100</f>
        <v>28.864982020968739</v>
      </c>
      <c r="L59" s="31">
        <f t="shared" ref="L59:L70" si="35">L9+L34</f>
        <v>68.526202629236664</v>
      </c>
      <c r="M59" s="32">
        <f>L59/$R59*100</f>
        <v>2.8173976332579924</v>
      </c>
      <c r="N59" s="50">
        <f t="shared" ref="N59:N70" si="36">N9+N34</f>
        <v>686.76016601107585</v>
      </c>
      <c r="O59" s="32">
        <f>N59/$R59*100</f>
        <v>28.235571096857441</v>
      </c>
      <c r="P59" s="31">
        <f t="shared" ref="P59:P70" si="37">P9+P34</f>
        <v>80.360729420754296</v>
      </c>
      <c r="Q59" s="32">
        <f>P59/$R59*100</f>
        <v>3.3039643259076814</v>
      </c>
      <c r="R59" s="50">
        <f t="shared" ref="R59:R70" si="38">R9+R34</f>
        <v>2432.2517283438647</v>
      </c>
      <c r="S59" s="55">
        <f>R59/$R59*100</f>
        <v>100</v>
      </c>
      <c r="T59" s="23"/>
    </row>
    <row r="60" spans="1:118" s="4" customFormat="1" x14ac:dyDescent="0.2">
      <c r="A60" s="53" t="s">
        <v>22</v>
      </c>
      <c r="B60" s="31">
        <f t="shared" si="30"/>
        <v>693.75228614006767</v>
      </c>
      <c r="C60" s="32">
        <f t="shared" ref="C60:C69" si="39">B60/$R60*100</f>
        <v>5.6958840104995616</v>
      </c>
      <c r="D60" s="31">
        <f t="shared" si="31"/>
        <v>718.71723244240104</v>
      </c>
      <c r="E60" s="32">
        <f t="shared" ref="E60:E69" si="40">D60/$R60*100</f>
        <v>5.9008526157312735</v>
      </c>
      <c r="F60" s="50">
        <f t="shared" si="32"/>
        <v>7491.3370170158651</v>
      </c>
      <c r="G60" s="32">
        <f t="shared" ref="G60:G69" si="41">F60/$R60*100</f>
        <v>61.505796211342755</v>
      </c>
      <c r="H60" s="31">
        <f t="shared" si="33"/>
        <v>1981.7741990917737</v>
      </c>
      <c r="I60" s="32">
        <f t="shared" ref="I60:I69" si="42">H60/$R60*100</f>
        <v>16.270873910674773</v>
      </c>
      <c r="J60" s="50">
        <f t="shared" si="34"/>
        <v>597.48044146997495</v>
      </c>
      <c r="K60" s="32">
        <f t="shared" ref="K60:K69" si="43">J60/$R60*100</f>
        <v>4.9054675006403547</v>
      </c>
      <c r="L60" s="31">
        <f t="shared" si="35"/>
        <v>31.039373505996398</v>
      </c>
      <c r="M60" s="32">
        <f t="shared" ref="M60:M69" si="44">L60/$R60*100</f>
        <v>0.25484120885914252</v>
      </c>
      <c r="N60" s="50">
        <f t="shared" si="36"/>
        <v>608.60056325490905</v>
      </c>
      <c r="O60" s="32">
        <f t="shared" ref="O60:O69" si="45">N60/$R60*100</f>
        <v>4.9967665495011833</v>
      </c>
      <c r="P60" s="31">
        <f t="shared" si="37"/>
        <v>57.1867650841249</v>
      </c>
      <c r="Q60" s="32">
        <f t="shared" ref="Q60:Q69" si="46">P60/$R60*100</f>
        <v>0.46951799275094191</v>
      </c>
      <c r="R60" s="50">
        <f t="shared" si="38"/>
        <v>12179.887878005115</v>
      </c>
      <c r="S60" s="55">
        <f t="shared" ref="S60:S69" si="47">R60/$R60*100</f>
        <v>100</v>
      </c>
      <c r="T60" s="23"/>
    </row>
    <row r="61" spans="1:118" s="4" customFormat="1" x14ac:dyDescent="0.2">
      <c r="A61" s="53" t="s">
        <v>23</v>
      </c>
      <c r="B61" s="31">
        <f t="shared" si="30"/>
        <v>66.610202938215792</v>
      </c>
      <c r="C61" s="32">
        <f t="shared" si="39"/>
        <v>1.3863672716585727</v>
      </c>
      <c r="D61" s="31">
        <f t="shared" si="31"/>
        <v>47.933511754096095</v>
      </c>
      <c r="E61" s="32">
        <f t="shared" si="40"/>
        <v>0.99764674149362875</v>
      </c>
      <c r="F61" s="50">
        <f t="shared" si="32"/>
        <v>3889.851671768994</v>
      </c>
      <c r="G61" s="32">
        <f t="shared" si="41"/>
        <v>80.960015304997171</v>
      </c>
      <c r="H61" s="31">
        <f t="shared" si="33"/>
        <v>410.73760492479215</v>
      </c>
      <c r="I61" s="32">
        <f t="shared" si="42"/>
        <v>8.5487379949185538</v>
      </c>
      <c r="J61" s="50">
        <f t="shared" si="34"/>
        <v>149.94379368222531</v>
      </c>
      <c r="K61" s="32">
        <f t="shared" si="43"/>
        <v>3.1208007028920002</v>
      </c>
      <c r="L61" s="31">
        <f t="shared" si="35"/>
        <v>3.5030601877769296</v>
      </c>
      <c r="M61" s="32">
        <f t="shared" si="44"/>
        <v>7.2909671202904688E-2</v>
      </c>
      <c r="N61" s="50">
        <f t="shared" si="36"/>
        <v>230.62090614293101</v>
      </c>
      <c r="O61" s="32">
        <f t="shared" si="45"/>
        <v>4.799944487984277</v>
      </c>
      <c r="P61" s="31">
        <f t="shared" si="37"/>
        <v>5.4570257949627408</v>
      </c>
      <c r="Q61" s="32">
        <f t="shared" si="46"/>
        <v>0.11357782485290224</v>
      </c>
      <c r="R61" s="50">
        <f t="shared" si="38"/>
        <v>4804.6577771939938</v>
      </c>
      <c r="S61" s="55">
        <f t="shared" si="47"/>
        <v>100</v>
      </c>
      <c r="T61" s="23"/>
    </row>
    <row r="62" spans="1:118" s="4" customFormat="1" x14ac:dyDescent="0.2">
      <c r="A62" s="53" t="s">
        <v>30</v>
      </c>
      <c r="B62" s="31">
        <f t="shared" si="30"/>
        <v>459.15466542032186</v>
      </c>
      <c r="C62" s="32">
        <f t="shared" si="39"/>
        <v>3.2652668974961054</v>
      </c>
      <c r="D62" s="31">
        <f t="shared" si="31"/>
        <v>393.7099428924148</v>
      </c>
      <c r="E62" s="32">
        <f t="shared" si="40"/>
        <v>2.7998583931731202</v>
      </c>
      <c r="F62" s="50">
        <f t="shared" si="32"/>
        <v>4698.6002613357896</v>
      </c>
      <c r="G62" s="32">
        <f t="shared" si="41"/>
        <v>33.41397801950172</v>
      </c>
      <c r="H62" s="31">
        <f t="shared" si="33"/>
        <v>3208.5583705411727</v>
      </c>
      <c r="I62" s="32">
        <f t="shared" si="42"/>
        <v>22.817582451049265</v>
      </c>
      <c r="J62" s="50">
        <f t="shared" si="34"/>
        <v>2047.211734949663</v>
      </c>
      <c r="K62" s="32">
        <f t="shared" si="43"/>
        <v>14.558694953425697</v>
      </c>
      <c r="L62" s="31">
        <f t="shared" si="35"/>
        <v>110.263841852844</v>
      </c>
      <c r="M62" s="32">
        <f t="shared" si="44"/>
        <v>0.7841385483108323</v>
      </c>
      <c r="N62" s="50">
        <f t="shared" si="36"/>
        <v>2537.8673430526301</v>
      </c>
      <c r="O62" s="32">
        <f t="shared" si="45"/>
        <v>18.04798001544901</v>
      </c>
      <c r="P62" s="31">
        <f t="shared" si="37"/>
        <v>606.4143875855591</v>
      </c>
      <c r="Q62" s="32">
        <f t="shared" si="46"/>
        <v>4.3125007215942386</v>
      </c>
      <c r="R62" s="50">
        <f t="shared" si="38"/>
        <v>14061.780547630397</v>
      </c>
      <c r="S62" s="55">
        <f t="shared" si="47"/>
        <v>100</v>
      </c>
      <c r="T62" s="23"/>
    </row>
    <row r="63" spans="1:118" s="4" customFormat="1" x14ac:dyDescent="0.2">
      <c r="A63" s="53" t="s">
        <v>13</v>
      </c>
      <c r="B63" s="31">
        <f t="shared" si="30"/>
        <v>2806.293329991403</v>
      </c>
      <c r="C63" s="32">
        <f t="shared" si="39"/>
        <v>6.7500518892612575</v>
      </c>
      <c r="D63" s="31">
        <f t="shared" si="31"/>
        <v>2014.8466609437926</v>
      </c>
      <c r="E63" s="32">
        <f t="shared" si="40"/>
        <v>4.8463641932673687</v>
      </c>
      <c r="F63" s="50">
        <f t="shared" si="32"/>
        <v>25076.935444583789</v>
      </c>
      <c r="G63" s="32">
        <f t="shared" si="41"/>
        <v>60.318218935122502</v>
      </c>
      <c r="H63" s="31">
        <f t="shared" si="33"/>
        <v>8642.4521792629093</v>
      </c>
      <c r="I63" s="32">
        <f t="shared" si="42"/>
        <v>20.787919793353318</v>
      </c>
      <c r="J63" s="50">
        <f t="shared" si="34"/>
        <v>974.07878347437304</v>
      </c>
      <c r="K63" s="32">
        <f t="shared" si="43"/>
        <v>2.3429775720204713</v>
      </c>
      <c r="L63" s="31">
        <f t="shared" si="35"/>
        <v>74.625620327570203</v>
      </c>
      <c r="M63" s="32">
        <f t="shared" si="44"/>
        <v>0.17949898682934609</v>
      </c>
      <c r="N63" s="50">
        <f t="shared" si="36"/>
        <v>1852.0863203597169</v>
      </c>
      <c r="O63" s="32">
        <f t="shared" si="45"/>
        <v>4.4548724227118974</v>
      </c>
      <c r="P63" s="31">
        <f t="shared" si="37"/>
        <v>133.0780661562294</v>
      </c>
      <c r="Q63" s="32">
        <f t="shared" si="46"/>
        <v>0.32009620743382622</v>
      </c>
      <c r="R63" s="50">
        <f t="shared" si="38"/>
        <v>41574.396405099789</v>
      </c>
      <c r="S63" s="55">
        <f t="shared" si="47"/>
        <v>100</v>
      </c>
      <c r="T63" s="23"/>
    </row>
    <row r="64" spans="1:118" s="4" customFormat="1" x14ac:dyDescent="0.2">
      <c r="A64" s="54" t="s">
        <v>31</v>
      </c>
      <c r="B64" s="31">
        <f t="shared" si="30"/>
        <v>212.94056808417071</v>
      </c>
      <c r="C64" s="32">
        <f t="shared" si="39"/>
        <v>2.2452624522004641</v>
      </c>
      <c r="D64" s="31">
        <f t="shared" si="31"/>
        <v>190.35060309200961</v>
      </c>
      <c r="E64" s="32">
        <f t="shared" si="40"/>
        <v>2.0070720470101593</v>
      </c>
      <c r="F64" s="50">
        <f t="shared" si="32"/>
        <v>3754.5053441217028</v>
      </c>
      <c r="G64" s="32">
        <f t="shared" si="41"/>
        <v>39.587805891502583</v>
      </c>
      <c r="H64" s="31">
        <f t="shared" si="33"/>
        <v>1170.6910309782422</v>
      </c>
      <c r="I64" s="32">
        <f t="shared" si="42"/>
        <v>12.343860254680573</v>
      </c>
      <c r="J64" s="50">
        <f t="shared" si="34"/>
        <v>1653.89196505991</v>
      </c>
      <c r="K64" s="32">
        <f t="shared" si="43"/>
        <v>17.43876971191898</v>
      </c>
      <c r="L64" s="31">
        <f t="shared" si="35"/>
        <v>39.6448582442057</v>
      </c>
      <c r="M64" s="32">
        <f t="shared" si="44"/>
        <v>0.4180185694035537</v>
      </c>
      <c r="N64" s="50">
        <f t="shared" si="36"/>
        <v>2131.6840580993021</v>
      </c>
      <c r="O64" s="32">
        <f t="shared" si="45"/>
        <v>22.476647914796583</v>
      </c>
      <c r="P64" s="31">
        <f t="shared" si="37"/>
        <v>330.28609935130999</v>
      </c>
      <c r="Q64" s="32">
        <f t="shared" si="46"/>
        <v>3.4825631584871064</v>
      </c>
      <c r="R64" s="50">
        <f t="shared" si="38"/>
        <v>9483.9945270308526</v>
      </c>
      <c r="S64" s="55">
        <f t="shared" si="47"/>
        <v>100</v>
      </c>
      <c r="T64" s="23"/>
    </row>
    <row r="65" spans="1:21" s="4" customFormat="1" x14ac:dyDescent="0.2">
      <c r="A65" s="53" t="s">
        <v>14</v>
      </c>
      <c r="B65" s="31">
        <f t="shared" si="30"/>
        <v>6327.3021673503399</v>
      </c>
      <c r="C65" s="32">
        <f t="shared" si="39"/>
        <v>12.248539482683551</v>
      </c>
      <c r="D65" s="31">
        <f t="shared" si="31"/>
        <v>6567.1154798433909</v>
      </c>
      <c r="E65" s="32">
        <f t="shared" si="40"/>
        <v>12.712775700403864</v>
      </c>
      <c r="F65" s="50">
        <f t="shared" si="32"/>
        <v>19721.05727229581</v>
      </c>
      <c r="G65" s="32">
        <f t="shared" si="41"/>
        <v>38.176483792164696</v>
      </c>
      <c r="H65" s="31">
        <f t="shared" si="33"/>
        <v>17106.364640935095</v>
      </c>
      <c r="I65" s="32">
        <f t="shared" si="42"/>
        <v>33.114900658746095</v>
      </c>
      <c r="J65" s="50">
        <f t="shared" si="34"/>
        <v>916.92617477969202</v>
      </c>
      <c r="K65" s="32">
        <f t="shared" si="43"/>
        <v>1.7750071290175515</v>
      </c>
      <c r="L65" s="31">
        <f t="shared" si="35"/>
        <v>48.152415455364377</v>
      </c>
      <c r="M65" s="32">
        <f t="shared" si="44"/>
        <v>9.3214571754615463E-2</v>
      </c>
      <c r="N65" s="50">
        <f t="shared" si="36"/>
        <v>817.47776257525402</v>
      </c>
      <c r="O65" s="32">
        <f t="shared" si="45"/>
        <v>1.5824925673356731</v>
      </c>
      <c r="P65" s="31">
        <f t="shared" si="37"/>
        <v>153.20927549472211</v>
      </c>
      <c r="Q65" s="32">
        <f t="shared" si="46"/>
        <v>0.2965860978939619</v>
      </c>
      <c r="R65" s="50">
        <f t="shared" si="38"/>
        <v>51657.605188729663</v>
      </c>
      <c r="S65" s="55">
        <f t="shared" si="47"/>
        <v>100</v>
      </c>
      <c r="T65" s="23"/>
    </row>
    <row r="66" spans="1:21" s="4" customFormat="1" x14ac:dyDescent="0.2">
      <c r="A66" s="53" t="s">
        <v>32</v>
      </c>
      <c r="B66" s="31">
        <f t="shared" si="30"/>
        <v>15.43955823437966</v>
      </c>
      <c r="C66" s="32">
        <f t="shared" si="39"/>
        <v>1.7747453587534072</v>
      </c>
      <c r="D66" s="31">
        <f t="shared" si="31"/>
        <v>10.48110266565668</v>
      </c>
      <c r="E66" s="32">
        <f t="shared" si="40"/>
        <v>1.2047811231458807</v>
      </c>
      <c r="F66" s="50">
        <f t="shared" si="32"/>
        <v>27.699562474723098</v>
      </c>
      <c r="G66" s="32">
        <f t="shared" si="41"/>
        <v>3.1840075470585529</v>
      </c>
      <c r="H66" s="31">
        <f t="shared" si="33"/>
        <v>44.246341026118699</v>
      </c>
      <c r="I66" s="32">
        <f t="shared" si="42"/>
        <v>5.086025596449308</v>
      </c>
      <c r="J66" s="50">
        <f t="shared" si="34"/>
        <v>223.45564251218309</v>
      </c>
      <c r="K66" s="32">
        <f t="shared" si="43"/>
        <v>25.685764995055987</v>
      </c>
      <c r="L66" s="31">
        <f t="shared" si="35"/>
        <v>8.389408221027729</v>
      </c>
      <c r="M66" s="32">
        <f t="shared" si="44"/>
        <v>0.9643451630502472</v>
      </c>
      <c r="N66" s="50">
        <f t="shared" si="36"/>
        <v>476.16279916952101</v>
      </c>
      <c r="O66" s="32">
        <f t="shared" si="45"/>
        <v>54.733931179157977</v>
      </c>
      <c r="P66" s="31">
        <f t="shared" si="37"/>
        <v>64.084656626120804</v>
      </c>
      <c r="Q66" s="32">
        <f t="shared" si="46"/>
        <v>7.3663990373286321</v>
      </c>
      <c r="R66" s="50">
        <f t="shared" si="38"/>
        <v>869.95907092973084</v>
      </c>
      <c r="S66" s="55">
        <f t="shared" si="47"/>
        <v>100</v>
      </c>
      <c r="T66" s="23"/>
    </row>
    <row r="67" spans="1:21" s="4" customFormat="1" x14ac:dyDescent="0.2">
      <c r="A67" s="53" t="s">
        <v>25</v>
      </c>
      <c r="B67" s="31">
        <f t="shared" si="30"/>
        <v>598.84224426782407</v>
      </c>
      <c r="C67" s="32">
        <f t="shared" si="39"/>
        <v>12.671629821117774</v>
      </c>
      <c r="D67" s="31">
        <f t="shared" si="31"/>
        <v>1109.6343730616709</v>
      </c>
      <c r="E67" s="32">
        <f t="shared" si="40"/>
        <v>23.480100388403891</v>
      </c>
      <c r="F67" s="50">
        <f t="shared" si="32"/>
        <v>1140.957891588246</v>
      </c>
      <c r="G67" s="32">
        <f t="shared" si="41"/>
        <v>24.1429127321606</v>
      </c>
      <c r="H67" s="31">
        <f t="shared" si="33"/>
        <v>817.55827545611498</v>
      </c>
      <c r="I67" s="32">
        <f t="shared" si="42"/>
        <v>17.299707766003973</v>
      </c>
      <c r="J67" s="50">
        <f t="shared" si="34"/>
        <v>641.34097207532409</v>
      </c>
      <c r="K67" s="32">
        <f t="shared" si="43"/>
        <v>13.570911980651321</v>
      </c>
      <c r="L67" s="31">
        <f t="shared" si="35"/>
        <v>16.352208103763768</v>
      </c>
      <c r="M67" s="32">
        <f t="shared" si="44"/>
        <v>0.34601621684542549</v>
      </c>
      <c r="N67" s="50">
        <f t="shared" si="36"/>
        <v>366.16354624304699</v>
      </c>
      <c r="O67" s="32">
        <f t="shared" si="45"/>
        <v>7.7480988630863914</v>
      </c>
      <c r="P67" s="31">
        <f t="shared" si="37"/>
        <v>35.0006972792944</v>
      </c>
      <c r="Q67" s="32">
        <f t="shared" si="46"/>
        <v>0.7406222317306429</v>
      </c>
      <c r="R67" s="50">
        <f t="shared" si="38"/>
        <v>4725.8502080752842</v>
      </c>
      <c r="S67" s="55">
        <f t="shared" si="47"/>
        <v>100</v>
      </c>
      <c r="T67" s="23"/>
    </row>
    <row r="68" spans="1:21" s="4" customFormat="1" x14ac:dyDescent="0.2">
      <c r="A68" s="53" t="s">
        <v>15</v>
      </c>
      <c r="B68" s="31">
        <f t="shared" si="30"/>
        <v>891.29600437713611</v>
      </c>
      <c r="C68" s="32">
        <f t="shared" si="39"/>
        <v>5.4308990401818695</v>
      </c>
      <c r="D68" s="31">
        <f t="shared" si="31"/>
        <v>660.473926592873</v>
      </c>
      <c r="E68" s="32">
        <f t="shared" si="40"/>
        <v>4.0244399126472725</v>
      </c>
      <c r="F68" s="50">
        <f t="shared" si="32"/>
        <v>9616.7585455545177</v>
      </c>
      <c r="G68" s="32">
        <f t="shared" si="41"/>
        <v>58.597418251875865</v>
      </c>
      <c r="H68" s="31">
        <f t="shared" si="33"/>
        <v>4112.9637385655196</v>
      </c>
      <c r="I68" s="32">
        <f t="shared" si="42"/>
        <v>25.061360883905376</v>
      </c>
      <c r="J68" s="50">
        <f t="shared" si="34"/>
        <v>383.82120748415099</v>
      </c>
      <c r="K68" s="32">
        <f t="shared" si="43"/>
        <v>2.3387227330653499</v>
      </c>
      <c r="L68" s="31">
        <f t="shared" si="35"/>
        <v>7.5563945819153595</v>
      </c>
      <c r="M68" s="32">
        <f t="shared" si="44"/>
        <v>4.6043083196404745E-2</v>
      </c>
      <c r="N68" s="50">
        <f t="shared" si="36"/>
        <v>686.31493919763</v>
      </c>
      <c r="O68" s="32">
        <f t="shared" si="45"/>
        <v>4.1818959428137896</v>
      </c>
      <c r="P68" s="31">
        <f t="shared" si="37"/>
        <v>52.389050904670597</v>
      </c>
      <c r="Q68" s="32">
        <f t="shared" si="46"/>
        <v>0.31922015231409612</v>
      </c>
      <c r="R68" s="50">
        <f t="shared" si="38"/>
        <v>16411.57380725841</v>
      </c>
      <c r="S68" s="55">
        <f t="shared" si="47"/>
        <v>100</v>
      </c>
      <c r="T68" s="23"/>
    </row>
    <row r="69" spans="1:21" s="4" customFormat="1" x14ac:dyDescent="0.2">
      <c r="A69" s="53" t="s">
        <v>16</v>
      </c>
      <c r="B69" s="31">
        <f t="shared" si="30"/>
        <v>1910.3503958067381</v>
      </c>
      <c r="C69" s="32">
        <f t="shared" si="39"/>
        <v>7.1795674318843856</v>
      </c>
      <c r="D69" s="31">
        <f t="shared" si="31"/>
        <v>1263.4854929449928</v>
      </c>
      <c r="E69" s="32">
        <f t="shared" si="40"/>
        <v>4.748489761730581</v>
      </c>
      <c r="F69" s="50">
        <f t="shared" si="32"/>
        <v>17674.032518549699</v>
      </c>
      <c r="G69" s="32">
        <f t="shared" si="41"/>
        <v>66.423368476681318</v>
      </c>
      <c r="H69" s="31">
        <f t="shared" si="33"/>
        <v>3627.1268979607516</v>
      </c>
      <c r="I69" s="32">
        <f t="shared" si="42"/>
        <v>13.631636481491496</v>
      </c>
      <c r="J69" s="50">
        <f t="shared" si="34"/>
        <v>861.99004280774295</v>
      </c>
      <c r="K69" s="32">
        <f t="shared" si="43"/>
        <v>3.2395709454849055</v>
      </c>
      <c r="L69" s="31">
        <f t="shared" si="35"/>
        <v>78.854713002036306</v>
      </c>
      <c r="M69" s="32">
        <f t="shared" si="44"/>
        <v>0.29635543854295315</v>
      </c>
      <c r="N69" s="50">
        <f t="shared" si="36"/>
        <v>1022.3364243026181</v>
      </c>
      <c r="O69" s="32">
        <f t="shared" si="45"/>
        <v>3.8421921509601229</v>
      </c>
      <c r="P69" s="31">
        <f t="shared" si="37"/>
        <v>169.97802993634332</v>
      </c>
      <c r="Q69" s="32">
        <f t="shared" si="46"/>
        <v>0.63881931322420038</v>
      </c>
      <c r="R69" s="50">
        <f t="shared" si="38"/>
        <v>26608.154515310929</v>
      </c>
      <c r="S69" s="55">
        <f t="shared" si="47"/>
        <v>100</v>
      </c>
      <c r="T69" s="23"/>
    </row>
    <row r="70" spans="1:21" s="4" customFormat="1" x14ac:dyDescent="0.2">
      <c r="A70" s="5" t="s">
        <v>17</v>
      </c>
      <c r="B70" s="31">
        <f t="shared" si="30"/>
        <v>1430.6110221204674</v>
      </c>
      <c r="C70" s="32">
        <f>B70/$R70*100</f>
        <v>5.429824594810718</v>
      </c>
      <c r="D70" s="31">
        <f t="shared" si="31"/>
        <v>1229.1417599347619</v>
      </c>
      <c r="E70" s="32">
        <f>D70/$R70*100</f>
        <v>4.6651563949999417</v>
      </c>
      <c r="F70" s="50">
        <f t="shared" si="32"/>
        <v>14752.582878576546</v>
      </c>
      <c r="G70" s="32">
        <f>F70/$R70*100</f>
        <v>55.992814337713895</v>
      </c>
      <c r="H70" s="31">
        <f t="shared" si="33"/>
        <v>7143.6171537675973</v>
      </c>
      <c r="I70" s="32">
        <f>H70/$R70*100</f>
        <v>27.113301601679378</v>
      </c>
      <c r="J70" s="50">
        <f t="shared" si="34"/>
        <v>561.71439934969601</v>
      </c>
      <c r="K70" s="32">
        <f>J70/$R70*100</f>
        <v>2.1319636251142184</v>
      </c>
      <c r="L70" s="31">
        <f t="shared" si="35"/>
        <v>19.033103361358279</v>
      </c>
      <c r="M70" s="32">
        <f>L70/$R70*100</f>
        <v>7.2239351681980299E-2</v>
      </c>
      <c r="N70" s="50">
        <f t="shared" si="36"/>
        <v>1043.9746804625229</v>
      </c>
      <c r="O70" s="32">
        <f>N70/$R70*100</f>
        <v>3.9623624512084401</v>
      </c>
      <c r="P70" s="31">
        <f t="shared" si="37"/>
        <v>166.6037614444561</v>
      </c>
      <c r="Q70" s="32">
        <f>P70/$R70*100</f>
        <v>0.63233764279142346</v>
      </c>
      <c r="R70" s="50">
        <f t="shared" si="38"/>
        <v>26347.278759017408</v>
      </c>
      <c r="S70" s="55">
        <f>R70/$R70*100</f>
        <v>100</v>
      </c>
      <c r="T70" s="23"/>
    </row>
    <row r="71" spans="1:21" s="4" customFormat="1" x14ac:dyDescent="0.2">
      <c r="A71" s="5"/>
      <c r="B71" s="31"/>
      <c r="C71" s="32"/>
      <c r="D71" s="31"/>
      <c r="E71" s="32"/>
      <c r="F71" s="50"/>
      <c r="G71" s="32"/>
      <c r="H71" s="31"/>
      <c r="I71" s="32"/>
      <c r="J71" s="50"/>
      <c r="K71" s="32"/>
      <c r="L71" s="31"/>
      <c r="M71" s="32"/>
      <c r="N71" s="50"/>
      <c r="O71" s="32"/>
      <c r="P71" s="31"/>
      <c r="Q71" s="32"/>
      <c r="R71" s="50"/>
      <c r="S71" s="55"/>
      <c r="T71" s="23"/>
    </row>
    <row r="72" spans="1:21" s="4" customFormat="1" x14ac:dyDescent="0.2">
      <c r="A72" s="10" t="s">
        <v>1</v>
      </c>
      <c r="B72" s="33">
        <f>B22+B47</f>
        <v>15589.609229722015</v>
      </c>
      <c r="C72" s="34">
        <f>B72/$R72*100</f>
        <v>7.3829332704188815</v>
      </c>
      <c r="D72" s="33">
        <f>D22+D47</f>
        <v>14355.738187590885</v>
      </c>
      <c r="E72" s="34">
        <f>D72/$R72*100</f>
        <v>6.7985961370038455</v>
      </c>
      <c r="F72" s="51">
        <f>F22+F47</f>
        <v>108283.15172756439</v>
      </c>
      <c r="G72" s="34">
        <f>F72/$R72*100</f>
        <v>51.280777582999505</v>
      </c>
      <c r="H72" s="33">
        <f>H22+H47</f>
        <v>48394.927832589259</v>
      </c>
      <c r="I72" s="34">
        <f>H72/$R72*100</f>
        <v>22.918888956725635</v>
      </c>
      <c r="J72" s="51">
        <f>J22+J47</f>
        <v>9713.9241817360944</v>
      </c>
      <c r="K72" s="34">
        <f>J72/$R72*100</f>
        <v>4.600324034481571</v>
      </c>
      <c r="L72" s="33">
        <f>L22+L47</f>
        <v>505.94119947309565</v>
      </c>
      <c r="M72" s="34">
        <f>L72/$R72*100</f>
        <v>0.23960383223359089</v>
      </c>
      <c r="N72" s="51">
        <f>N22+N47</f>
        <v>12460.049508871156</v>
      </c>
      <c r="O72" s="34">
        <f>N72/$R72*100</f>
        <v>5.9008351469597189</v>
      </c>
      <c r="P72" s="33">
        <f>P22+P47</f>
        <v>1854.0485450785475</v>
      </c>
      <c r="Q72" s="34">
        <f>P72/$R72*100</f>
        <v>0.87804103917723475</v>
      </c>
      <c r="R72" s="51">
        <f>R22+R47</f>
        <v>211157.39041262548</v>
      </c>
      <c r="S72" s="56">
        <f>R72/$R72*100</f>
        <v>100</v>
      </c>
      <c r="T72" s="23"/>
    </row>
    <row r="74" spans="1:21" x14ac:dyDescent="0.2">
      <c r="A74" s="52" t="s">
        <v>24</v>
      </c>
    </row>
    <row r="75" spans="1:21" x14ac:dyDescent="0.2">
      <c r="A75" s="28" t="s">
        <v>10</v>
      </c>
      <c r="C75" s="22"/>
      <c r="R75" s="20"/>
    </row>
    <row r="76" spans="1:21" x14ac:dyDescent="0.2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21" x14ac:dyDescent="0.2">
      <c r="A77" s="1" t="s">
        <v>21</v>
      </c>
      <c r="T77" s="23"/>
      <c r="U77" s="23"/>
    </row>
    <row r="78" spans="1:21" s="2" customFormat="1" x14ac:dyDescent="0.2">
      <c r="A78" s="2" t="s">
        <v>28</v>
      </c>
      <c r="R78" s="21"/>
      <c r="T78" s="23"/>
      <c r="U78" s="23"/>
    </row>
    <row r="79" spans="1:21" x14ac:dyDescent="0.2">
      <c r="T79" s="23"/>
      <c r="U79" s="23"/>
    </row>
    <row r="80" spans="1:21" x14ac:dyDescent="0.2">
      <c r="T80" s="23"/>
      <c r="U80" s="23"/>
    </row>
    <row r="81" spans="1:110" s="4" customFormat="1" x14ac:dyDescent="0.2">
      <c r="A81" s="38"/>
      <c r="B81" s="14" t="s">
        <v>11</v>
      </c>
      <c r="C81" s="15"/>
      <c r="D81" s="15"/>
      <c r="E81" s="15"/>
      <c r="F81" s="14" t="s">
        <v>12</v>
      </c>
      <c r="G81" s="15"/>
      <c r="H81" s="15"/>
      <c r="I81" s="15"/>
      <c r="J81" s="42"/>
      <c r="K81" s="30"/>
      <c r="L81" s="23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</row>
    <row r="82" spans="1:110" s="4" customFormat="1" x14ac:dyDescent="0.2">
      <c r="A82" s="39" t="s">
        <v>0</v>
      </c>
      <c r="B82" s="6" t="s">
        <v>4</v>
      </c>
      <c r="C82" s="7"/>
      <c r="D82" s="8" t="s">
        <v>5</v>
      </c>
      <c r="E82" s="41"/>
      <c r="F82" s="41" t="s">
        <v>4</v>
      </c>
      <c r="G82" s="7"/>
      <c r="H82" s="9" t="s">
        <v>5</v>
      </c>
      <c r="I82" s="9"/>
      <c r="J82" s="6" t="s">
        <v>1</v>
      </c>
      <c r="K82" s="6"/>
      <c r="L82" s="23"/>
    </row>
    <row r="83" spans="1:110" s="4" customFormat="1" x14ac:dyDescent="0.2">
      <c r="A83" s="40"/>
      <c r="B83" s="11" t="s">
        <v>2</v>
      </c>
      <c r="C83" s="12" t="s">
        <v>3</v>
      </c>
      <c r="D83" s="13" t="s">
        <v>2</v>
      </c>
      <c r="E83" s="11" t="s">
        <v>3</v>
      </c>
      <c r="F83" s="11" t="s">
        <v>2</v>
      </c>
      <c r="G83" s="12" t="s">
        <v>3</v>
      </c>
      <c r="H83" s="13" t="s">
        <v>2</v>
      </c>
      <c r="I83" s="11" t="s">
        <v>3</v>
      </c>
      <c r="J83" s="11" t="s">
        <v>2</v>
      </c>
      <c r="K83" s="12" t="s">
        <v>3</v>
      </c>
      <c r="L83" s="23"/>
    </row>
    <row r="84" spans="1:110" s="4" customFormat="1" x14ac:dyDescent="0.2">
      <c r="A84" s="39"/>
      <c r="B84" s="5"/>
      <c r="C84" s="5"/>
      <c r="D84" s="5"/>
      <c r="E84" s="39"/>
      <c r="F84" s="5"/>
      <c r="G84" s="5"/>
      <c r="H84" s="5"/>
      <c r="I84" s="39"/>
      <c r="J84" s="5"/>
      <c r="K84" s="5"/>
      <c r="L84" s="23"/>
    </row>
    <row r="85" spans="1:110" s="4" customFormat="1" x14ac:dyDescent="0.2">
      <c r="A85" s="53" t="s">
        <v>29</v>
      </c>
      <c r="B85" s="31">
        <f t="shared" ref="B85:B95" si="48">B59+J59</f>
        <v>879.08580908210786</v>
      </c>
      <c r="C85" s="32">
        <f>B85/J85*100</f>
        <v>36.142879408320248</v>
      </c>
      <c r="D85" s="31">
        <f t="shared" ref="D85:D95" si="49">D59+L59</f>
        <v>218.37430405206004</v>
      </c>
      <c r="E85" s="35">
        <f>D85/J85*100</f>
        <v>8.9782772690535815</v>
      </c>
      <c r="F85" s="31">
        <f t="shared" ref="F85:F95" si="50">F59+N59</f>
        <v>1125.5934857097727</v>
      </c>
      <c r="G85" s="32">
        <f>F85/J85*100</f>
        <v>46.277836812400842</v>
      </c>
      <c r="H85" s="31">
        <f t="shared" ref="H85:H95" si="51">H59+P59</f>
        <v>209.19812949992433</v>
      </c>
      <c r="I85" s="35">
        <f>H85/J85*100</f>
        <v>8.6010065102253481</v>
      </c>
      <c r="J85" s="31">
        <f>B85+D85+F85+H85</f>
        <v>2432.2517283438647</v>
      </c>
      <c r="K85" s="32">
        <f>C85+E85+G85+I85</f>
        <v>100.00000000000003</v>
      </c>
      <c r="L85" s="23"/>
    </row>
    <row r="86" spans="1:110" s="4" customFormat="1" x14ac:dyDescent="0.2">
      <c r="A86" s="53" t="s">
        <v>22</v>
      </c>
      <c r="B86" s="31">
        <f t="shared" si="48"/>
        <v>1291.2327276100427</v>
      </c>
      <c r="C86" s="32">
        <f>B86/J86*100</f>
        <v>10.601351511139919</v>
      </c>
      <c r="D86" s="31">
        <f t="shared" si="49"/>
        <v>749.75660594839746</v>
      </c>
      <c r="E86" s="35">
        <f>D86/J86*100</f>
        <v>6.1556938245904167</v>
      </c>
      <c r="F86" s="31">
        <f t="shared" si="50"/>
        <v>8099.9375802707746</v>
      </c>
      <c r="G86" s="32">
        <f>F86/J86*100</f>
        <v>66.502562760843958</v>
      </c>
      <c r="H86" s="31">
        <f t="shared" si="51"/>
        <v>2038.9609641758987</v>
      </c>
      <c r="I86" s="35">
        <f>H86/J86*100</f>
        <v>16.740391903425721</v>
      </c>
      <c r="J86" s="31">
        <f>B86+D86+F86+H86</f>
        <v>12179.887878005113</v>
      </c>
      <c r="K86" s="32">
        <f t="shared" ref="K86:K98" si="52">C86+E86+G86+I86</f>
        <v>100.00000000000001</v>
      </c>
      <c r="L86" s="23"/>
    </row>
    <row r="87" spans="1:110" s="4" customFormat="1" x14ac:dyDescent="0.2">
      <c r="A87" s="53" t="s">
        <v>23</v>
      </c>
      <c r="B87" s="31">
        <f t="shared" si="48"/>
        <v>216.5539966204411</v>
      </c>
      <c r="C87" s="32">
        <f>B87/J87*100</f>
        <v>4.5071679745505717</v>
      </c>
      <c r="D87" s="31">
        <f t="shared" si="49"/>
        <v>51.436571941873027</v>
      </c>
      <c r="E87" s="35">
        <f>D87/J87*100</f>
        <v>1.0705564126965332</v>
      </c>
      <c r="F87" s="31">
        <f t="shared" si="50"/>
        <v>4120.4725779119253</v>
      </c>
      <c r="G87" s="32">
        <f>F87/J87*100</f>
        <v>85.759959792981434</v>
      </c>
      <c r="H87" s="31">
        <f t="shared" si="51"/>
        <v>416.19463071975491</v>
      </c>
      <c r="I87" s="35">
        <f>H87/J87*100</f>
        <v>8.6623158197714538</v>
      </c>
      <c r="J87" s="31">
        <f>B87+D87+F87+H87</f>
        <v>4804.6577771939947</v>
      </c>
      <c r="K87" s="32">
        <f t="shared" si="52"/>
        <v>99.999999999999986</v>
      </c>
      <c r="L87" s="23"/>
    </row>
    <row r="88" spans="1:110" s="4" customFormat="1" x14ac:dyDescent="0.2">
      <c r="A88" s="53" t="s">
        <v>30</v>
      </c>
      <c r="B88" s="31">
        <f t="shared" si="48"/>
        <v>2506.3664003699851</v>
      </c>
      <c r="C88" s="32">
        <f>B88/J88*100</f>
        <v>17.823961850921808</v>
      </c>
      <c r="D88" s="31">
        <f t="shared" si="49"/>
        <v>503.9737847452588</v>
      </c>
      <c r="E88" s="35">
        <f>D88/J88*100</f>
        <v>3.583996941483953</v>
      </c>
      <c r="F88" s="31">
        <f t="shared" si="50"/>
        <v>7236.4676043884192</v>
      </c>
      <c r="G88" s="32">
        <f>F88/J88*100</f>
        <v>51.46195803495074</v>
      </c>
      <c r="H88" s="31">
        <f t="shared" si="51"/>
        <v>3814.9727581267316</v>
      </c>
      <c r="I88" s="35">
        <f>H88/J88*100</f>
        <v>27.130083172643506</v>
      </c>
      <c r="J88" s="31">
        <f>B88+D88+F88+H88</f>
        <v>14061.780547630395</v>
      </c>
      <c r="K88" s="32">
        <f t="shared" si="52"/>
        <v>100.00000000000001</v>
      </c>
      <c r="L88" s="23"/>
    </row>
    <row r="89" spans="1:110" s="4" customFormat="1" x14ac:dyDescent="0.2">
      <c r="A89" s="53" t="s">
        <v>13</v>
      </c>
      <c r="B89" s="31">
        <f t="shared" si="48"/>
        <v>3780.3721134657762</v>
      </c>
      <c r="C89" s="32">
        <f t="shared" ref="C89:C95" si="53">B89/J89*100</f>
        <v>9.0930294612817306</v>
      </c>
      <c r="D89" s="31">
        <f t="shared" si="49"/>
        <v>2089.4722812713626</v>
      </c>
      <c r="E89" s="35">
        <f t="shared" ref="E89:E95" si="54">D89/J89*100</f>
        <v>5.0258631800967155</v>
      </c>
      <c r="F89" s="31">
        <f t="shared" si="50"/>
        <v>26929.021764943507</v>
      </c>
      <c r="G89" s="32">
        <f t="shared" ref="G89:G95" si="55">F89/J89*100</f>
        <v>64.773091357834403</v>
      </c>
      <c r="H89" s="31">
        <f t="shared" si="51"/>
        <v>8775.5302454191387</v>
      </c>
      <c r="I89" s="35">
        <f t="shared" ref="I89:I95" si="56">H89/J89*100</f>
        <v>21.108016000787146</v>
      </c>
      <c r="J89" s="31">
        <f t="shared" ref="J89:J95" si="57">B89+D89+F89+H89</f>
        <v>41574.396405099789</v>
      </c>
      <c r="K89" s="32">
        <f t="shared" si="52"/>
        <v>100</v>
      </c>
      <c r="L89" s="23"/>
    </row>
    <row r="90" spans="1:110" s="4" customFormat="1" x14ac:dyDescent="0.2">
      <c r="A90" s="54" t="s">
        <v>31</v>
      </c>
      <c r="B90" s="31">
        <f t="shared" si="48"/>
        <v>1866.8325331440808</v>
      </c>
      <c r="C90" s="32">
        <f t="shared" si="53"/>
        <v>19.68403216411944</v>
      </c>
      <c r="D90" s="31">
        <f t="shared" si="49"/>
        <v>229.9954613362153</v>
      </c>
      <c r="E90" s="35">
        <f t="shared" si="54"/>
        <v>2.4250906164137125</v>
      </c>
      <c r="F90" s="31">
        <f t="shared" si="50"/>
        <v>5886.1894022210054</v>
      </c>
      <c r="G90" s="32">
        <f t="shared" si="55"/>
        <v>62.064453806299156</v>
      </c>
      <c r="H90" s="31">
        <f t="shared" si="51"/>
        <v>1500.9771303295522</v>
      </c>
      <c r="I90" s="35">
        <f t="shared" si="56"/>
        <v>15.826423413167676</v>
      </c>
      <c r="J90" s="31">
        <f t="shared" si="57"/>
        <v>9483.9945270308544</v>
      </c>
      <c r="K90" s="32">
        <f t="shared" si="52"/>
        <v>99.999999999999986</v>
      </c>
      <c r="L90" s="23"/>
    </row>
    <row r="91" spans="1:110" s="4" customFormat="1" x14ac:dyDescent="0.2">
      <c r="A91" s="53" t="s">
        <v>14</v>
      </c>
      <c r="B91" s="31">
        <f t="shared" si="48"/>
        <v>7244.2283421300317</v>
      </c>
      <c r="C91" s="32">
        <f t="shared" si="53"/>
        <v>14.023546611701102</v>
      </c>
      <c r="D91" s="31">
        <f t="shared" si="49"/>
        <v>6615.2678952987553</v>
      </c>
      <c r="E91" s="35">
        <f t="shared" si="54"/>
        <v>12.80599027215848</v>
      </c>
      <c r="F91" s="31">
        <f t="shared" si="50"/>
        <v>20538.535034871064</v>
      </c>
      <c r="G91" s="32">
        <f t="shared" si="55"/>
        <v>39.758976359500373</v>
      </c>
      <c r="H91" s="31">
        <f t="shared" si="51"/>
        <v>17259.573916429817</v>
      </c>
      <c r="I91" s="35">
        <f t="shared" si="56"/>
        <v>33.411486756640059</v>
      </c>
      <c r="J91" s="31">
        <f t="shared" si="57"/>
        <v>51657.605188729663</v>
      </c>
      <c r="K91" s="32">
        <f t="shared" si="52"/>
        <v>100.00000000000001</v>
      </c>
      <c r="L91" s="23"/>
    </row>
    <row r="92" spans="1:110" s="4" customFormat="1" x14ac:dyDescent="0.2">
      <c r="A92" s="53" t="s">
        <v>32</v>
      </c>
      <c r="B92" s="31">
        <f t="shared" si="48"/>
        <v>238.89520074656275</v>
      </c>
      <c r="C92" s="32">
        <f t="shared" si="53"/>
        <v>27.460510353809397</v>
      </c>
      <c r="D92" s="31">
        <f t="shared" si="49"/>
        <v>18.870510886684407</v>
      </c>
      <c r="E92" s="35">
        <f t="shared" si="54"/>
        <v>2.169126286196128</v>
      </c>
      <c r="F92" s="31">
        <f t="shared" si="50"/>
        <v>503.86236164424412</v>
      </c>
      <c r="G92" s="32">
        <f t="shared" si="55"/>
        <v>57.917938726216533</v>
      </c>
      <c r="H92" s="31">
        <f t="shared" si="51"/>
        <v>108.3309976522395</v>
      </c>
      <c r="I92" s="35">
        <f t="shared" si="56"/>
        <v>12.452424633777943</v>
      </c>
      <c r="J92" s="31">
        <f t="shared" si="57"/>
        <v>869.95907092973073</v>
      </c>
      <c r="K92" s="32">
        <f t="shared" si="52"/>
        <v>100</v>
      </c>
      <c r="L92" s="23"/>
    </row>
    <row r="93" spans="1:110" s="4" customFormat="1" x14ac:dyDescent="0.2">
      <c r="A93" s="53" t="s">
        <v>25</v>
      </c>
      <c r="B93" s="31">
        <f t="shared" si="48"/>
        <v>1240.1832163431482</v>
      </c>
      <c r="C93" s="32">
        <f t="shared" si="53"/>
        <v>26.242541801769086</v>
      </c>
      <c r="D93" s="31">
        <f t="shared" si="49"/>
        <v>1125.9865811654347</v>
      </c>
      <c r="E93" s="35">
        <f t="shared" si="54"/>
        <v>23.826116605249311</v>
      </c>
      <c r="F93" s="31">
        <f t="shared" si="50"/>
        <v>1507.121437831293</v>
      </c>
      <c r="G93" s="32">
        <f t="shared" si="55"/>
        <v>31.891011595246987</v>
      </c>
      <c r="H93" s="31">
        <f t="shared" si="51"/>
        <v>852.55897273540938</v>
      </c>
      <c r="I93" s="35">
        <f t="shared" si="56"/>
        <v>18.040329997734617</v>
      </c>
      <c r="J93" s="31">
        <f t="shared" si="57"/>
        <v>4725.8502080752851</v>
      </c>
      <c r="K93" s="32">
        <f t="shared" si="52"/>
        <v>100</v>
      </c>
      <c r="L93" s="23"/>
    </row>
    <row r="94" spans="1:110" s="4" customFormat="1" x14ac:dyDescent="0.2">
      <c r="A94" s="53" t="s">
        <v>15</v>
      </c>
      <c r="B94" s="31">
        <f t="shared" si="48"/>
        <v>1275.1172118612872</v>
      </c>
      <c r="C94" s="32">
        <f t="shared" si="53"/>
        <v>7.7696217732472181</v>
      </c>
      <c r="D94" s="31">
        <f t="shared" si="49"/>
        <v>668.03032117478836</v>
      </c>
      <c r="E94" s="35">
        <f t="shared" si="54"/>
        <v>4.0704829958436761</v>
      </c>
      <c r="F94" s="31">
        <f t="shared" si="50"/>
        <v>10303.073484752147</v>
      </c>
      <c r="G94" s="32">
        <f t="shared" si="55"/>
        <v>62.779314194689626</v>
      </c>
      <c r="H94" s="31">
        <f t="shared" si="51"/>
        <v>4165.3527894701901</v>
      </c>
      <c r="I94" s="35">
        <f t="shared" si="56"/>
        <v>25.380581036219468</v>
      </c>
      <c r="J94" s="31">
        <f t="shared" si="57"/>
        <v>16411.573807258414</v>
      </c>
      <c r="K94" s="32">
        <f t="shared" si="52"/>
        <v>99.999999999999986</v>
      </c>
      <c r="L94" s="23"/>
    </row>
    <row r="95" spans="1:110" s="4" customFormat="1" x14ac:dyDescent="0.2">
      <c r="A95" s="53" t="s">
        <v>16</v>
      </c>
      <c r="B95" s="31">
        <f t="shared" si="48"/>
        <v>2772.3404386144812</v>
      </c>
      <c r="C95" s="32">
        <f t="shared" si="53"/>
        <v>10.419138377369293</v>
      </c>
      <c r="D95" s="31">
        <f t="shared" si="49"/>
        <v>1342.3402059470291</v>
      </c>
      <c r="E95" s="35">
        <f t="shared" si="54"/>
        <v>5.0448452002735351</v>
      </c>
      <c r="F95" s="31">
        <f t="shared" si="50"/>
        <v>18696.368942852318</v>
      </c>
      <c r="G95" s="32">
        <f t="shared" si="55"/>
        <v>70.265560627641463</v>
      </c>
      <c r="H95" s="31">
        <f t="shared" si="51"/>
        <v>3797.104927897095</v>
      </c>
      <c r="I95" s="35">
        <f t="shared" si="56"/>
        <v>14.2704557947157</v>
      </c>
      <c r="J95" s="31">
        <f t="shared" si="57"/>
        <v>26608.154515310925</v>
      </c>
      <c r="K95" s="32">
        <f t="shared" si="52"/>
        <v>100</v>
      </c>
      <c r="L95" s="23"/>
      <c r="M95" s="23"/>
    </row>
    <row r="96" spans="1:110" s="4" customFormat="1" x14ac:dyDescent="0.2">
      <c r="A96" s="5" t="s">
        <v>17</v>
      </c>
      <c r="B96" s="31">
        <f>B70+J70</f>
        <v>1992.3254214701633</v>
      </c>
      <c r="C96" s="32">
        <f>B96/J96*100</f>
        <v>7.5617882199249378</v>
      </c>
      <c r="D96" s="31">
        <f>D70+L70</f>
        <v>1248.1748632961203</v>
      </c>
      <c r="E96" s="35">
        <f>D96/J96*100</f>
        <v>4.7373957466819228</v>
      </c>
      <c r="F96" s="31">
        <f>F70+N70</f>
        <v>15796.557559039069</v>
      </c>
      <c r="G96" s="32">
        <f>F96/J96*100</f>
        <v>59.955176788922337</v>
      </c>
      <c r="H96" s="31">
        <f>H70+P70</f>
        <v>7310.2209152120531</v>
      </c>
      <c r="I96" s="35">
        <f>H96/J96*100</f>
        <v>27.745639244470805</v>
      </c>
      <c r="J96" s="31">
        <f>B96+D96+F96+H96</f>
        <v>26347.278759017405</v>
      </c>
      <c r="K96" s="32">
        <f t="shared" si="52"/>
        <v>100.00000000000001</v>
      </c>
      <c r="L96" s="23"/>
      <c r="N96" s="23"/>
      <c r="O96" s="23"/>
    </row>
    <row r="97" spans="1:18" s="4" customFormat="1" x14ac:dyDescent="0.2">
      <c r="A97" s="39"/>
      <c r="B97" s="19"/>
      <c r="C97" s="18"/>
      <c r="D97" s="19"/>
      <c r="E97" s="36"/>
      <c r="F97" s="19"/>
      <c r="G97" s="18"/>
      <c r="H97" s="19"/>
      <c r="I97" s="36"/>
      <c r="J97" s="19"/>
      <c r="K97" s="18"/>
      <c r="L97" s="23"/>
      <c r="N97" s="23"/>
      <c r="O97" s="23"/>
    </row>
    <row r="98" spans="1:18" s="4" customFormat="1" x14ac:dyDescent="0.2">
      <c r="A98" s="40" t="s">
        <v>1</v>
      </c>
      <c r="B98" s="33">
        <f>B72+J72</f>
        <v>25303.533411458109</v>
      </c>
      <c r="C98" s="34">
        <f>B98/J98*100</f>
        <v>11.983257304900453</v>
      </c>
      <c r="D98" s="33">
        <f>D72+L72</f>
        <v>14861.679387063981</v>
      </c>
      <c r="E98" s="37">
        <f>D98/J98*100</f>
        <v>7.0381999692374384</v>
      </c>
      <c r="F98" s="33">
        <f>F72+N72</f>
        <v>120743.20123643555</v>
      </c>
      <c r="G98" s="34">
        <f>F98/J98*100</f>
        <v>57.181612729959227</v>
      </c>
      <c r="H98" s="33">
        <f>H72+P72</f>
        <v>50248.976377667808</v>
      </c>
      <c r="I98" s="37">
        <f>H98/J98*100</f>
        <v>23.796929995902875</v>
      </c>
      <c r="J98" s="33">
        <f>B98+D98+F98+H98</f>
        <v>211157.39041262545</v>
      </c>
      <c r="K98" s="34">
        <f t="shared" si="52"/>
        <v>99.999999999999986</v>
      </c>
      <c r="L98" s="23"/>
      <c r="N98" s="23"/>
      <c r="O98" s="23"/>
    </row>
    <row r="99" spans="1:18" x14ac:dyDescent="0.2">
      <c r="A99" s="28" t="s">
        <v>10</v>
      </c>
      <c r="M99" s="20"/>
      <c r="N99" s="20"/>
    </row>
    <row r="100" spans="1:18" x14ac:dyDescent="0.2">
      <c r="A100" s="52" t="s">
        <v>24</v>
      </c>
      <c r="C100" s="22"/>
      <c r="R100" s="20"/>
    </row>
    <row r="101" spans="1:18" x14ac:dyDescent="0.2">
      <c r="A101" s="28" t="s">
        <v>10</v>
      </c>
    </row>
  </sheetData>
  <phoneticPr fontId="0" type="noConversion"/>
  <pageMargins left="0.27" right="0.19" top="1" bottom="1" header="0.5" footer="0.5"/>
  <pageSetup paperSize="9" orientation="landscape" r:id="rId1"/>
  <headerFooter alignWithMargins="0"/>
  <rowBreaks count="3" manualBreakCount="3">
    <brk id="25" max="16383" man="1"/>
    <brk id="50" max="16383" man="1"/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CAA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david.young</cp:lastModifiedBy>
  <cp:lastPrinted>2016-09-29T13:09:48Z</cp:lastPrinted>
  <dcterms:created xsi:type="dcterms:W3CDTF">2001-07-11T05:31:53Z</dcterms:created>
  <dcterms:modified xsi:type="dcterms:W3CDTF">2019-07-15T09:12:27Z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96a3aa-34a9-4b82-9eed-745e5fc3f53e_Enabled">
    <vt:lpwstr>True</vt:lpwstr>
  </property>
  <property fmtid="{D5CDD505-2E9C-101B-9397-08002B2CF9AE}" pid="3" name="MSIP_Label_3196a3aa-34a9-4b82-9eed-745e5fc3f53e_SiteId">
    <vt:lpwstr>c4edd5ba-10c3-4fe3-946a-7c9c446ab8c8</vt:lpwstr>
  </property>
  <property fmtid="{D5CDD505-2E9C-101B-9397-08002B2CF9AE}" pid="4" name="MSIP_Label_3196a3aa-34a9-4b82-9eed-745e5fc3f53e_Owner">
    <vt:lpwstr>Martin.Ross@caa.co.uk</vt:lpwstr>
  </property>
  <property fmtid="{D5CDD505-2E9C-101B-9397-08002B2CF9AE}" pid="5" name="MSIP_Label_3196a3aa-34a9-4b82-9eed-745e5fc3f53e_SetDate">
    <vt:lpwstr>2019-02-14T09:48:50.4868032Z</vt:lpwstr>
  </property>
  <property fmtid="{D5CDD505-2E9C-101B-9397-08002B2CF9AE}" pid="6" name="MSIP_Label_3196a3aa-34a9-4b82-9eed-745e5fc3f53e_Name">
    <vt:lpwstr>Official</vt:lpwstr>
  </property>
  <property fmtid="{D5CDD505-2E9C-101B-9397-08002B2CF9AE}" pid="7" name="MSIP_Label_3196a3aa-34a9-4b82-9eed-745e5fc3f53e_Application">
    <vt:lpwstr>Microsoft Azure Information Protection</vt:lpwstr>
  </property>
  <property fmtid="{D5CDD505-2E9C-101B-9397-08002B2CF9AE}" pid="8" name="MSIP_Label_3196a3aa-34a9-4b82-9eed-745e5fc3f53e_Extended_MSFT_Method">
    <vt:lpwstr>Automatic</vt:lpwstr>
  </property>
  <property fmtid="{D5CDD505-2E9C-101B-9397-08002B2CF9AE}" pid="9" name="Sensitivity">
    <vt:lpwstr>Official</vt:lpwstr>
  </property>
</Properties>
</file>