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LIA\2024\"/>
    </mc:Choice>
  </mc:AlternateContent>
  <xr:revisionPtr revIDLastSave="0" documentId="13_ncr:1_{7B147C32-F55C-45F4-840C-22195FFD0301}" xr6:coauthVersionLast="47" xr6:coauthVersionMax="47" xr10:uidLastSave="{00000000-0000-0000-0000-000000000000}"/>
  <bookViews>
    <workbookView xWindow="-120" yWindow="-120" windowWidth="21840" windowHeight="13140" xr2:uid="{BCADE67A-557E-4D50-811F-FC99EF23BCD7}"/>
  </bookViews>
  <sheets>
    <sheet name="AutoAlign" sheetId="1" r:id="rId1"/>
    <sheet name="AutoBusTracker" sheetId="2" r:id="rId2"/>
    <sheet name="BinBot" sheetId="3" r:id="rId3"/>
    <sheet name="Diversa-mente" sheetId="4" r:id="rId4"/>
    <sheet name="Lentes Movimiento" sheetId="5" r:id="rId5"/>
    <sheet name="Medi-Volt" sheetId="8" r:id="rId6"/>
    <sheet name="Sistema Inteligente de Alarmas" sheetId="9" r:id="rId7"/>
    <sheet name="Alarma Contra Incendios" sheetId="10" r:id="rId8"/>
    <sheet name="FungiVolt" sheetId="11" r:id="rId9"/>
    <sheet name="Hami Nova" sheetId="13" r:id="rId10"/>
    <sheet name="Medidor de Agua" sheetId="12" r:id="rId11"/>
    <sheet name="Medidor de Pulso Cardiaco" sheetId="14" r:id="rId12"/>
    <sheet name="Pulmo Rate" sheetId="15" r:id="rId13"/>
    <sheet name="Secure Parking" sheetId="16" r:id="rId14"/>
    <sheet name="ClimaSync" sheetId="17" r:id="rId15"/>
    <sheet name="Dispensador Inteligente" sheetId="18" r:id="rId16"/>
    <sheet name="Car Control + Bluetooth" sheetId="19" r:id="rId17"/>
    <sheet name="Detector de Nivel de Agua" sheetId="20" r:id="rId18"/>
    <sheet name="Alarma Anti Incendios" sheetId="21" r:id="rId19"/>
    <sheet name="Contador Inteligente" sheetId="22" r:id="rId20"/>
    <sheet name="Parking Zone +" sheetId="23" r:id="rId21"/>
    <sheet name="Basurero Inteligente" sheetId="24" r:id="rId22"/>
    <sheet name="Alarma De Estacionamiento Para" sheetId="25" r:id="rId23"/>
    <sheet name="Basurero Inteligente 2" sheetId="26" r:id="rId24"/>
    <sheet name="Invernadero Automatizado" sheetId="27" r:id="rId25"/>
    <sheet name="Sistema automático de puerta de" sheetId="28" r:id="rId26"/>
    <sheet name="Safety Fence" sheetId="29" r:id="rId27"/>
    <sheet name="Grupo 28" sheetId="30" r:id="rId28"/>
    <sheet name="Grupo 29" sheetId="31" r:id="rId29"/>
    <sheet name="Grupo 30" sheetId="32" r:id="rId30"/>
    <sheet name="Ganador" sheetId="6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6" l="1"/>
  <c r="J10" i="6"/>
  <c r="J9" i="6"/>
  <c r="F34" i="6"/>
  <c r="F33" i="6"/>
  <c r="F32" i="6"/>
  <c r="F31" i="6"/>
  <c r="F30" i="6"/>
  <c r="E34" i="6"/>
  <c r="E33" i="6"/>
  <c r="E32" i="6"/>
  <c r="E31" i="6"/>
  <c r="E30" i="6"/>
  <c r="H16" i="32"/>
  <c r="F16" i="32"/>
  <c r="D16" i="32"/>
  <c r="I15" i="32"/>
  <c r="G15" i="32"/>
  <c r="E15" i="32"/>
  <c r="I14" i="32"/>
  <c r="G14" i="32"/>
  <c r="E14" i="32"/>
  <c r="I13" i="32"/>
  <c r="G13" i="32"/>
  <c r="E13" i="32"/>
  <c r="I12" i="32"/>
  <c r="G12" i="32"/>
  <c r="E12" i="32"/>
  <c r="I11" i="32"/>
  <c r="G11" i="32"/>
  <c r="E11" i="32"/>
  <c r="I10" i="32"/>
  <c r="G10" i="32"/>
  <c r="G16" i="32" s="1"/>
  <c r="E10" i="32"/>
  <c r="I9" i="32"/>
  <c r="I16" i="32" s="1"/>
  <c r="G9" i="32"/>
  <c r="E9" i="32"/>
  <c r="E16" i="32" s="1"/>
  <c r="H16" i="31"/>
  <c r="F16" i="31"/>
  <c r="D16" i="31"/>
  <c r="I15" i="31"/>
  <c r="G15" i="31"/>
  <c r="E15" i="31"/>
  <c r="I14" i="31"/>
  <c r="G14" i="31"/>
  <c r="E14" i="31"/>
  <c r="I13" i="31"/>
  <c r="G13" i="31"/>
  <c r="E13" i="31"/>
  <c r="I12" i="31"/>
  <c r="G12" i="31"/>
  <c r="E12" i="31"/>
  <c r="I11" i="31"/>
  <c r="G11" i="31"/>
  <c r="E11" i="31"/>
  <c r="I10" i="31"/>
  <c r="G10" i="31"/>
  <c r="G16" i="31" s="1"/>
  <c r="E10" i="31"/>
  <c r="I9" i="31"/>
  <c r="I16" i="31" s="1"/>
  <c r="G9" i="31"/>
  <c r="E9" i="31"/>
  <c r="E16" i="31" s="1"/>
  <c r="D17" i="31" s="1"/>
  <c r="H16" i="30"/>
  <c r="F16" i="30"/>
  <c r="D16" i="30"/>
  <c r="I15" i="30"/>
  <c r="G15" i="30"/>
  <c r="E15" i="30"/>
  <c r="I14" i="30"/>
  <c r="G14" i="30"/>
  <c r="E14" i="30"/>
  <c r="I13" i="30"/>
  <c r="G13" i="30"/>
  <c r="E13" i="30"/>
  <c r="I12" i="30"/>
  <c r="G12" i="30"/>
  <c r="E12" i="30"/>
  <c r="I11" i="30"/>
  <c r="G11" i="30"/>
  <c r="E11" i="30"/>
  <c r="I10" i="30"/>
  <c r="G10" i="30"/>
  <c r="G16" i="30" s="1"/>
  <c r="E10" i="30"/>
  <c r="I9" i="30"/>
  <c r="I16" i="30" s="1"/>
  <c r="G9" i="30"/>
  <c r="E9" i="30"/>
  <c r="E16" i="30" s="1"/>
  <c r="H16" i="29"/>
  <c r="F16" i="29"/>
  <c r="D16" i="29"/>
  <c r="I15" i="29"/>
  <c r="G15" i="29"/>
  <c r="E15" i="29"/>
  <c r="I14" i="29"/>
  <c r="G14" i="29"/>
  <c r="E14" i="29"/>
  <c r="I13" i="29"/>
  <c r="G13" i="29"/>
  <c r="E13" i="29"/>
  <c r="I12" i="29"/>
  <c r="G12" i="29"/>
  <c r="E12" i="29"/>
  <c r="I11" i="29"/>
  <c r="G11" i="29"/>
  <c r="E11" i="29"/>
  <c r="I10" i="29"/>
  <c r="G10" i="29"/>
  <c r="G16" i="29" s="1"/>
  <c r="E10" i="29"/>
  <c r="I9" i="29"/>
  <c r="I16" i="29" s="1"/>
  <c r="G9" i="29"/>
  <c r="E9" i="29"/>
  <c r="E16" i="29" s="1"/>
  <c r="H16" i="28"/>
  <c r="F16" i="28"/>
  <c r="D16" i="28"/>
  <c r="I15" i="28"/>
  <c r="G15" i="28"/>
  <c r="E15" i="28"/>
  <c r="I14" i="28"/>
  <c r="G14" i="28"/>
  <c r="E14" i="28"/>
  <c r="I13" i="28"/>
  <c r="G13" i="28"/>
  <c r="E13" i="28"/>
  <c r="I12" i="28"/>
  <c r="G12" i="28"/>
  <c r="E12" i="28"/>
  <c r="I11" i="28"/>
  <c r="G11" i="28"/>
  <c r="E11" i="28"/>
  <c r="I10" i="28"/>
  <c r="G10" i="28"/>
  <c r="G16" i="28" s="1"/>
  <c r="E10" i="28"/>
  <c r="I9" i="28"/>
  <c r="I16" i="28" s="1"/>
  <c r="G9" i="28"/>
  <c r="E9" i="28"/>
  <c r="E16" i="28" s="1"/>
  <c r="F28" i="6"/>
  <c r="F27" i="6"/>
  <c r="F26" i="6"/>
  <c r="E29" i="6"/>
  <c r="E28" i="6"/>
  <c r="E27" i="6"/>
  <c r="E26" i="6"/>
  <c r="E25" i="6"/>
  <c r="H16" i="27"/>
  <c r="F16" i="27"/>
  <c r="D16" i="27"/>
  <c r="I15" i="27"/>
  <c r="G15" i="27"/>
  <c r="E15" i="27"/>
  <c r="I14" i="27"/>
  <c r="G14" i="27"/>
  <c r="E14" i="27"/>
  <c r="I13" i="27"/>
  <c r="G13" i="27"/>
  <c r="E13" i="27"/>
  <c r="I12" i="27"/>
  <c r="G12" i="27"/>
  <c r="E12" i="27"/>
  <c r="I11" i="27"/>
  <c r="G11" i="27"/>
  <c r="E11" i="27"/>
  <c r="I10" i="27"/>
  <c r="G10" i="27"/>
  <c r="G16" i="27" s="1"/>
  <c r="E10" i="27"/>
  <c r="I9" i="27"/>
  <c r="G9" i="27"/>
  <c r="E9" i="27"/>
  <c r="H16" i="26"/>
  <c r="F16" i="26"/>
  <c r="D16" i="26"/>
  <c r="I15" i="26"/>
  <c r="G15" i="26"/>
  <c r="E15" i="26"/>
  <c r="I14" i="26"/>
  <c r="G14" i="26"/>
  <c r="E14" i="26"/>
  <c r="I13" i="26"/>
  <c r="G13" i="26"/>
  <c r="E13" i="26"/>
  <c r="I12" i="26"/>
  <c r="G12" i="26"/>
  <c r="E12" i="26"/>
  <c r="I11" i="26"/>
  <c r="G11" i="26"/>
  <c r="E11" i="26"/>
  <c r="I10" i="26"/>
  <c r="G10" i="26"/>
  <c r="G16" i="26" s="1"/>
  <c r="E10" i="26"/>
  <c r="I9" i="26"/>
  <c r="I16" i="26" s="1"/>
  <c r="G9" i="26"/>
  <c r="E9" i="26"/>
  <c r="E16" i="26" s="1"/>
  <c r="H16" i="25"/>
  <c r="F16" i="25"/>
  <c r="D16" i="25"/>
  <c r="I15" i="25"/>
  <c r="G15" i="25"/>
  <c r="E15" i="25"/>
  <c r="I14" i="25"/>
  <c r="G14" i="25"/>
  <c r="E14" i="25"/>
  <c r="I13" i="25"/>
  <c r="G13" i="25"/>
  <c r="E13" i="25"/>
  <c r="I12" i="25"/>
  <c r="G12" i="25"/>
  <c r="E12" i="25"/>
  <c r="I11" i="25"/>
  <c r="G11" i="25"/>
  <c r="E11" i="25"/>
  <c r="I10" i="25"/>
  <c r="G10" i="25"/>
  <c r="G16" i="25" s="1"/>
  <c r="E10" i="25"/>
  <c r="I9" i="25"/>
  <c r="I16" i="25" s="1"/>
  <c r="G9" i="25"/>
  <c r="E9" i="25"/>
  <c r="E16" i="25" s="1"/>
  <c r="H16" i="24"/>
  <c r="F16" i="24"/>
  <c r="D16" i="24"/>
  <c r="I15" i="24"/>
  <c r="G15" i="24"/>
  <c r="E15" i="24"/>
  <c r="I14" i="24"/>
  <c r="G14" i="24"/>
  <c r="E14" i="24"/>
  <c r="I13" i="24"/>
  <c r="G13" i="24"/>
  <c r="E13" i="24"/>
  <c r="I12" i="24"/>
  <c r="G12" i="24"/>
  <c r="E12" i="24"/>
  <c r="I11" i="24"/>
  <c r="G11" i="24"/>
  <c r="E11" i="24"/>
  <c r="I10" i="24"/>
  <c r="G10" i="24"/>
  <c r="G16" i="24" s="1"/>
  <c r="E10" i="24"/>
  <c r="I9" i="24"/>
  <c r="I16" i="24" s="1"/>
  <c r="G9" i="24"/>
  <c r="E9" i="24"/>
  <c r="E16" i="24" s="1"/>
  <c r="H16" i="23"/>
  <c r="F16" i="23"/>
  <c r="D16" i="23"/>
  <c r="I15" i="23"/>
  <c r="G15" i="23"/>
  <c r="E15" i="23"/>
  <c r="I14" i="23"/>
  <c r="G14" i="23"/>
  <c r="E14" i="23"/>
  <c r="I13" i="23"/>
  <c r="G13" i="23"/>
  <c r="E13" i="23"/>
  <c r="I12" i="23"/>
  <c r="G12" i="23"/>
  <c r="E12" i="23"/>
  <c r="I11" i="23"/>
  <c r="G11" i="23"/>
  <c r="E11" i="23"/>
  <c r="I10" i="23"/>
  <c r="G10" i="23"/>
  <c r="G16" i="23" s="1"/>
  <c r="E10" i="23"/>
  <c r="I9" i="23"/>
  <c r="G9" i="23"/>
  <c r="E9" i="23"/>
  <c r="E16" i="23" s="1"/>
  <c r="E5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H16" i="22"/>
  <c r="F16" i="22"/>
  <c r="D16" i="22"/>
  <c r="I15" i="22"/>
  <c r="G15" i="22"/>
  <c r="E15" i="22"/>
  <c r="I14" i="22"/>
  <c r="G14" i="22"/>
  <c r="E14" i="22"/>
  <c r="I13" i="22"/>
  <c r="G13" i="22"/>
  <c r="E13" i="22"/>
  <c r="I12" i="22"/>
  <c r="G12" i="22"/>
  <c r="E12" i="22"/>
  <c r="I11" i="22"/>
  <c r="G11" i="22"/>
  <c r="E11" i="22"/>
  <c r="I10" i="22"/>
  <c r="G10" i="22"/>
  <c r="E10" i="22"/>
  <c r="I9" i="22"/>
  <c r="G9" i="22"/>
  <c r="E9" i="22"/>
  <c r="H16" i="21"/>
  <c r="F16" i="21"/>
  <c r="D16" i="21"/>
  <c r="I15" i="21"/>
  <c r="G15" i="21"/>
  <c r="E15" i="21"/>
  <c r="I14" i="21"/>
  <c r="G14" i="21"/>
  <c r="E14" i="21"/>
  <c r="I13" i="21"/>
  <c r="G13" i="21"/>
  <c r="E13" i="21"/>
  <c r="I12" i="21"/>
  <c r="G12" i="21"/>
  <c r="E12" i="21"/>
  <c r="I11" i="21"/>
  <c r="G11" i="21"/>
  <c r="E11" i="21"/>
  <c r="I10" i="21"/>
  <c r="G10" i="21"/>
  <c r="E10" i="21"/>
  <c r="I9" i="21"/>
  <c r="G9" i="21"/>
  <c r="E9" i="21"/>
  <c r="E16" i="21"/>
  <c r="H16" i="20"/>
  <c r="F16" i="20"/>
  <c r="D16" i="20"/>
  <c r="I15" i="20"/>
  <c r="G15" i="20"/>
  <c r="E15" i="20"/>
  <c r="I14" i="20"/>
  <c r="G14" i="20"/>
  <c r="E14" i="20"/>
  <c r="I13" i="20"/>
  <c r="G13" i="20"/>
  <c r="E13" i="20"/>
  <c r="E16" i="20" s="1"/>
  <c r="I12" i="20"/>
  <c r="G12" i="20"/>
  <c r="E12" i="20"/>
  <c r="I11" i="20"/>
  <c r="G11" i="20"/>
  <c r="E11" i="20"/>
  <c r="I10" i="20"/>
  <c r="G10" i="20"/>
  <c r="E10" i="20"/>
  <c r="I9" i="20"/>
  <c r="I16" i="20" s="1"/>
  <c r="G9" i="20"/>
  <c r="E9" i="20"/>
  <c r="H16" i="19"/>
  <c r="F16" i="19"/>
  <c r="D16" i="19"/>
  <c r="I15" i="19"/>
  <c r="G15" i="19"/>
  <c r="E15" i="19"/>
  <c r="I14" i="19"/>
  <c r="G14" i="19"/>
  <c r="E14" i="19"/>
  <c r="I13" i="19"/>
  <c r="G13" i="19"/>
  <c r="E13" i="19"/>
  <c r="I12" i="19"/>
  <c r="G12" i="19"/>
  <c r="E12" i="19"/>
  <c r="E16" i="19" s="1"/>
  <c r="I11" i="19"/>
  <c r="G11" i="19"/>
  <c r="E11" i="19"/>
  <c r="I10" i="19"/>
  <c r="I16" i="19" s="1"/>
  <c r="G10" i="19"/>
  <c r="E10" i="19"/>
  <c r="I9" i="19"/>
  <c r="G9" i="19"/>
  <c r="E9" i="19"/>
  <c r="H16" i="18"/>
  <c r="F16" i="18"/>
  <c r="D16" i="18"/>
  <c r="I15" i="18"/>
  <c r="G15" i="18"/>
  <c r="E15" i="18"/>
  <c r="I14" i="18"/>
  <c r="G14" i="18"/>
  <c r="E14" i="18"/>
  <c r="I13" i="18"/>
  <c r="G13" i="18"/>
  <c r="E13" i="18"/>
  <c r="I12" i="18"/>
  <c r="G12" i="18"/>
  <c r="E12" i="18"/>
  <c r="I11" i="18"/>
  <c r="G11" i="18"/>
  <c r="E11" i="18"/>
  <c r="I10" i="18"/>
  <c r="G10" i="18"/>
  <c r="G9" i="18"/>
  <c r="G16" i="18" s="1"/>
  <c r="E10" i="18"/>
  <c r="I9" i="18"/>
  <c r="I16" i="18" s="1"/>
  <c r="E9" i="18"/>
  <c r="H16" i="17"/>
  <c r="F16" i="17"/>
  <c r="D16" i="17"/>
  <c r="I15" i="17"/>
  <c r="G15" i="17"/>
  <c r="E15" i="17"/>
  <c r="I14" i="17"/>
  <c r="G14" i="17"/>
  <c r="E14" i="17"/>
  <c r="I13" i="17"/>
  <c r="G13" i="17"/>
  <c r="E13" i="17"/>
  <c r="I12" i="17"/>
  <c r="G12" i="17"/>
  <c r="E12" i="17"/>
  <c r="I11" i="17"/>
  <c r="G11" i="17"/>
  <c r="E11" i="17"/>
  <c r="I10" i="17"/>
  <c r="G10" i="17"/>
  <c r="E10" i="17"/>
  <c r="I9" i="17"/>
  <c r="G9" i="17"/>
  <c r="E9" i="17"/>
  <c r="H16" i="16"/>
  <c r="F16" i="16"/>
  <c r="D16" i="16"/>
  <c r="I15" i="16"/>
  <c r="G15" i="16"/>
  <c r="E15" i="16"/>
  <c r="I14" i="16"/>
  <c r="G14" i="16"/>
  <c r="E14" i="16"/>
  <c r="I13" i="16"/>
  <c r="G13" i="16"/>
  <c r="E13" i="16"/>
  <c r="I12" i="16"/>
  <c r="G12" i="16"/>
  <c r="E12" i="16"/>
  <c r="I11" i="16"/>
  <c r="G11" i="16"/>
  <c r="E11" i="16"/>
  <c r="I10" i="16"/>
  <c r="G10" i="16"/>
  <c r="E10" i="16"/>
  <c r="I9" i="16"/>
  <c r="I16" i="16" s="1"/>
  <c r="D17" i="16" s="1"/>
  <c r="F18" i="6" s="1"/>
  <c r="G9" i="16"/>
  <c r="E9" i="16"/>
  <c r="E16" i="16"/>
  <c r="H16" i="15"/>
  <c r="F16" i="15"/>
  <c r="D16" i="15"/>
  <c r="I15" i="15"/>
  <c r="G15" i="15"/>
  <c r="E15" i="15"/>
  <c r="I14" i="15"/>
  <c r="G14" i="15"/>
  <c r="E14" i="15"/>
  <c r="I13" i="15"/>
  <c r="G13" i="15"/>
  <c r="E13" i="15"/>
  <c r="I12" i="15"/>
  <c r="G12" i="15"/>
  <c r="E12" i="15"/>
  <c r="I11" i="15"/>
  <c r="G11" i="15"/>
  <c r="E11" i="15"/>
  <c r="I10" i="15"/>
  <c r="G10" i="15"/>
  <c r="G16" i="15" s="1"/>
  <c r="G9" i="15"/>
  <c r="E10" i="15"/>
  <c r="I9" i="15"/>
  <c r="I16" i="15"/>
  <c r="E9" i="15"/>
  <c r="H16" i="14"/>
  <c r="F16" i="14"/>
  <c r="D16" i="14"/>
  <c r="I15" i="14"/>
  <c r="G15" i="14"/>
  <c r="E15" i="14"/>
  <c r="I14" i="14"/>
  <c r="G14" i="14"/>
  <c r="E14" i="14"/>
  <c r="I13" i="14"/>
  <c r="G13" i="14"/>
  <c r="E13" i="14"/>
  <c r="I12" i="14"/>
  <c r="G12" i="14"/>
  <c r="E12" i="14"/>
  <c r="I11" i="14"/>
  <c r="G11" i="14"/>
  <c r="E11" i="14"/>
  <c r="I10" i="14"/>
  <c r="G10" i="14"/>
  <c r="E10" i="14"/>
  <c r="I9" i="14"/>
  <c r="I16" i="14" s="1"/>
  <c r="G9" i="14"/>
  <c r="E9" i="14"/>
  <c r="H16" i="13"/>
  <c r="F16" i="13"/>
  <c r="D16" i="13"/>
  <c r="I15" i="13"/>
  <c r="G15" i="13"/>
  <c r="E15" i="13"/>
  <c r="I14" i="13"/>
  <c r="G14" i="13"/>
  <c r="E14" i="13"/>
  <c r="I13" i="13"/>
  <c r="G13" i="13"/>
  <c r="E13" i="13"/>
  <c r="I12" i="13"/>
  <c r="G12" i="13"/>
  <c r="E12" i="13"/>
  <c r="I11" i="13"/>
  <c r="G11" i="13"/>
  <c r="E11" i="13"/>
  <c r="E16" i="13" s="1"/>
  <c r="I10" i="13"/>
  <c r="G10" i="13"/>
  <c r="E10" i="13"/>
  <c r="I9" i="13"/>
  <c r="I16" i="13" s="1"/>
  <c r="G9" i="13"/>
  <c r="E9" i="13"/>
  <c r="H16" i="12"/>
  <c r="F16" i="12"/>
  <c r="D16" i="12"/>
  <c r="I15" i="12"/>
  <c r="G15" i="12"/>
  <c r="E15" i="12"/>
  <c r="I14" i="12"/>
  <c r="G14" i="12"/>
  <c r="E14" i="12"/>
  <c r="I13" i="12"/>
  <c r="G13" i="12"/>
  <c r="E13" i="12"/>
  <c r="I12" i="12"/>
  <c r="G12" i="12"/>
  <c r="E12" i="12"/>
  <c r="I11" i="12"/>
  <c r="G11" i="12"/>
  <c r="E11" i="12"/>
  <c r="I10" i="12"/>
  <c r="G10" i="12"/>
  <c r="E10" i="12"/>
  <c r="I9" i="12"/>
  <c r="I16" i="12" s="1"/>
  <c r="G9" i="12"/>
  <c r="E9" i="12"/>
  <c r="E16" i="12" s="1"/>
  <c r="H16" i="11"/>
  <c r="F16" i="11"/>
  <c r="D16" i="11"/>
  <c r="I15" i="11"/>
  <c r="G15" i="11"/>
  <c r="E15" i="11"/>
  <c r="I14" i="11"/>
  <c r="G14" i="11"/>
  <c r="E14" i="11"/>
  <c r="I13" i="11"/>
  <c r="G13" i="11"/>
  <c r="E13" i="11"/>
  <c r="I12" i="11"/>
  <c r="G12" i="11"/>
  <c r="E12" i="11"/>
  <c r="I11" i="11"/>
  <c r="G11" i="11"/>
  <c r="E11" i="11"/>
  <c r="I10" i="11"/>
  <c r="G10" i="11"/>
  <c r="G9" i="11"/>
  <c r="G16" i="11" s="1"/>
  <c r="E10" i="11"/>
  <c r="E9" i="11"/>
  <c r="E16" i="11"/>
  <c r="I9" i="11"/>
  <c r="I16" i="11" s="1"/>
  <c r="H16" i="10"/>
  <c r="F16" i="10"/>
  <c r="D16" i="10"/>
  <c r="I15" i="10"/>
  <c r="G15" i="10"/>
  <c r="E15" i="10"/>
  <c r="I14" i="10"/>
  <c r="G14" i="10"/>
  <c r="E14" i="10"/>
  <c r="I13" i="10"/>
  <c r="G13" i="10"/>
  <c r="E13" i="10"/>
  <c r="I12" i="10"/>
  <c r="G12" i="10"/>
  <c r="G16" i="10" s="1"/>
  <c r="E12" i="10"/>
  <c r="I11" i="10"/>
  <c r="G11" i="10"/>
  <c r="E11" i="10"/>
  <c r="I10" i="10"/>
  <c r="G10" i="10"/>
  <c r="E10" i="10"/>
  <c r="I9" i="10"/>
  <c r="I16" i="10" s="1"/>
  <c r="G9" i="10"/>
  <c r="E9" i="10"/>
  <c r="H16" i="9"/>
  <c r="F16" i="9"/>
  <c r="D16" i="9"/>
  <c r="I15" i="9"/>
  <c r="G15" i="9"/>
  <c r="E15" i="9"/>
  <c r="I14" i="9"/>
  <c r="G14" i="9"/>
  <c r="E14" i="9"/>
  <c r="I13" i="9"/>
  <c r="G13" i="9"/>
  <c r="E13" i="9"/>
  <c r="I12" i="9"/>
  <c r="G12" i="9"/>
  <c r="E12" i="9"/>
  <c r="I11" i="9"/>
  <c r="G11" i="9"/>
  <c r="G16" i="9" s="1"/>
  <c r="E11" i="9"/>
  <c r="E16" i="9" s="1"/>
  <c r="I10" i="9"/>
  <c r="G10" i="9"/>
  <c r="E10" i="9"/>
  <c r="I9" i="9"/>
  <c r="I16" i="9" s="1"/>
  <c r="G9" i="9"/>
  <c r="E9" i="9"/>
  <c r="H16" i="8"/>
  <c r="F16" i="8"/>
  <c r="D16" i="8"/>
  <c r="I15" i="8"/>
  <c r="G15" i="8"/>
  <c r="E15" i="8"/>
  <c r="I14" i="8"/>
  <c r="G14" i="8"/>
  <c r="E14" i="8"/>
  <c r="I13" i="8"/>
  <c r="G13" i="8"/>
  <c r="E13" i="8"/>
  <c r="I12" i="8"/>
  <c r="G12" i="8"/>
  <c r="E12" i="8"/>
  <c r="I11" i="8"/>
  <c r="G11" i="8"/>
  <c r="E11" i="8"/>
  <c r="I10" i="8"/>
  <c r="G10" i="8"/>
  <c r="E10" i="8"/>
  <c r="I9" i="8"/>
  <c r="G9" i="8"/>
  <c r="G16" i="8" s="1"/>
  <c r="E9" i="8"/>
  <c r="E16" i="8"/>
  <c r="E9" i="6"/>
  <c r="E7" i="6"/>
  <c r="E6" i="6"/>
  <c r="E8" i="6"/>
  <c r="E24" i="6"/>
  <c r="H16" i="5"/>
  <c r="F16" i="5"/>
  <c r="D16" i="5"/>
  <c r="I15" i="5"/>
  <c r="G15" i="5"/>
  <c r="E15" i="5"/>
  <c r="I14" i="5"/>
  <c r="G14" i="5"/>
  <c r="E14" i="5"/>
  <c r="I13" i="5"/>
  <c r="G13" i="5"/>
  <c r="E13" i="5"/>
  <c r="I12" i="5"/>
  <c r="G12" i="5"/>
  <c r="E12" i="5"/>
  <c r="I11" i="5"/>
  <c r="G11" i="5"/>
  <c r="E11" i="5"/>
  <c r="I10" i="5"/>
  <c r="G10" i="5"/>
  <c r="E10" i="5"/>
  <c r="I9" i="5"/>
  <c r="G9" i="5"/>
  <c r="G16" i="5" s="1"/>
  <c r="E9" i="5"/>
  <c r="H16" i="4"/>
  <c r="F16" i="4"/>
  <c r="D16" i="4"/>
  <c r="I15" i="4"/>
  <c r="G15" i="4"/>
  <c r="E15" i="4"/>
  <c r="I14" i="4"/>
  <c r="G14" i="4"/>
  <c r="E14" i="4"/>
  <c r="I13" i="4"/>
  <c r="G13" i="4"/>
  <c r="G16" i="4" s="1"/>
  <c r="E13" i="4"/>
  <c r="I12" i="4"/>
  <c r="G12" i="4"/>
  <c r="E12" i="4"/>
  <c r="I11" i="4"/>
  <c r="G11" i="4"/>
  <c r="E11" i="4"/>
  <c r="I10" i="4"/>
  <c r="G10" i="4"/>
  <c r="E10" i="4"/>
  <c r="I9" i="4"/>
  <c r="I16" i="4"/>
  <c r="G9" i="4"/>
  <c r="E9" i="4"/>
  <c r="H16" i="3"/>
  <c r="F16" i="3"/>
  <c r="D16" i="3"/>
  <c r="I15" i="3"/>
  <c r="G15" i="3"/>
  <c r="E15" i="3"/>
  <c r="I14" i="3"/>
  <c r="G14" i="3"/>
  <c r="E14" i="3"/>
  <c r="I13" i="3"/>
  <c r="G13" i="3"/>
  <c r="E13" i="3"/>
  <c r="I12" i="3"/>
  <c r="G12" i="3"/>
  <c r="G16" i="3" s="1"/>
  <c r="E12" i="3"/>
  <c r="I11" i="3"/>
  <c r="G11" i="3"/>
  <c r="E11" i="3"/>
  <c r="E16" i="3" s="1"/>
  <c r="I10" i="3"/>
  <c r="G10" i="3"/>
  <c r="E10" i="3"/>
  <c r="I9" i="3"/>
  <c r="I16" i="3" s="1"/>
  <c r="G9" i="3"/>
  <c r="E9" i="3"/>
  <c r="H16" i="2"/>
  <c r="F16" i="2"/>
  <c r="D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G16" i="2" s="1"/>
  <c r="E10" i="2"/>
  <c r="I9" i="2"/>
  <c r="G9" i="2"/>
  <c r="E9" i="2"/>
  <c r="H16" i="1"/>
  <c r="F16" i="1"/>
  <c r="D16" i="1"/>
  <c r="I15" i="1"/>
  <c r="G15" i="1"/>
  <c r="E15" i="1"/>
  <c r="I14" i="1"/>
  <c r="G14" i="1"/>
  <c r="E14" i="1"/>
  <c r="I13" i="1"/>
  <c r="G13" i="1"/>
  <c r="E13" i="1"/>
  <c r="I12" i="1"/>
  <c r="G12" i="1"/>
  <c r="E12" i="1"/>
  <c r="I11" i="1"/>
  <c r="G11" i="1"/>
  <c r="G16" i="1" s="1"/>
  <c r="D17" i="1" s="1"/>
  <c r="F24" i="6" s="1"/>
  <c r="E11" i="1"/>
  <c r="I10" i="1"/>
  <c r="G10" i="1"/>
  <c r="E10" i="1"/>
  <c r="I9" i="1"/>
  <c r="G9" i="1"/>
  <c r="E9" i="1"/>
  <c r="I16" i="1"/>
  <c r="I16" i="22"/>
  <c r="G16" i="22"/>
  <c r="E16" i="22"/>
  <c r="I16" i="21"/>
  <c r="D17" i="21"/>
  <c r="F23" i="6"/>
  <c r="G16" i="21"/>
  <c r="G16" i="19"/>
  <c r="E16" i="18"/>
  <c r="G16" i="16"/>
  <c r="E16" i="15"/>
  <c r="G16" i="14"/>
  <c r="E16" i="14"/>
  <c r="G16" i="13"/>
  <c r="G16" i="12"/>
  <c r="E16" i="10"/>
  <c r="I16" i="8"/>
  <c r="I16" i="5"/>
  <c r="E16" i="5"/>
  <c r="I16" i="2"/>
  <c r="E16" i="2"/>
  <c r="E16" i="1"/>
  <c r="I16" i="17"/>
  <c r="G16" i="17"/>
  <c r="E16" i="17"/>
  <c r="E16" i="4"/>
  <c r="D17" i="22"/>
  <c r="F5" i="6"/>
  <c r="D17" i="17"/>
  <c r="F19" i="6" s="1"/>
  <c r="D17" i="32" l="1"/>
  <c r="D17" i="30"/>
  <c r="D17" i="29"/>
  <c r="D17" i="28"/>
  <c r="I16" i="27"/>
  <c r="E16" i="27"/>
  <c r="I16" i="23"/>
  <c r="D17" i="23" s="1"/>
  <c r="F25" i="6" s="1"/>
  <c r="D17" i="26"/>
  <c r="D17" i="25"/>
  <c r="D17" i="24"/>
  <c r="G16" i="20"/>
  <c r="D17" i="20" s="1"/>
  <c r="F22" i="6" s="1"/>
  <c r="D17" i="19"/>
  <c r="F21" i="6" s="1"/>
  <c r="D17" i="18"/>
  <c r="F20" i="6" s="1"/>
  <c r="D17" i="15"/>
  <c r="F17" i="6" s="1"/>
  <c r="D17" i="14"/>
  <c r="F16" i="6" s="1"/>
  <c r="D17" i="12"/>
  <c r="F14" i="6" s="1"/>
  <c r="D17" i="13"/>
  <c r="F15" i="6" s="1"/>
  <c r="D17" i="11"/>
  <c r="F13" i="6" s="1"/>
  <c r="D17" i="10"/>
  <c r="F12" i="6" s="1"/>
  <c r="D17" i="9"/>
  <c r="F11" i="6" s="1"/>
  <c r="D17" i="8"/>
  <c r="F10" i="6" s="1"/>
  <c r="D17" i="5"/>
  <c r="F9" i="6" s="1"/>
  <c r="D17" i="4"/>
  <c r="F7" i="6" s="1"/>
  <c r="D17" i="3"/>
  <c r="F6" i="6" s="1"/>
  <c r="D17" i="2"/>
  <c r="F8" i="6" s="1"/>
  <c r="D17" i="27" l="1"/>
  <c r="F29" i="6" s="1"/>
  <c r="K11" i="6" s="1"/>
  <c r="I11" i="6" s="1"/>
  <c r="K9" i="6" l="1"/>
  <c r="I9" i="6" s="1"/>
  <c r="K10" i="6"/>
  <c r="I10" i="6" s="1"/>
</calcChain>
</file>

<file path=xl/sharedStrings.xml><?xml version="1.0" encoding="utf-8"?>
<sst xmlns="http://schemas.openxmlformats.org/spreadsheetml/2006/main" count="833" uniqueCount="160">
  <si>
    <t>Brayan Wilfredo Lemus</t>
  </si>
  <si>
    <t>N°</t>
  </si>
  <si>
    <t>Criterios</t>
  </si>
  <si>
    <t>Nota (0-10)</t>
  </si>
  <si>
    <t>Porcentaje</t>
  </si>
  <si>
    <t>Innovación (20%)</t>
  </si>
  <si>
    <t>Visión Empresarial  (10%)</t>
  </si>
  <si>
    <t>Expresión Verbal (10%)</t>
  </si>
  <si>
    <t>Principio de Funcionamiento - Conocimiento Teórico (15%)</t>
  </si>
  <si>
    <t>Presentación (10%)</t>
  </si>
  <si>
    <t>Aplicación (20%)</t>
  </si>
  <si>
    <t>Creatividad (15%)</t>
  </si>
  <si>
    <t>Puntos</t>
  </si>
  <si>
    <t>Nota</t>
  </si>
  <si>
    <t>Integrantes</t>
  </si>
  <si>
    <t>Grupos</t>
  </si>
  <si>
    <t>Evaluación</t>
  </si>
  <si>
    <t>Lugares</t>
  </si>
  <si>
    <t>Proyectos</t>
  </si>
  <si>
    <t>1°</t>
  </si>
  <si>
    <t>2°</t>
  </si>
  <si>
    <t>3°</t>
  </si>
  <si>
    <t>Instrumento de Evaluación del FLIA 2024</t>
  </si>
  <si>
    <t>José Alejandro Ruíz</t>
  </si>
  <si>
    <t>Luis Antonio Navarro</t>
  </si>
  <si>
    <t>AutoAlign</t>
  </si>
  <si>
    <t>Brandyn Eraldo González Gómez</t>
  </si>
  <si>
    <t>Belén Abigail Carranza Robles</t>
  </si>
  <si>
    <t>Marvin Josué Solórzano Cruz</t>
  </si>
  <si>
    <t>AutoBusTracker</t>
  </si>
  <si>
    <t xml:space="preserve"> José Roberto del Rio Maravilla</t>
  </si>
  <si>
    <t xml:space="preserve"> Roger Alberto Chávez Zelaya</t>
  </si>
  <si>
    <t xml:space="preserve"> Duma Roberto Zelaya Mejia</t>
  </si>
  <si>
    <t>BinBot</t>
  </si>
  <si>
    <t xml:space="preserve"> Denys Alexander Hernandez Maravilla</t>
  </si>
  <si>
    <t xml:space="preserve"> Fernando Antonio Quintanilla Soriano</t>
  </si>
  <si>
    <t xml:space="preserve"> Julio Alexander Maravilla Umaña</t>
  </si>
  <si>
    <t xml:space="preserve"> Eduardo Alexis Reyes Zavala</t>
  </si>
  <si>
    <t xml:space="preserve"> David Ernesto Cerna Avalos</t>
  </si>
  <si>
    <t>Diversa-mente</t>
  </si>
  <si>
    <t>Lisseth Alexandra Gómez Vanegas</t>
  </si>
  <si>
    <t>José Antonio Martínez Chávez</t>
  </si>
  <si>
    <t>Michelle Brisette Pérez Caballero</t>
  </si>
  <si>
    <t>Lentes Movimiento</t>
  </si>
  <si>
    <t xml:space="preserve"> Kevin Aníbal Campos Jurado</t>
  </si>
  <si>
    <t xml:space="preserve"> José Salvador Silva Batres</t>
  </si>
  <si>
    <t xml:space="preserve"> Leticia Raquel López Guerrero</t>
  </si>
  <si>
    <t xml:space="preserve"> Mariano José Ortega Hernández</t>
  </si>
  <si>
    <t xml:space="preserve"> Carlos Humberto Chavarría Aparicio</t>
  </si>
  <si>
    <t>Medi-Volt</t>
  </si>
  <si>
    <t xml:space="preserve"> Allison Vanesa Rodríguez Sosa</t>
  </si>
  <si>
    <t xml:space="preserve"> Diego Alexander Alemán Castro</t>
  </si>
  <si>
    <t xml:space="preserve"> Elías Mauricio Parada Lozano</t>
  </si>
  <si>
    <t xml:space="preserve"> Flor Mabel Ariza Rodríguez</t>
  </si>
  <si>
    <t xml:space="preserve"> William Alexander Amaya García </t>
  </si>
  <si>
    <t>Sistema Inteligente de Alarmas</t>
  </si>
  <si>
    <t>Mauricio Adonay Espinoza Villatoro.</t>
  </si>
  <si>
    <t>Luis Mario Claros García.</t>
  </si>
  <si>
    <t>Alejandro Manuel Vigil Quintanilla.</t>
  </si>
  <si>
    <t>Cristian Isaac Nolasco Martínez.</t>
  </si>
  <si>
    <t>Anthony Vladimir Amaya Palacios.</t>
  </si>
  <si>
    <t>Alarma Contra Incendios</t>
  </si>
  <si>
    <t xml:space="preserve"> Victor Elias Salgado Osorio</t>
  </si>
  <si>
    <t xml:space="preserve"> Filadelfo Antonio Gutiérrez orellana</t>
  </si>
  <si>
    <t xml:space="preserve"> Zaith oziel zelaya campos</t>
  </si>
  <si>
    <t xml:space="preserve"> Ever Raúl Chávez Chavarria </t>
  </si>
  <si>
    <t>FungiVolt</t>
  </si>
  <si>
    <t xml:space="preserve"> Javier Alexander Romero Soriano</t>
  </si>
  <si>
    <t xml:space="preserve"> Steven Alexander Campos Martínez</t>
  </si>
  <si>
    <t xml:space="preserve"> Walter Ernesto Cabeza Benavides</t>
  </si>
  <si>
    <t xml:space="preserve"> Yomi Yanela Carrazco Gavidia</t>
  </si>
  <si>
    <t>Hami Nova</t>
  </si>
  <si>
    <t>Kerin David de Paz</t>
  </si>
  <si>
    <t>Hamilton Oswaldo Hernández</t>
  </si>
  <si>
    <t>Edwin Daniel Romero Turcios</t>
  </si>
  <si>
    <t>Olimpia Dsmeralda Rivas Vanegas</t>
  </si>
  <si>
    <t>Merari Sarai Maravilla Martinez</t>
  </si>
  <si>
    <t xml:space="preserve">Medidor de Agua </t>
  </si>
  <si>
    <t xml:space="preserve"> Dina Abigail Maravilla Martínez </t>
  </si>
  <si>
    <t xml:space="preserve"> Oscar Steven Chicas Huezo </t>
  </si>
  <si>
    <t xml:space="preserve"> Samuel Antonio González Rodríguez </t>
  </si>
  <si>
    <t>Medidor de Pulso Cardiaco</t>
  </si>
  <si>
    <t>Jonathan Caleb Guandique Flores</t>
  </si>
  <si>
    <t>Jonathan Steven Sorto Rosales</t>
  </si>
  <si>
    <t>Juan Josue Mejia Batres</t>
  </si>
  <si>
    <t>Kelly Gribel Ayala Torres</t>
  </si>
  <si>
    <t>David Guillermo Castro Cuevas</t>
  </si>
  <si>
    <t>Pulmo Rate</t>
  </si>
  <si>
    <t>Ana Elisa Ramírez Portillo</t>
  </si>
  <si>
    <t>Carlos Eduardo Santos Gómez</t>
  </si>
  <si>
    <t>Jaime Arnulfo Segovia González</t>
  </si>
  <si>
    <t>Brian David Alvarado Valenzuela</t>
  </si>
  <si>
    <t>Secure Parking</t>
  </si>
  <si>
    <t>Fernando José López Torres</t>
  </si>
  <si>
    <t>Oscar Alexis Zelaya Diaz</t>
  </si>
  <si>
    <t>Christian Alexander Montenegro Rodríguez</t>
  </si>
  <si>
    <t>Ángel Gabriel Jiménez Cruz</t>
  </si>
  <si>
    <t>ClimaSync</t>
  </si>
  <si>
    <t>Billy Josué Villanueva Abrego</t>
  </si>
  <si>
    <t>Cesia Elizabeth Flores Orellana</t>
  </si>
  <si>
    <t>Kevin Anthony Ortega Ortiz</t>
  </si>
  <si>
    <t>Mauricio Enrique Vásquez Ramírez</t>
  </si>
  <si>
    <t>Dispensador Inteligente</t>
  </si>
  <si>
    <t>José Emerson Chavarría Navarrete</t>
  </si>
  <si>
    <t>Emil Alexis Ramos Morales</t>
  </si>
  <si>
    <t>Roberto Carlos Gomez Chicas</t>
  </si>
  <si>
    <t>Car Control + Bluetooth</t>
  </si>
  <si>
    <t xml:space="preserve"> José Alfredo Calderón</t>
  </si>
  <si>
    <t xml:space="preserve"> Roberto Francisco Reyes </t>
  </si>
  <si>
    <t xml:space="preserve"> Raul Geovanni Rivera</t>
  </si>
  <si>
    <t>Detector de Nivel de Agua</t>
  </si>
  <si>
    <t xml:space="preserve"> Daniel Ángel Lozano Amaya </t>
  </si>
  <si>
    <t xml:space="preserve"> Ricardo José Cárcamo Jiménez   </t>
  </si>
  <si>
    <t xml:space="preserve"> Jonathan Alexander Delgado González</t>
  </si>
  <si>
    <t xml:space="preserve"> Bryan Eliseo Silva Pérez </t>
  </si>
  <si>
    <t xml:space="preserve"> Kathia Vanessa Serrano Portillo  </t>
  </si>
  <si>
    <t>Alarma Anti Incendios</t>
  </si>
  <si>
    <t xml:space="preserve"> Brian Alexander Rivera Solano</t>
  </si>
  <si>
    <t xml:space="preserve"> Iván Amílcar Ovando Portillo</t>
  </si>
  <si>
    <t xml:space="preserve"> Mauro Salvador Quintanilla López </t>
  </si>
  <si>
    <t>Contador Inteligente</t>
  </si>
  <si>
    <t xml:space="preserve"> Gerson Daniel Guerrero Castillo</t>
  </si>
  <si>
    <t xml:space="preserve"> Gladis Mairena Barahona Pineda</t>
  </si>
  <si>
    <t xml:space="preserve"> Cristopher Alejandro Bernal Chávez</t>
  </si>
  <si>
    <t xml:space="preserve"> Lesly Yuvicela Valle Guzmán</t>
  </si>
  <si>
    <t>Parking Zone +</t>
  </si>
  <si>
    <t xml:space="preserve"> Elmer Antonio Angel Reyes </t>
  </si>
  <si>
    <t xml:space="preserve"> Steven Amílcar Quintanilla Villalta</t>
  </si>
  <si>
    <t xml:space="preserve"> José Daniel Mejía Jovel </t>
  </si>
  <si>
    <t xml:space="preserve"> Rene Gustavo García Gómez </t>
  </si>
  <si>
    <t>Grupo 28</t>
  </si>
  <si>
    <t>Grupo 29</t>
  </si>
  <si>
    <t>Grupo 30</t>
  </si>
  <si>
    <t>Basurero Inteligente</t>
  </si>
  <si>
    <t xml:space="preserve"> Francisco Jose Lopez Jovel </t>
  </si>
  <si>
    <t xml:space="preserve"> Fredys Daniel Amaya Vargas</t>
  </si>
  <si>
    <t xml:space="preserve"> Karen Lisbeth Carrillo Lara </t>
  </si>
  <si>
    <t>Alarma De Estacionamiento Para Vehículo</t>
  </si>
  <si>
    <t xml:space="preserve"> wilfredo josué sorto morán</t>
  </si>
  <si>
    <t xml:space="preserve"> rolando daniel iglesias osorio</t>
  </si>
  <si>
    <t xml:space="preserve"> jonathan enrique roque callejas </t>
  </si>
  <si>
    <t xml:space="preserve"> gerson geovani rivas </t>
  </si>
  <si>
    <t>Basurero Inteligente 2</t>
  </si>
  <si>
    <t>Cindy Rachell Ramírez García</t>
  </si>
  <si>
    <t>Yaritza Marcela Jiménez Escobar</t>
  </si>
  <si>
    <t>Jose Ignacio Gonzales Alegría</t>
  </si>
  <si>
    <t>Nahun Ezequiel Martinez Argueta</t>
  </si>
  <si>
    <t>Invernadero Automatizado</t>
  </si>
  <si>
    <t xml:space="preserve"> Anderson Aldair López Duran </t>
  </si>
  <si>
    <t xml:space="preserve"> Brian Alexander Rodríguez Mejia</t>
  </si>
  <si>
    <t xml:space="preserve"> Josué Alexander Flores Gómez</t>
  </si>
  <si>
    <t xml:space="preserve"> Carlos José Diaz Martínez</t>
  </si>
  <si>
    <t>Sistema automático de puerta de peaje</t>
  </si>
  <si>
    <t>Alexia Daniela Campos Claros</t>
  </si>
  <si>
    <t>Josué Elías García López</t>
  </si>
  <si>
    <t>Josué David Morales Orellana</t>
  </si>
  <si>
    <t>Safety Fence</t>
  </si>
  <si>
    <t>William alexander Aparicio Zelaya</t>
  </si>
  <si>
    <t>Juan Carlos Diaz Quintanilla</t>
  </si>
  <si>
    <t>Josué Gilberto Castro Zelaya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</si>
</sst>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2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Protection="1">
      <protection hidden="1"/>
    </xf>
    <xf numFmtId="2" fontId="0" fillId="2" borderId="2" xfId="0" applyNumberFormat="1" applyFill="1" applyBorder="1" applyAlignment="1" applyProtection="1">
      <alignment horizontal="center"/>
      <protection hidden="1"/>
    </xf>
    <xf numFmtId="2" fontId="0" fillId="2" borderId="1" xfId="0" applyNumberFormat="1" applyFill="1" applyBorder="1" applyAlignment="1" applyProtection="1">
      <alignment horizontal="center"/>
      <protection hidden="1"/>
    </xf>
    <xf numFmtId="0" fontId="1" fillId="3" borderId="2" xfId="0" applyFont="1" applyFill="1" applyBorder="1" applyProtection="1">
      <protection hidden="1"/>
    </xf>
    <xf numFmtId="0" fontId="1" fillId="3" borderId="1" xfId="0" applyFont="1" applyFill="1" applyBorder="1" applyProtection="1">
      <protection hidden="1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/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/>
    <xf numFmtId="0" fontId="0" fillId="3" borderId="1" xfId="0" applyFill="1" applyBorder="1"/>
    <xf numFmtId="0" fontId="0" fillId="0" borderId="0" xfId="0" applyFill="1" applyBorder="1"/>
    <xf numFmtId="0" fontId="1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2</xdr:col>
      <xdr:colOff>1624013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4B871D7A-37CE-436A-95C7-939CC3FFED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100012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6A2BE44A-04D8-4D00-A92F-C7F219AAF0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2</xdr:col>
      <xdr:colOff>1585913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BC0D1912-5A3D-45DC-AA6C-79F5687845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6202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EFF4D2FF-D39D-47B7-84B4-4BFD1BC6E0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616758F9-B728-4DED-9E0A-DE1FE58ECB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1F107B00-9584-4801-B90D-47D73A0A52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2</xdr:col>
      <xdr:colOff>1585913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A89D7634-72EF-4728-B8D5-3924392D9A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6202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2</xdr:col>
      <xdr:colOff>1576388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26B47B68-81E0-4E42-9FF8-6B303CBDE4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5250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0</xdr:rowOff>
    </xdr:from>
    <xdr:to>
      <xdr:col>2</xdr:col>
      <xdr:colOff>1604963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4A62429C-D753-46E9-ACFD-95AB441C51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8107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2</xdr:col>
      <xdr:colOff>1566863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4F2560D2-853D-47CB-8ECA-AB0B1C909A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4297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2</xdr:col>
      <xdr:colOff>1566863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BE002B0D-9826-4666-AED5-FC845EF72B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4297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0</xdr:rowOff>
    </xdr:from>
    <xdr:to>
      <xdr:col>2</xdr:col>
      <xdr:colOff>1557338</xdr:colOff>
      <xdr:row>4</xdr:row>
      <xdr:rowOff>19050</xdr:rowOff>
    </xdr:to>
    <xdr:pic>
      <xdr:nvPicPr>
        <xdr:cNvPr id="4" name="Imagen 3" descr="UGB renueva su imagen institucional: así luce ahora - Noticias de El  Salvador">
          <a:extLst>
            <a:ext uri="{FF2B5EF4-FFF2-40B4-BE49-F238E27FC236}">
              <a16:creationId xmlns:a16="http://schemas.microsoft.com/office/drawing/2014/main" id="{BCA25E92-8BA3-483F-AFF0-DBAD759EA0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334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66468369-B997-4513-BE2E-3BD96ACAE2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6D4A09D6-2646-401B-B120-C710080027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49EB65BE-B2DA-4227-8644-F20F0100F6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37EAD3FF-68E7-4865-97A7-A7233B2C4D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896D8E68-AE91-41BC-9345-97D579EACE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7AD81E85-A3EA-46AC-8A7A-F762DFF57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B8E0C497-C009-46A3-9A24-430DBB43E2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A086F398-FA48-4279-86E2-4B6F388FCE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EDD6041B-138B-4729-89F6-14A80E8813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A8EAB047-ABEB-41DC-9C85-44631F57D4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0</xdr:rowOff>
    </xdr:from>
    <xdr:to>
      <xdr:col>2</xdr:col>
      <xdr:colOff>1614488</xdr:colOff>
      <xdr:row>4</xdr:row>
      <xdr:rowOff>19050</xdr:rowOff>
    </xdr:to>
    <xdr:pic>
      <xdr:nvPicPr>
        <xdr:cNvPr id="4" name="Imagen 3" descr="UGB renueva su imagen institucional: así luce ahora - Noticias de El  Salvador">
          <a:extLst>
            <a:ext uri="{FF2B5EF4-FFF2-40B4-BE49-F238E27FC236}">
              <a16:creationId xmlns:a16="http://schemas.microsoft.com/office/drawing/2014/main" id="{2EC393E9-0348-4675-8BEC-3AB7316F36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9060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2</xdr:col>
      <xdr:colOff>1595438</xdr:colOff>
      <xdr:row>4</xdr:row>
      <xdr:rowOff>19050</xdr:rowOff>
    </xdr:to>
    <xdr:pic>
      <xdr:nvPicPr>
        <xdr:cNvPr id="2" name="Imagen 1" descr="UGB renueva su imagen institucional: así luce ahora - Noticias de El  Salvador">
          <a:extLst>
            <a:ext uri="{FF2B5EF4-FFF2-40B4-BE49-F238E27FC236}">
              <a16:creationId xmlns:a16="http://schemas.microsoft.com/office/drawing/2014/main" id="{756784FD-9211-48F3-996A-1225E6F0F9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7155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2</xdr:col>
      <xdr:colOff>1585913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2FE52E63-CDDB-4399-88AC-DFB3C39F5D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6202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2</xdr:col>
      <xdr:colOff>1576388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46C23854-3309-4660-8A71-E7D1530A4B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52500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0</xdr:rowOff>
    </xdr:from>
    <xdr:to>
      <xdr:col>2</xdr:col>
      <xdr:colOff>1604963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52D14609-6DCD-4176-8208-332D332F15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8107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2</xdr:col>
      <xdr:colOff>1585913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BC1189D5-8487-499A-893F-5FF2EC5B77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6202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0</xdr:rowOff>
    </xdr:from>
    <xdr:to>
      <xdr:col>2</xdr:col>
      <xdr:colOff>1604963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2F8F0E40-34B3-425F-80CB-A151DE681C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8107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2</xdr:col>
      <xdr:colOff>1585913</xdr:colOff>
      <xdr:row>4</xdr:row>
      <xdr:rowOff>19050</xdr:rowOff>
    </xdr:to>
    <xdr:pic>
      <xdr:nvPicPr>
        <xdr:cNvPr id="3" name="Imagen 2" descr="UGB renueva su imagen institucional: así luce ahora - Noticias de El  Salvador">
          <a:extLst>
            <a:ext uri="{FF2B5EF4-FFF2-40B4-BE49-F238E27FC236}">
              <a16:creationId xmlns:a16="http://schemas.microsoft.com/office/drawing/2014/main" id="{783775FC-9EE3-4250-9E97-C42775E0F1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96" b="16422"/>
        <a:stretch/>
      </xdr:blipFill>
      <xdr:spPr bwMode="auto">
        <a:xfrm>
          <a:off x="962025" y="0"/>
          <a:ext cx="2147888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E513-DDEA-4BEE-A07D-70B3C96C6E80}">
  <dimension ref="B5:I25"/>
  <sheetViews>
    <sheetView tabSelected="1" workbookViewId="0">
      <selection activeCell="G24" sqref="G24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25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1" t="s">
        <v>14</v>
      </c>
    </row>
    <row r="20" spans="2:9" x14ac:dyDescent="0.25">
      <c r="B20" s="9">
        <v>1</v>
      </c>
      <c r="C20" s="3" t="s">
        <v>26</v>
      </c>
    </row>
    <row r="21" spans="2:9" x14ac:dyDescent="0.25">
      <c r="B21" s="9">
        <v>2</v>
      </c>
      <c r="C21" s="3" t="s">
        <v>27</v>
      </c>
    </row>
    <row r="22" spans="2:9" x14ac:dyDescent="0.25">
      <c r="B22" s="9">
        <v>3</v>
      </c>
      <c r="C22" s="3" t="s">
        <v>28</v>
      </c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D0F6-445A-481E-8FEF-D255005282ED}">
  <dimension ref="B5:I25"/>
  <sheetViews>
    <sheetView workbookViewId="0">
      <selection activeCell="C25" sqref="C25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71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1" t="s">
        <v>14</v>
      </c>
    </row>
    <row r="20" spans="2:9" x14ac:dyDescent="0.25">
      <c r="B20" s="9">
        <v>1</v>
      </c>
      <c r="C20" s="3" t="s">
        <v>72</v>
      </c>
    </row>
    <row r="21" spans="2:9" x14ac:dyDescent="0.25">
      <c r="B21" s="9">
        <v>2</v>
      </c>
      <c r="C21" s="3" t="s">
        <v>73</v>
      </c>
    </row>
    <row r="22" spans="2:9" x14ac:dyDescent="0.25">
      <c r="B22" s="9">
        <v>3</v>
      </c>
      <c r="C22" s="3" t="s">
        <v>74</v>
      </c>
    </row>
    <row r="23" spans="2:9" x14ac:dyDescent="0.25">
      <c r="B23" s="9">
        <v>4</v>
      </c>
      <c r="C23" s="3" t="s">
        <v>75</v>
      </c>
    </row>
    <row r="24" spans="2:9" x14ac:dyDescent="0.25">
      <c r="B24" s="9">
        <v>5</v>
      </c>
      <c r="C24" s="3" t="s">
        <v>76</v>
      </c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3911-CE57-4C90-A4C9-A50CF85AF75C}">
  <dimension ref="B5:I25"/>
  <sheetViews>
    <sheetView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77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78</v>
      </c>
    </row>
    <row r="21" spans="2:9" x14ac:dyDescent="0.25">
      <c r="B21" s="23">
        <v>2</v>
      </c>
      <c r="C21" s="26" t="s">
        <v>79</v>
      </c>
    </row>
    <row r="22" spans="2:9" x14ac:dyDescent="0.25">
      <c r="B22" s="23">
        <v>3</v>
      </c>
      <c r="C22" s="26" t="s">
        <v>80</v>
      </c>
    </row>
    <row r="23" spans="2:9" x14ac:dyDescent="0.25">
      <c r="B23" s="9">
        <v>4</v>
      </c>
      <c r="C23" s="25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143A-82FB-4A69-BEEB-8664A44553BB}">
  <dimension ref="B5:I25"/>
  <sheetViews>
    <sheetView workbookViewId="0">
      <selection activeCell="C25" sqref="C25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81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1" t="s">
        <v>14</v>
      </c>
    </row>
    <row r="20" spans="2:9" x14ac:dyDescent="0.25">
      <c r="B20" s="9">
        <v>1</v>
      </c>
      <c r="C20" s="3" t="s">
        <v>82</v>
      </c>
    </row>
    <row r="21" spans="2:9" x14ac:dyDescent="0.25">
      <c r="B21" s="9">
        <v>2</v>
      </c>
      <c r="C21" s="3" t="s">
        <v>83</v>
      </c>
    </row>
    <row r="22" spans="2:9" x14ac:dyDescent="0.25">
      <c r="B22" s="9">
        <v>3</v>
      </c>
      <c r="C22" s="3" t="s">
        <v>84</v>
      </c>
    </row>
    <row r="23" spans="2:9" x14ac:dyDescent="0.25">
      <c r="B23" s="9">
        <v>4</v>
      </c>
      <c r="C23" s="3" t="s">
        <v>85</v>
      </c>
    </row>
    <row r="24" spans="2:9" x14ac:dyDescent="0.25">
      <c r="B24" s="9">
        <v>5</v>
      </c>
      <c r="C24" s="3" t="s">
        <v>86</v>
      </c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F36-9A6E-4E64-96C0-20A2550FEC6B}">
  <dimension ref="B5:I25"/>
  <sheetViews>
    <sheetView workbookViewId="0">
      <selection activeCell="C24" sqref="C24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87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1" t="s">
        <v>14</v>
      </c>
    </row>
    <row r="20" spans="2:9" x14ac:dyDescent="0.25">
      <c r="B20" s="9">
        <v>1</v>
      </c>
      <c r="C20" s="3" t="s">
        <v>88</v>
      </c>
    </row>
    <row r="21" spans="2:9" x14ac:dyDescent="0.25">
      <c r="B21" s="9">
        <v>2</v>
      </c>
      <c r="C21" s="3" t="s">
        <v>89</v>
      </c>
    </row>
    <row r="22" spans="2:9" x14ac:dyDescent="0.25">
      <c r="B22" s="9">
        <v>3</v>
      </c>
      <c r="C22" s="3" t="s">
        <v>90</v>
      </c>
    </row>
    <row r="23" spans="2:9" x14ac:dyDescent="0.25">
      <c r="B23" s="9">
        <v>4</v>
      </c>
      <c r="C23" s="3" t="s">
        <v>91</v>
      </c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F091-A57A-42C0-95F6-8D9B5718E65C}">
  <dimension ref="B5:I25"/>
  <sheetViews>
    <sheetView workbookViewId="0">
      <selection activeCell="C23" sqref="C23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92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7" t="s">
        <v>93</v>
      </c>
    </row>
    <row r="21" spans="2:9" x14ac:dyDescent="0.25">
      <c r="B21" s="23">
        <v>2</v>
      </c>
      <c r="C21" s="27" t="s">
        <v>94</v>
      </c>
    </row>
    <row r="22" spans="2:9" x14ac:dyDescent="0.25">
      <c r="B22" s="23">
        <v>3</v>
      </c>
      <c r="C22" s="27" t="s">
        <v>95</v>
      </c>
    </row>
    <row r="23" spans="2:9" x14ac:dyDescent="0.25">
      <c r="B23" s="23">
        <v>4</v>
      </c>
      <c r="C23" s="27" t="s">
        <v>96</v>
      </c>
    </row>
    <row r="24" spans="2:9" x14ac:dyDescent="0.25">
      <c r="B24" s="9">
        <v>5</v>
      </c>
      <c r="C24" s="28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A2F6-B5F1-4DF1-A9D6-4A7397733AB9}">
  <dimension ref="B5:I25"/>
  <sheetViews>
    <sheetView workbookViewId="0">
      <selection activeCell="C24" sqref="C24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97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1" t="s">
        <v>14</v>
      </c>
    </row>
    <row r="20" spans="2:9" x14ac:dyDescent="0.25">
      <c r="B20" s="9">
        <v>1</v>
      </c>
      <c r="C20" s="3" t="s">
        <v>98</v>
      </c>
    </row>
    <row r="21" spans="2:9" x14ac:dyDescent="0.25">
      <c r="B21" s="9">
        <v>2</v>
      </c>
      <c r="C21" s="3" t="s">
        <v>99</v>
      </c>
    </row>
    <row r="22" spans="2:9" x14ac:dyDescent="0.25">
      <c r="B22" s="9">
        <v>3</v>
      </c>
      <c r="C22" s="3" t="s">
        <v>100</v>
      </c>
    </row>
    <row r="23" spans="2:9" x14ac:dyDescent="0.25">
      <c r="B23" s="9">
        <v>4</v>
      </c>
      <c r="C23" s="3" t="s">
        <v>101</v>
      </c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CBF4-E1EE-4793-92F6-D636102BB0A0}">
  <dimension ref="B5:I25"/>
  <sheetViews>
    <sheetView workbookViewId="0">
      <selection activeCell="C23" sqref="C23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102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1" t="s">
        <v>14</v>
      </c>
    </row>
    <row r="20" spans="2:9" x14ac:dyDescent="0.25">
      <c r="B20" s="9">
        <v>1</v>
      </c>
      <c r="C20" s="3" t="s">
        <v>103</v>
      </c>
    </row>
    <row r="21" spans="2:9" x14ac:dyDescent="0.25">
      <c r="B21" s="9">
        <v>2</v>
      </c>
      <c r="C21" s="3" t="s">
        <v>104</v>
      </c>
    </row>
    <row r="22" spans="2:9" x14ac:dyDescent="0.25">
      <c r="B22" s="9">
        <v>3</v>
      </c>
      <c r="C22" s="3" t="s">
        <v>105</v>
      </c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A2E3-BE67-47A5-94A3-E67A5A9C5919}">
  <dimension ref="B5:I25"/>
  <sheetViews>
    <sheetView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106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107</v>
      </c>
    </row>
    <row r="21" spans="2:9" x14ac:dyDescent="0.25">
      <c r="B21" s="23">
        <v>2</v>
      </c>
      <c r="C21" s="26" t="s">
        <v>108</v>
      </c>
    </row>
    <row r="22" spans="2:9" x14ac:dyDescent="0.25">
      <c r="B22" s="23">
        <v>3</v>
      </c>
      <c r="C22" s="26" t="s">
        <v>109</v>
      </c>
    </row>
    <row r="23" spans="2:9" x14ac:dyDescent="0.25">
      <c r="B23" s="9">
        <v>4</v>
      </c>
      <c r="C23" s="25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88A5-4E90-4E21-BF9F-6227BAC4F8E8}">
  <dimension ref="B5:I25"/>
  <sheetViews>
    <sheetView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110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111</v>
      </c>
    </row>
    <row r="21" spans="2:9" x14ac:dyDescent="0.25">
      <c r="B21" s="23">
        <v>2</v>
      </c>
      <c r="C21" s="26" t="s">
        <v>112</v>
      </c>
    </row>
    <row r="22" spans="2:9" x14ac:dyDescent="0.25">
      <c r="B22" s="23">
        <v>3</v>
      </c>
      <c r="C22" s="26" t="s">
        <v>113</v>
      </c>
    </row>
    <row r="23" spans="2:9" x14ac:dyDescent="0.25">
      <c r="B23" s="23">
        <v>4</v>
      </c>
      <c r="C23" s="26" t="s">
        <v>114</v>
      </c>
    </row>
    <row r="24" spans="2:9" x14ac:dyDescent="0.25">
      <c r="B24" s="23">
        <v>5</v>
      </c>
      <c r="C24" s="26" t="s">
        <v>115</v>
      </c>
    </row>
    <row r="25" spans="2:9" x14ac:dyDescent="0.25">
      <c r="B25" s="9">
        <v>6</v>
      </c>
      <c r="C25" s="25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855A-1A08-4811-A42F-AAC9E7F021E6}">
  <dimension ref="B5:I25"/>
  <sheetViews>
    <sheetView workbookViewId="0">
      <selection activeCell="D20" sqref="D20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116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117</v>
      </c>
    </row>
    <row r="21" spans="2:9" x14ac:dyDescent="0.25">
      <c r="B21" s="23">
        <v>2</v>
      </c>
      <c r="C21" s="26" t="s">
        <v>118</v>
      </c>
    </row>
    <row r="22" spans="2:9" x14ac:dyDescent="0.25">
      <c r="B22" s="23">
        <v>3</v>
      </c>
      <c r="C22" s="26" t="s">
        <v>119</v>
      </c>
    </row>
    <row r="23" spans="2:9" x14ac:dyDescent="0.25">
      <c r="B23" s="9">
        <v>4</v>
      </c>
      <c r="C23" s="25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2C43-BFF4-4E9B-AE31-929D0F9771A1}">
  <dimension ref="B5:I25"/>
  <sheetViews>
    <sheetView workbookViewId="0">
      <selection activeCell="C20" sqref="C20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29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30</v>
      </c>
    </row>
    <row r="21" spans="2:9" x14ac:dyDescent="0.25">
      <c r="B21" s="23">
        <v>2</v>
      </c>
      <c r="C21" s="26" t="s">
        <v>31</v>
      </c>
    </row>
    <row r="22" spans="2:9" x14ac:dyDescent="0.25">
      <c r="B22" s="23">
        <v>3</v>
      </c>
      <c r="C22" s="26" t="s">
        <v>32</v>
      </c>
    </row>
    <row r="23" spans="2:9" x14ac:dyDescent="0.25">
      <c r="B23" s="9">
        <v>4</v>
      </c>
      <c r="C23" s="25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6F8E-28BE-4BDA-8A58-0712F1A63574}">
  <dimension ref="B5:I25"/>
  <sheetViews>
    <sheetView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120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121</v>
      </c>
    </row>
    <row r="21" spans="2:9" x14ac:dyDescent="0.25">
      <c r="B21" s="23">
        <v>2</v>
      </c>
      <c r="C21" s="26" t="s">
        <v>122</v>
      </c>
    </row>
    <row r="22" spans="2:9" x14ac:dyDescent="0.25">
      <c r="B22" s="23">
        <v>3</v>
      </c>
      <c r="C22" s="26" t="s">
        <v>123</v>
      </c>
    </row>
    <row r="23" spans="2:9" x14ac:dyDescent="0.25">
      <c r="B23" s="23">
        <v>4</v>
      </c>
      <c r="C23" s="26" t="s">
        <v>124</v>
      </c>
    </row>
    <row r="24" spans="2:9" x14ac:dyDescent="0.25">
      <c r="B24" s="9">
        <v>5</v>
      </c>
      <c r="C24" s="25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D272-C147-4379-A89A-C0C58B339CAE}">
  <dimension ref="B5:I25"/>
  <sheetViews>
    <sheetView workbookViewId="0">
      <selection activeCell="C21" sqref="C21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125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4" t="s">
        <v>14</v>
      </c>
    </row>
    <row r="20" spans="2:9" x14ac:dyDescent="0.25">
      <c r="B20" s="23">
        <v>1</v>
      </c>
      <c r="C20" s="26" t="s">
        <v>126</v>
      </c>
    </row>
    <row r="21" spans="2:9" x14ac:dyDescent="0.25">
      <c r="B21" s="23">
        <v>2</v>
      </c>
      <c r="C21" s="26" t="s">
        <v>127</v>
      </c>
    </row>
    <row r="22" spans="2:9" x14ac:dyDescent="0.25">
      <c r="B22" s="23">
        <v>3</v>
      </c>
      <c r="C22" s="26" t="s">
        <v>128</v>
      </c>
    </row>
    <row r="23" spans="2:9" x14ac:dyDescent="0.25">
      <c r="B23" s="23">
        <v>4</v>
      </c>
      <c r="C23" s="26" t="s">
        <v>129</v>
      </c>
    </row>
    <row r="24" spans="2:9" x14ac:dyDescent="0.25">
      <c r="B24" s="9">
        <v>5</v>
      </c>
      <c r="C24" s="25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C13E-2DBB-4D85-A756-742DE1DE9C87}">
  <dimension ref="B5:I25"/>
  <sheetViews>
    <sheetView workbookViewId="0">
      <selection activeCell="C21" sqref="C21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133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4" t="s">
        <v>14</v>
      </c>
    </row>
    <row r="20" spans="2:9" x14ac:dyDescent="0.25">
      <c r="B20" s="23">
        <v>1</v>
      </c>
      <c r="C20" s="26" t="s">
        <v>134</v>
      </c>
    </row>
    <row r="21" spans="2:9" x14ac:dyDescent="0.25">
      <c r="B21" s="23">
        <v>2</v>
      </c>
      <c r="C21" s="26" t="s">
        <v>135</v>
      </c>
    </row>
    <row r="22" spans="2:9" x14ac:dyDescent="0.25">
      <c r="B22" s="23">
        <v>3</v>
      </c>
      <c r="C22" s="26" t="s">
        <v>136</v>
      </c>
    </row>
    <row r="23" spans="2:9" x14ac:dyDescent="0.25">
      <c r="B23" s="9">
        <v>4</v>
      </c>
      <c r="C23" s="25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FF84-A48C-4C67-8834-30494C3F525D}">
  <dimension ref="B5:I25"/>
  <sheetViews>
    <sheetView workbookViewId="0">
      <selection activeCell="C20" sqref="C20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137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4" t="s">
        <v>14</v>
      </c>
    </row>
    <row r="20" spans="2:9" x14ac:dyDescent="0.25">
      <c r="B20" s="23">
        <v>1</v>
      </c>
      <c r="C20" s="35" t="s">
        <v>138</v>
      </c>
    </row>
    <row r="21" spans="2:9" x14ac:dyDescent="0.25">
      <c r="B21" s="23">
        <v>2</v>
      </c>
      <c r="C21" s="35" t="s">
        <v>139</v>
      </c>
    </row>
    <row r="22" spans="2:9" x14ac:dyDescent="0.25">
      <c r="B22" s="23">
        <v>3</v>
      </c>
      <c r="C22" s="35" t="s">
        <v>140</v>
      </c>
    </row>
    <row r="23" spans="2:9" x14ac:dyDescent="0.25">
      <c r="B23" s="23">
        <v>4</v>
      </c>
      <c r="C23" s="35" t="s">
        <v>141</v>
      </c>
    </row>
    <row r="24" spans="2:9" x14ac:dyDescent="0.25">
      <c r="B24" s="9">
        <v>5</v>
      </c>
      <c r="C24" s="25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pageSetup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2D7B-160C-4D8E-AD97-E33DFFC13569}">
  <dimension ref="B5:I25"/>
  <sheetViews>
    <sheetView workbookViewId="0">
      <selection activeCell="C23" sqref="C23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142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2" t="s">
        <v>14</v>
      </c>
    </row>
    <row r="20" spans="2:9" x14ac:dyDescent="0.25">
      <c r="B20" s="9">
        <v>1</v>
      </c>
      <c r="C20" s="3" t="s">
        <v>143</v>
      </c>
    </row>
    <row r="21" spans="2:9" x14ac:dyDescent="0.25">
      <c r="B21" s="9">
        <v>2</v>
      </c>
      <c r="C21" s="3" t="s">
        <v>144</v>
      </c>
    </row>
    <row r="22" spans="2:9" x14ac:dyDescent="0.25">
      <c r="B22" s="9">
        <v>3</v>
      </c>
      <c r="C22" s="3" t="s">
        <v>145</v>
      </c>
    </row>
    <row r="23" spans="2:9" x14ac:dyDescent="0.25">
      <c r="B23" s="9">
        <v>4</v>
      </c>
      <c r="C23" s="3" t="s">
        <v>146</v>
      </c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3997-23F0-4DB6-A1FD-5E23F4E4C556}">
  <dimension ref="B5:I25"/>
  <sheetViews>
    <sheetView workbookViewId="0">
      <selection activeCell="C22" sqref="C22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147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4" t="s">
        <v>14</v>
      </c>
    </row>
    <row r="20" spans="2:9" x14ac:dyDescent="0.25">
      <c r="B20" s="23">
        <v>1</v>
      </c>
      <c r="C20" s="26" t="s">
        <v>148</v>
      </c>
    </row>
    <row r="21" spans="2:9" x14ac:dyDescent="0.25">
      <c r="B21" s="23">
        <v>2</v>
      </c>
      <c r="C21" s="26" t="s">
        <v>149</v>
      </c>
    </row>
    <row r="22" spans="2:9" x14ac:dyDescent="0.25">
      <c r="B22" s="23">
        <v>3</v>
      </c>
      <c r="C22" s="26" t="s">
        <v>150</v>
      </c>
    </row>
    <row r="23" spans="2:9" x14ac:dyDescent="0.25">
      <c r="B23" s="23">
        <v>4</v>
      </c>
      <c r="C23" s="26" t="s">
        <v>151</v>
      </c>
    </row>
    <row r="24" spans="2:9" x14ac:dyDescent="0.25">
      <c r="B24" s="9">
        <v>5</v>
      </c>
      <c r="C24" s="25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18A5-FD77-474A-9781-0B99E48133A9}">
  <dimension ref="B5:I25"/>
  <sheetViews>
    <sheetView workbookViewId="0">
      <selection activeCell="C23" sqref="C23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152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2" t="s">
        <v>14</v>
      </c>
    </row>
    <row r="20" spans="2:9" x14ac:dyDescent="0.25">
      <c r="B20" s="9">
        <v>1</v>
      </c>
      <c r="C20" s="3" t="s">
        <v>153</v>
      </c>
    </row>
    <row r="21" spans="2:9" x14ac:dyDescent="0.25">
      <c r="B21" s="9">
        <v>2</v>
      </c>
      <c r="C21" s="3" t="s">
        <v>154</v>
      </c>
    </row>
    <row r="22" spans="2:9" x14ac:dyDescent="0.25">
      <c r="B22" s="9">
        <v>3</v>
      </c>
      <c r="C22" s="3" t="s">
        <v>155</v>
      </c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2084-65F5-4992-A2AF-FE0707B3E690}">
  <dimension ref="B5:I25"/>
  <sheetViews>
    <sheetView workbookViewId="0">
      <selection activeCell="C23" sqref="C23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156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2" t="s">
        <v>14</v>
      </c>
    </row>
    <row r="20" spans="2:9" x14ac:dyDescent="0.25">
      <c r="B20" s="9">
        <v>1</v>
      </c>
      <c r="C20" s="3" t="s">
        <v>157</v>
      </c>
    </row>
    <row r="21" spans="2:9" x14ac:dyDescent="0.25">
      <c r="B21" s="9">
        <v>2</v>
      </c>
      <c r="C21" s="3" t="s">
        <v>158</v>
      </c>
    </row>
    <row r="22" spans="2:9" x14ac:dyDescent="0.25">
      <c r="B22" s="9">
        <v>3</v>
      </c>
      <c r="C22" s="3" t="s">
        <v>159</v>
      </c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22EA-AE9A-4FDC-80A3-B5DEA753630C}">
  <dimension ref="B5:I25"/>
  <sheetViews>
    <sheetView workbookViewId="0">
      <selection activeCell="C7" sqref="C7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130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2" t="s">
        <v>14</v>
      </c>
    </row>
    <row r="20" spans="2:9" x14ac:dyDescent="0.25">
      <c r="B20" s="9">
        <v>1</v>
      </c>
      <c r="C20" s="3"/>
    </row>
    <row r="21" spans="2:9" x14ac:dyDescent="0.25">
      <c r="B21" s="9">
        <v>2</v>
      </c>
      <c r="C21" s="3"/>
    </row>
    <row r="22" spans="2:9" x14ac:dyDescent="0.25">
      <c r="B22" s="9">
        <v>3</v>
      </c>
      <c r="C22" s="3"/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0294-7CAA-484B-A496-4774D482C552}">
  <dimension ref="B5:I25"/>
  <sheetViews>
    <sheetView workbookViewId="0">
      <selection activeCell="E26" sqref="E26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131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2" t="s">
        <v>14</v>
      </c>
    </row>
    <row r="20" spans="2:9" x14ac:dyDescent="0.25">
      <c r="B20" s="9">
        <v>1</v>
      </c>
      <c r="C20" s="3"/>
    </row>
    <row r="21" spans="2:9" x14ac:dyDescent="0.25">
      <c r="B21" s="9">
        <v>2</v>
      </c>
      <c r="C21" s="3"/>
    </row>
    <row r="22" spans="2:9" x14ac:dyDescent="0.25">
      <c r="B22" s="9">
        <v>3</v>
      </c>
      <c r="C22" s="3"/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C322-4877-4187-9443-9B918C0DC80E}">
  <dimension ref="B5:I25"/>
  <sheetViews>
    <sheetView topLeftCell="A4"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33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34</v>
      </c>
    </row>
    <row r="21" spans="2:9" x14ac:dyDescent="0.25">
      <c r="B21" s="23">
        <v>2</v>
      </c>
      <c r="C21" s="26" t="s">
        <v>35</v>
      </c>
    </row>
    <row r="22" spans="2:9" x14ac:dyDescent="0.25">
      <c r="B22" s="23">
        <v>3</v>
      </c>
      <c r="C22" s="26" t="s">
        <v>36</v>
      </c>
    </row>
    <row r="23" spans="2:9" x14ac:dyDescent="0.25">
      <c r="B23" s="23">
        <v>4</v>
      </c>
      <c r="C23" s="26" t="s">
        <v>37</v>
      </c>
    </row>
    <row r="24" spans="2:9" x14ac:dyDescent="0.25">
      <c r="B24" s="23">
        <v>5</v>
      </c>
      <c r="C24" s="26" t="s">
        <v>38</v>
      </c>
    </row>
    <row r="25" spans="2:9" x14ac:dyDescent="0.25">
      <c r="B25" s="9">
        <v>6</v>
      </c>
      <c r="C25" s="25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088D-1E61-43D1-AB7F-B1A751F2F7FF}">
  <dimension ref="B5:I25"/>
  <sheetViews>
    <sheetView workbookViewId="0">
      <selection activeCell="E22" sqref="E22"/>
    </sheetView>
  </sheetViews>
  <sheetFormatPr baseColWidth="10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132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22" t="s">
        <v>1</v>
      </c>
      <c r="C8" s="22" t="s">
        <v>2</v>
      </c>
      <c r="D8" s="22" t="s">
        <v>3</v>
      </c>
      <c r="E8" s="22" t="s">
        <v>4</v>
      </c>
      <c r="F8" s="22" t="s">
        <v>3</v>
      </c>
      <c r="G8" s="22" t="s">
        <v>4</v>
      </c>
      <c r="H8" s="22" t="s">
        <v>3</v>
      </c>
      <c r="I8" s="22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22">
        <f t="shared" ref="D16:I16" si="0">SUM(D9:D15)</f>
        <v>0</v>
      </c>
      <c r="E16" s="22">
        <f t="shared" si="0"/>
        <v>0</v>
      </c>
      <c r="F16" s="22">
        <f t="shared" si="0"/>
        <v>0</v>
      </c>
      <c r="G16" s="22">
        <f t="shared" si="0"/>
        <v>0</v>
      </c>
      <c r="H16" s="22">
        <f t="shared" si="0"/>
        <v>0</v>
      </c>
      <c r="I16" s="22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22" t="s">
        <v>1</v>
      </c>
      <c r="C19" s="22" t="s">
        <v>14</v>
      </c>
    </row>
    <row r="20" spans="2:9" x14ac:dyDescent="0.25">
      <c r="B20" s="9">
        <v>1</v>
      </c>
      <c r="C20" s="3"/>
    </row>
    <row r="21" spans="2:9" x14ac:dyDescent="0.25">
      <c r="B21" s="9">
        <v>2</v>
      </c>
      <c r="C21" s="3"/>
    </row>
    <row r="22" spans="2:9" x14ac:dyDescent="0.25">
      <c r="B22" s="9">
        <v>3</v>
      </c>
      <c r="C22" s="3"/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33A9-1DE9-407A-9CA2-422BA1774B2D}">
  <dimension ref="E3:K35"/>
  <sheetViews>
    <sheetView topLeftCell="C1" workbookViewId="0">
      <selection activeCell="E26" sqref="E26"/>
    </sheetView>
  </sheetViews>
  <sheetFormatPr baseColWidth="10" defaultColWidth="11.42578125" defaultRowHeight="15" x14ac:dyDescent="0.25"/>
  <cols>
    <col min="2" max="4" width="11.42578125" customWidth="1"/>
    <col min="5" max="5" width="52.7109375" customWidth="1"/>
    <col min="6" max="6" width="11.85546875" bestFit="1" customWidth="1"/>
    <col min="9" max="9" width="52.7109375" customWidth="1"/>
  </cols>
  <sheetData>
    <row r="3" spans="5:11" ht="15.75" thickBot="1" x14ac:dyDescent="0.3"/>
    <row r="4" spans="5:11" ht="15.75" thickBot="1" x14ac:dyDescent="0.3">
      <c r="E4" s="14" t="s">
        <v>15</v>
      </c>
      <c r="F4" s="16" t="s">
        <v>16</v>
      </c>
    </row>
    <row r="5" spans="5:11" ht="15.75" thickTop="1" x14ac:dyDescent="0.25">
      <c r="E5" s="11" t="str">
        <f>'Contador Inteligente'!C6</f>
        <v>Contador Inteligente</v>
      </c>
      <c r="F5" s="7">
        <f>'Contador Inteligente'!D17</f>
        <v>0</v>
      </c>
    </row>
    <row r="6" spans="5:11" x14ac:dyDescent="0.25">
      <c r="E6" s="12" t="str">
        <f>BinBot!C6</f>
        <v>BinBot</v>
      </c>
      <c r="F6" s="6">
        <f>BinBot!D17</f>
        <v>0</v>
      </c>
    </row>
    <row r="7" spans="5:11" ht="15.75" thickBot="1" x14ac:dyDescent="0.3">
      <c r="E7" s="12" t="str">
        <f>'Diversa-mente'!C6</f>
        <v>Diversa-mente</v>
      </c>
      <c r="F7" s="6">
        <f>'Diversa-mente'!D17</f>
        <v>0</v>
      </c>
    </row>
    <row r="8" spans="5:11" ht="15.75" thickBot="1" x14ac:dyDescent="0.3">
      <c r="E8" s="12" t="str">
        <f>AutoBusTracker!C6</f>
        <v>AutoBusTracker</v>
      </c>
      <c r="F8" s="6">
        <f>AutoBusTracker!D17</f>
        <v>0</v>
      </c>
      <c r="H8" s="14" t="s">
        <v>17</v>
      </c>
      <c r="I8" s="15" t="s">
        <v>18</v>
      </c>
      <c r="J8" s="16" t="s">
        <v>13</v>
      </c>
    </row>
    <row r="9" spans="5:11" x14ac:dyDescent="0.25">
      <c r="E9" s="12" t="str">
        <f>'Lentes Movimiento'!C6</f>
        <v>Lentes Movimiento</v>
      </c>
      <c r="F9" s="6">
        <f>'Lentes Movimiento'!D17</f>
        <v>0</v>
      </c>
      <c r="H9" s="8" t="s">
        <v>19</v>
      </c>
      <c r="I9" s="20" t="str">
        <f ca="1">OFFSET(F4,K9,-1)</f>
        <v>Contador Inteligente</v>
      </c>
      <c r="J9" s="18">
        <f>LARGE(F5:F34,1)</f>
        <v>0</v>
      </c>
      <c r="K9" s="13">
        <f>MATCH(J9,F5:F29,0)</f>
        <v>1</v>
      </c>
    </row>
    <row r="10" spans="5:11" x14ac:dyDescent="0.25">
      <c r="E10" s="12" t="str">
        <f>'Medi-Volt'!C6</f>
        <v>Medi-Volt</v>
      </c>
      <c r="F10" s="6">
        <f>'Medi-Volt'!D17</f>
        <v>0</v>
      </c>
      <c r="H10" s="2" t="s">
        <v>20</v>
      </c>
      <c r="I10" s="21" t="str">
        <f ca="1">OFFSET(F4,K10,-1)</f>
        <v>Contador Inteligente</v>
      </c>
      <c r="J10" s="19">
        <f>LARGE(F5:F34,2)</f>
        <v>0</v>
      </c>
      <c r="K10" s="13">
        <f>MATCH(J10,F5:F29,0)</f>
        <v>1</v>
      </c>
    </row>
    <row r="11" spans="5:11" x14ac:dyDescent="0.25">
      <c r="E11" s="12" t="str">
        <f>'Sistema Inteligente de Alarmas'!C6</f>
        <v>Sistema Inteligente de Alarmas</v>
      </c>
      <c r="F11" s="6">
        <f>'Sistema Inteligente de Alarmas'!D17</f>
        <v>0</v>
      </c>
      <c r="H11" s="2" t="s">
        <v>21</v>
      </c>
      <c r="I11" s="21" t="str">
        <f ca="1">OFFSET(F4,K11,-1)</f>
        <v>Contador Inteligente</v>
      </c>
      <c r="J11" s="19">
        <f>LARGE(F5:F34,3)</f>
        <v>0</v>
      </c>
      <c r="K11" s="13">
        <f>MATCH(J11,F5:F29,0)</f>
        <v>1</v>
      </c>
    </row>
    <row r="12" spans="5:11" x14ac:dyDescent="0.25">
      <c r="E12" s="12" t="str">
        <f>'Alarma Contra Incendios'!C6</f>
        <v>Alarma Contra Incendios</v>
      </c>
      <c r="F12" s="6">
        <f>'Alarma Contra Incendios'!D17</f>
        <v>0</v>
      </c>
      <c r="J12" s="5"/>
    </row>
    <row r="13" spans="5:11" x14ac:dyDescent="0.25">
      <c r="E13" s="12" t="str">
        <f>FungiVolt!C6</f>
        <v>FungiVolt</v>
      </c>
      <c r="F13" s="6">
        <f>FungiVolt!D17</f>
        <v>0</v>
      </c>
      <c r="J13" s="5"/>
    </row>
    <row r="14" spans="5:11" x14ac:dyDescent="0.25">
      <c r="E14" s="12" t="str">
        <f>'Medidor de Agua'!C6</f>
        <v xml:space="preserve">Medidor de Agua </v>
      </c>
      <c r="F14" s="6">
        <f>'Medidor de Agua'!D17</f>
        <v>0</v>
      </c>
      <c r="I14" s="17"/>
      <c r="J14" s="5"/>
    </row>
    <row r="15" spans="5:11" x14ac:dyDescent="0.25">
      <c r="E15" s="12" t="str">
        <f>'Hami Nova'!C6</f>
        <v>Hami Nova</v>
      </c>
      <c r="F15" s="6">
        <f>'Hami Nova'!D17</f>
        <v>0</v>
      </c>
      <c r="I15" s="17"/>
      <c r="J15" s="5"/>
    </row>
    <row r="16" spans="5:11" x14ac:dyDescent="0.25">
      <c r="E16" s="12" t="str">
        <f>'Medidor de Pulso Cardiaco'!C6</f>
        <v>Medidor de Pulso Cardiaco</v>
      </c>
      <c r="F16" s="6">
        <f>'Medidor de Pulso Cardiaco'!D17</f>
        <v>0</v>
      </c>
      <c r="J16" s="5"/>
    </row>
    <row r="17" spans="5:10" x14ac:dyDescent="0.25">
      <c r="E17" s="12" t="str">
        <f>'Pulmo Rate'!C6</f>
        <v>Pulmo Rate</v>
      </c>
      <c r="F17" s="6">
        <f>'Pulmo Rate'!D17</f>
        <v>0</v>
      </c>
      <c r="J17" s="5"/>
    </row>
    <row r="18" spans="5:10" x14ac:dyDescent="0.25">
      <c r="E18" s="12" t="str">
        <f>'Secure Parking'!C6</f>
        <v>Secure Parking</v>
      </c>
      <c r="F18" s="6">
        <f>'Secure Parking'!D17</f>
        <v>0</v>
      </c>
      <c r="J18" s="5"/>
    </row>
    <row r="19" spans="5:10" x14ac:dyDescent="0.25">
      <c r="E19" s="12" t="str">
        <f>ClimaSync!C6</f>
        <v>ClimaSync</v>
      </c>
      <c r="F19" s="6">
        <f>ClimaSync!D17</f>
        <v>0</v>
      </c>
    </row>
    <row r="20" spans="5:10" x14ac:dyDescent="0.25">
      <c r="E20" s="12" t="str">
        <f>'Dispensador Inteligente'!C6</f>
        <v>Dispensador Inteligente</v>
      </c>
      <c r="F20" s="6">
        <f>'Dispensador Inteligente'!D17</f>
        <v>0</v>
      </c>
    </row>
    <row r="21" spans="5:10" x14ac:dyDescent="0.25">
      <c r="E21" s="12" t="str">
        <f>'Car Control + Bluetooth'!C6</f>
        <v>Car Control + Bluetooth</v>
      </c>
      <c r="F21" s="6">
        <f>'Car Control + Bluetooth'!D17</f>
        <v>0</v>
      </c>
    </row>
    <row r="22" spans="5:10" x14ac:dyDescent="0.25">
      <c r="E22" s="12" t="str">
        <f>'Detector de Nivel de Agua'!C6</f>
        <v>Detector de Nivel de Agua</v>
      </c>
      <c r="F22" s="6">
        <f>'Detector de Nivel de Agua'!D17</f>
        <v>0</v>
      </c>
    </row>
    <row r="23" spans="5:10" x14ac:dyDescent="0.25">
      <c r="E23" s="12" t="str">
        <f>'Alarma Anti Incendios'!C6</f>
        <v>Alarma Anti Incendios</v>
      </c>
      <c r="F23" s="6">
        <f>'Alarma Anti Incendios'!D17</f>
        <v>0</v>
      </c>
    </row>
    <row r="24" spans="5:10" x14ac:dyDescent="0.25">
      <c r="E24" s="12" t="str">
        <f>AutoAlign!C6</f>
        <v>AutoAlign</v>
      </c>
      <c r="F24" s="6">
        <f>AutoAlign!D17</f>
        <v>0</v>
      </c>
    </row>
    <row r="25" spans="5:10" x14ac:dyDescent="0.25">
      <c r="E25" s="29" t="str">
        <f>'Parking Zone +'!C6</f>
        <v>Parking Zone +</v>
      </c>
      <c r="F25" s="6">
        <f>'Parking Zone +'!D17</f>
        <v>0</v>
      </c>
    </row>
    <row r="26" spans="5:10" x14ac:dyDescent="0.25">
      <c r="E26" s="29" t="str">
        <f>'Basurero Inteligente'!C6</f>
        <v>Basurero Inteligente</v>
      </c>
      <c r="F26" s="6">
        <f>'Basurero Inteligente'!D17</f>
        <v>0</v>
      </c>
    </row>
    <row r="27" spans="5:10" x14ac:dyDescent="0.25">
      <c r="E27" s="29" t="str">
        <f>'Alarma De Estacionamiento Para'!C6</f>
        <v>Alarma De Estacionamiento Para Vehículo</v>
      </c>
      <c r="F27" s="6">
        <f>'Alarma De Estacionamiento Para'!D17</f>
        <v>0</v>
      </c>
    </row>
    <row r="28" spans="5:10" x14ac:dyDescent="0.25">
      <c r="E28" s="29" t="str">
        <f>'Basurero Inteligente 2'!C6</f>
        <v>Basurero Inteligente 2</v>
      </c>
      <c r="F28" s="6">
        <f>'Basurero Inteligente 2'!D17</f>
        <v>0</v>
      </c>
    </row>
    <row r="29" spans="5:10" x14ac:dyDescent="0.25">
      <c r="E29" s="29" t="str">
        <f>'Invernadero Automatizado'!C6</f>
        <v>Invernadero Automatizado</v>
      </c>
      <c r="F29" s="6">
        <f>'Invernadero Automatizado'!D17</f>
        <v>0</v>
      </c>
    </row>
    <row r="30" spans="5:10" x14ac:dyDescent="0.25">
      <c r="E30" s="29" t="str">
        <f>'Sistema automático de puerta de'!C6</f>
        <v>Sistema automático de puerta de peaje</v>
      </c>
      <c r="F30" s="6">
        <f>'Sistema automático de puerta de'!D17</f>
        <v>0</v>
      </c>
    </row>
    <row r="31" spans="5:10" x14ac:dyDescent="0.25">
      <c r="E31" s="29" t="str">
        <f>'Safety Fence'!C6</f>
        <v>Safety Fence</v>
      </c>
      <c r="F31" s="6">
        <f>'Safety Fence'!D17</f>
        <v>0</v>
      </c>
    </row>
    <row r="32" spans="5:10" x14ac:dyDescent="0.25">
      <c r="E32" s="29" t="str">
        <f>'Grupo 28'!C6</f>
        <v>Grupo 28</v>
      </c>
      <c r="F32" s="6">
        <f>'Grupo 28'!D17</f>
        <v>0</v>
      </c>
    </row>
    <row r="33" spans="5:6" x14ac:dyDescent="0.25">
      <c r="E33" s="29" t="str">
        <f>'Grupo 29'!C6</f>
        <v>Grupo 29</v>
      </c>
      <c r="F33" s="6">
        <f>'Grupo 29'!D17</f>
        <v>0</v>
      </c>
    </row>
    <row r="34" spans="5:6" x14ac:dyDescent="0.25">
      <c r="E34" s="29" t="str">
        <f>'Grupo 30'!C6</f>
        <v>Grupo 30</v>
      </c>
      <c r="F34" s="6">
        <f>'Grupo 30'!D17</f>
        <v>0</v>
      </c>
    </row>
    <row r="35" spans="5:6" x14ac:dyDescent="0.25">
      <c r="E35" s="30"/>
      <c r="F35" s="30"/>
    </row>
  </sheetData>
  <sortState xmlns:xlrd2="http://schemas.microsoft.com/office/spreadsheetml/2017/richdata2" ref="F6:F24">
    <sortCondition descending="1" ref="F5:F24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958A-0735-4E6D-987F-B47699258A62}">
  <dimension ref="B5:I25"/>
  <sheetViews>
    <sheetView workbookViewId="0">
      <selection activeCell="C23" sqref="C23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39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1" t="s">
        <v>14</v>
      </c>
    </row>
    <row r="20" spans="2:9" x14ac:dyDescent="0.25">
      <c r="B20" s="9">
        <v>1</v>
      </c>
      <c r="C20" s="3" t="s">
        <v>40</v>
      </c>
    </row>
    <row r="21" spans="2:9" x14ac:dyDescent="0.25">
      <c r="B21" s="9">
        <v>2</v>
      </c>
      <c r="C21" s="3" t="s">
        <v>41</v>
      </c>
    </row>
    <row r="22" spans="2:9" x14ac:dyDescent="0.25">
      <c r="B22" s="9">
        <v>3</v>
      </c>
      <c r="C22" s="3" t="s">
        <v>42</v>
      </c>
    </row>
    <row r="23" spans="2:9" x14ac:dyDescent="0.25">
      <c r="B23" s="9">
        <v>4</v>
      </c>
      <c r="C23" s="3"/>
    </row>
    <row r="24" spans="2:9" x14ac:dyDescent="0.25">
      <c r="B24" s="9">
        <v>5</v>
      </c>
      <c r="C24" s="3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3E26-BD42-461C-93E1-1B8BD634C9E8}">
  <dimension ref="B5:I25"/>
  <sheetViews>
    <sheetView topLeftCell="A5"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43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7" t="s">
        <v>44</v>
      </c>
    </row>
    <row r="21" spans="2:9" x14ac:dyDescent="0.25">
      <c r="B21" s="23">
        <v>2</v>
      </c>
      <c r="C21" s="27" t="s">
        <v>45</v>
      </c>
    </row>
    <row r="22" spans="2:9" x14ac:dyDescent="0.25">
      <c r="B22" s="23">
        <v>3</v>
      </c>
      <c r="C22" s="27" t="s">
        <v>46</v>
      </c>
    </row>
    <row r="23" spans="2:9" x14ac:dyDescent="0.25">
      <c r="B23" s="23">
        <v>4</v>
      </c>
      <c r="C23" s="27" t="s">
        <v>47</v>
      </c>
    </row>
    <row r="24" spans="2:9" x14ac:dyDescent="0.25">
      <c r="B24" s="23">
        <v>5</v>
      </c>
      <c r="C24" s="27" t="s">
        <v>48</v>
      </c>
    </row>
    <row r="25" spans="2:9" x14ac:dyDescent="0.25">
      <c r="B25" s="9">
        <v>6</v>
      </c>
      <c r="C25" s="25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E019-D501-4018-AAC9-2F064F81805D}">
  <dimension ref="B5:I25"/>
  <sheetViews>
    <sheetView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49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50</v>
      </c>
    </row>
    <row r="21" spans="2:9" x14ac:dyDescent="0.25">
      <c r="B21" s="23">
        <v>2</v>
      </c>
      <c r="C21" s="26" t="s">
        <v>51</v>
      </c>
    </row>
    <row r="22" spans="2:9" x14ac:dyDescent="0.25">
      <c r="B22" s="23">
        <v>3</v>
      </c>
      <c r="C22" s="26" t="s">
        <v>52</v>
      </c>
    </row>
    <row r="23" spans="2:9" x14ac:dyDescent="0.25">
      <c r="B23" s="23">
        <v>4</v>
      </c>
      <c r="C23" s="26" t="s">
        <v>53</v>
      </c>
    </row>
    <row r="24" spans="2:9" x14ac:dyDescent="0.25">
      <c r="B24" s="23">
        <v>5</v>
      </c>
      <c r="C24" s="26" t="s">
        <v>54</v>
      </c>
    </row>
    <row r="25" spans="2:9" x14ac:dyDescent="0.25">
      <c r="B25" s="9">
        <v>6</v>
      </c>
      <c r="C25" s="25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F085-9B11-4177-AE56-68F8B0BF76F3}">
  <dimension ref="B5:I25"/>
  <sheetViews>
    <sheetView topLeftCell="A2" workbookViewId="0">
      <selection activeCell="C22" sqref="C22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55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7" t="s">
        <v>56</v>
      </c>
    </row>
    <row r="21" spans="2:9" x14ac:dyDescent="0.25">
      <c r="B21" s="23">
        <v>2</v>
      </c>
      <c r="C21" s="27" t="s">
        <v>57</v>
      </c>
    </row>
    <row r="22" spans="2:9" x14ac:dyDescent="0.25">
      <c r="B22" s="23">
        <v>3</v>
      </c>
      <c r="C22" s="27" t="s">
        <v>58</v>
      </c>
    </row>
    <row r="23" spans="2:9" x14ac:dyDescent="0.25">
      <c r="B23" s="23">
        <v>4</v>
      </c>
      <c r="C23" s="27" t="s">
        <v>59</v>
      </c>
    </row>
    <row r="24" spans="2:9" x14ac:dyDescent="0.25">
      <c r="B24" s="23">
        <v>5</v>
      </c>
      <c r="C24" s="27" t="s">
        <v>60</v>
      </c>
    </row>
    <row r="25" spans="2:9" x14ac:dyDescent="0.25">
      <c r="B25" s="9">
        <v>6</v>
      </c>
      <c r="C25" s="25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1FC9-C4D2-4E5F-99E6-06DBF97FA122}">
  <dimension ref="B5:I25"/>
  <sheetViews>
    <sheetView workbookViewId="0">
      <selection activeCell="C21" sqref="C21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61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62</v>
      </c>
    </row>
    <row r="21" spans="2:9" x14ac:dyDescent="0.25">
      <c r="B21" s="23">
        <v>2</v>
      </c>
      <c r="C21" s="26" t="s">
        <v>63</v>
      </c>
    </row>
    <row r="22" spans="2:9" x14ac:dyDescent="0.25">
      <c r="B22" s="23">
        <v>3</v>
      </c>
      <c r="C22" s="26" t="s">
        <v>64</v>
      </c>
    </row>
    <row r="23" spans="2:9" x14ac:dyDescent="0.25">
      <c r="B23" s="23">
        <v>4</v>
      </c>
      <c r="C23" s="26" t="s">
        <v>65</v>
      </c>
    </row>
    <row r="24" spans="2:9" x14ac:dyDescent="0.25">
      <c r="B24" s="9">
        <v>5</v>
      </c>
      <c r="C24" s="25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DA7C-1DE6-4259-9B4A-AD3544F17F61}">
  <dimension ref="B5:I25"/>
  <sheetViews>
    <sheetView workbookViewId="0">
      <selection activeCell="C23" sqref="C23"/>
    </sheetView>
  </sheetViews>
  <sheetFormatPr baseColWidth="10" defaultColWidth="11.42578125" defaultRowHeight="15" x14ac:dyDescent="0.25"/>
  <cols>
    <col min="3" max="3" width="52.7109375" customWidth="1"/>
  </cols>
  <sheetData>
    <row r="5" spans="2:9" ht="26.25" x14ac:dyDescent="0.4">
      <c r="B5" s="33" t="s">
        <v>22</v>
      </c>
      <c r="C5" s="33"/>
      <c r="D5" s="33"/>
      <c r="E5" s="33"/>
      <c r="F5" s="33"/>
      <c r="G5" s="33"/>
      <c r="H5" s="33"/>
      <c r="I5" s="33"/>
    </row>
    <row r="6" spans="2:9" x14ac:dyDescent="0.25">
      <c r="B6" s="10"/>
      <c r="C6" s="10" t="s">
        <v>66</v>
      </c>
    </row>
    <row r="7" spans="2:9" x14ac:dyDescent="0.25">
      <c r="D7" s="34" t="s">
        <v>23</v>
      </c>
      <c r="E7" s="34"/>
      <c r="F7" s="34" t="s">
        <v>0</v>
      </c>
      <c r="G7" s="34"/>
      <c r="H7" s="34" t="s">
        <v>24</v>
      </c>
      <c r="I7" s="3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</row>
    <row r="9" spans="2:9" x14ac:dyDescent="0.25">
      <c r="B9" s="2">
        <v>1</v>
      </c>
      <c r="C9" s="3" t="s">
        <v>5</v>
      </c>
      <c r="D9" s="4"/>
      <c r="E9" s="2">
        <f>(D9*0.2)</f>
        <v>0</v>
      </c>
      <c r="F9" s="4"/>
      <c r="G9" s="2">
        <f>(F9*0.2)</f>
        <v>0</v>
      </c>
      <c r="H9" s="4"/>
      <c r="I9" s="2">
        <f>(H9*0.2)</f>
        <v>0</v>
      </c>
    </row>
    <row r="10" spans="2:9" x14ac:dyDescent="0.25">
      <c r="B10" s="2">
        <v>2</v>
      </c>
      <c r="C10" s="3" t="s">
        <v>6</v>
      </c>
      <c r="D10" s="4"/>
      <c r="E10" s="2">
        <f>(D10*0.1)</f>
        <v>0</v>
      </c>
      <c r="F10" s="4"/>
      <c r="G10" s="2">
        <f>(F10*0.1)</f>
        <v>0</v>
      </c>
      <c r="H10" s="4"/>
      <c r="I10" s="2">
        <f>(H10*0.1)</f>
        <v>0</v>
      </c>
    </row>
    <row r="11" spans="2:9" x14ac:dyDescent="0.25">
      <c r="B11" s="2">
        <v>3</v>
      </c>
      <c r="C11" s="3" t="s">
        <v>7</v>
      </c>
      <c r="D11" s="4"/>
      <c r="E11" s="2">
        <f>(D11*0.1)</f>
        <v>0</v>
      </c>
      <c r="F11" s="4"/>
      <c r="G11" s="2">
        <f>(F11*0.1)</f>
        <v>0</v>
      </c>
      <c r="H11" s="4"/>
      <c r="I11" s="2">
        <f>(H11*0.1)</f>
        <v>0</v>
      </c>
    </row>
    <row r="12" spans="2:9" x14ac:dyDescent="0.25">
      <c r="B12" s="2">
        <v>4</v>
      </c>
      <c r="C12" s="3" t="s">
        <v>8</v>
      </c>
      <c r="D12" s="4"/>
      <c r="E12" s="2">
        <f>(D12*0.15)</f>
        <v>0</v>
      </c>
      <c r="F12" s="4"/>
      <c r="G12" s="2">
        <f>(F12*0.15)</f>
        <v>0</v>
      </c>
      <c r="H12" s="4"/>
      <c r="I12" s="2">
        <f>(H12*0.15)</f>
        <v>0</v>
      </c>
    </row>
    <row r="13" spans="2:9" x14ac:dyDescent="0.25">
      <c r="B13" s="2">
        <v>5</v>
      </c>
      <c r="C13" s="3" t="s">
        <v>9</v>
      </c>
      <c r="D13" s="4"/>
      <c r="E13" s="2">
        <f>(D13*0.1)</f>
        <v>0</v>
      </c>
      <c r="F13" s="4"/>
      <c r="G13" s="2">
        <f>(F13*0.1)</f>
        <v>0</v>
      </c>
      <c r="H13" s="4"/>
      <c r="I13" s="2">
        <f>(H13*0.1)</f>
        <v>0</v>
      </c>
    </row>
    <row r="14" spans="2:9" x14ac:dyDescent="0.25">
      <c r="B14" s="2">
        <v>6</v>
      </c>
      <c r="C14" s="3" t="s">
        <v>10</v>
      </c>
      <c r="D14" s="4"/>
      <c r="E14" s="2">
        <f>(D14*0.2)</f>
        <v>0</v>
      </c>
      <c r="F14" s="4"/>
      <c r="G14" s="2">
        <f>(F14*0.2)</f>
        <v>0</v>
      </c>
      <c r="H14" s="4"/>
      <c r="I14" s="2">
        <f>(H14*0.2)</f>
        <v>0</v>
      </c>
    </row>
    <row r="15" spans="2:9" x14ac:dyDescent="0.25">
      <c r="B15" s="2">
        <v>7</v>
      </c>
      <c r="C15" s="3" t="s">
        <v>11</v>
      </c>
      <c r="D15" s="4"/>
      <c r="E15" s="2">
        <f>(D15*0.15)</f>
        <v>0</v>
      </c>
      <c r="F15" s="4"/>
      <c r="G15" s="2">
        <f>(F15*0.15)</f>
        <v>0</v>
      </c>
      <c r="H15" s="4"/>
      <c r="I15" s="2">
        <f>(H15*0.15)</f>
        <v>0</v>
      </c>
    </row>
    <row r="16" spans="2:9" x14ac:dyDescent="0.25">
      <c r="B16" s="31" t="s">
        <v>12</v>
      </c>
      <c r="C16" s="31"/>
      <c r="D16" s="1">
        <f t="shared" ref="D16:I16" si="0">SUM(D9:D15)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</row>
    <row r="17" spans="2:9" ht="18.75" x14ac:dyDescent="0.3">
      <c r="B17" s="31" t="s">
        <v>13</v>
      </c>
      <c r="C17" s="31"/>
      <c r="D17" s="32">
        <f>AVERAGE(E16,G16,I16)</f>
        <v>0</v>
      </c>
      <c r="E17" s="32"/>
      <c r="F17" s="32"/>
      <c r="G17" s="32"/>
      <c r="H17" s="32"/>
      <c r="I17" s="32"/>
    </row>
    <row r="19" spans="2:9" x14ac:dyDescent="0.25">
      <c r="B19" s="1" t="s">
        <v>1</v>
      </c>
      <c r="C19" s="24" t="s">
        <v>14</v>
      </c>
    </row>
    <row r="20" spans="2:9" x14ac:dyDescent="0.25">
      <c r="B20" s="23">
        <v>1</v>
      </c>
      <c r="C20" s="26" t="s">
        <v>67</v>
      </c>
    </row>
    <row r="21" spans="2:9" x14ac:dyDescent="0.25">
      <c r="B21" s="23">
        <v>2</v>
      </c>
      <c r="C21" s="26" t="s">
        <v>68</v>
      </c>
    </row>
    <row r="22" spans="2:9" x14ac:dyDescent="0.25">
      <c r="B22" s="23">
        <v>3</v>
      </c>
      <c r="C22" s="26" t="s">
        <v>69</v>
      </c>
    </row>
    <row r="23" spans="2:9" x14ac:dyDescent="0.25">
      <c r="B23" s="23">
        <v>4</v>
      </c>
      <c r="C23" s="26" t="s">
        <v>70</v>
      </c>
    </row>
    <row r="24" spans="2:9" x14ac:dyDescent="0.25">
      <c r="B24" s="9">
        <v>5</v>
      </c>
      <c r="C24" s="25"/>
    </row>
    <row r="25" spans="2:9" x14ac:dyDescent="0.25">
      <c r="B25" s="9">
        <v>6</v>
      </c>
      <c r="C25" s="3"/>
    </row>
  </sheetData>
  <mergeCells count="7">
    <mergeCell ref="B17:C17"/>
    <mergeCell ref="D17:I17"/>
    <mergeCell ref="B5:I5"/>
    <mergeCell ref="D7:E7"/>
    <mergeCell ref="F7:G7"/>
    <mergeCell ref="H7:I7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AutoAlign</vt:lpstr>
      <vt:lpstr>AutoBusTracker</vt:lpstr>
      <vt:lpstr>BinBot</vt:lpstr>
      <vt:lpstr>Diversa-mente</vt:lpstr>
      <vt:lpstr>Lentes Movimiento</vt:lpstr>
      <vt:lpstr>Medi-Volt</vt:lpstr>
      <vt:lpstr>Sistema Inteligente de Alarmas</vt:lpstr>
      <vt:lpstr>Alarma Contra Incendios</vt:lpstr>
      <vt:lpstr>FungiVolt</vt:lpstr>
      <vt:lpstr>Hami Nova</vt:lpstr>
      <vt:lpstr>Medidor de Agua</vt:lpstr>
      <vt:lpstr>Medidor de Pulso Cardiaco</vt:lpstr>
      <vt:lpstr>Pulmo Rate</vt:lpstr>
      <vt:lpstr>Secure Parking</vt:lpstr>
      <vt:lpstr>ClimaSync</vt:lpstr>
      <vt:lpstr>Dispensador Inteligente</vt:lpstr>
      <vt:lpstr>Car Control + Bluetooth</vt:lpstr>
      <vt:lpstr>Detector de Nivel de Agua</vt:lpstr>
      <vt:lpstr>Alarma Anti Incendios</vt:lpstr>
      <vt:lpstr>Contador Inteligente</vt:lpstr>
      <vt:lpstr>Parking Zone +</vt:lpstr>
      <vt:lpstr>Basurero Inteligente</vt:lpstr>
      <vt:lpstr>Alarma De Estacionamiento Para</vt:lpstr>
      <vt:lpstr>Basurero Inteligente 2</vt:lpstr>
      <vt:lpstr>Invernadero Automatizado</vt:lpstr>
      <vt:lpstr>Sistema automático de puerta de</vt:lpstr>
      <vt:lpstr>Safety Fence</vt:lpstr>
      <vt:lpstr>Grupo 28</vt:lpstr>
      <vt:lpstr>Grupo 29</vt:lpstr>
      <vt:lpstr>Grupo 30</vt:lpstr>
      <vt:lpstr>Ganador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Herbert Rene Cordero Henriquez</dc:creator>
  <cp:keywords/>
  <dc:description/>
  <cp:lastModifiedBy>Herbert Cordero</cp:lastModifiedBy>
  <cp:revision/>
  <dcterms:created xsi:type="dcterms:W3CDTF">2022-11-12T17:09:13Z</dcterms:created>
  <dcterms:modified xsi:type="dcterms:W3CDTF">2024-11-29T13:56:50Z</dcterms:modified>
  <cp:category/>
  <cp:contentStatus/>
</cp:coreProperties>
</file>