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olina\Downloads\"/>
    </mc:Choice>
  </mc:AlternateContent>
  <xr:revisionPtr revIDLastSave="0" documentId="8_{3AFB6A94-0341-4878-B27E-27555A3FECBE}" xr6:coauthVersionLast="47" xr6:coauthVersionMax="47" xr10:uidLastSave="{00000000-0000-0000-0000-000000000000}"/>
  <bookViews>
    <workbookView xWindow="-108" yWindow="-108" windowWidth="23256" windowHeight="12576" xr2:uid="{C9396A96-8E8E-4F1E-B72A-7E81B3E39EAC}"/>
  </bookViews>
  <sheets>
    <sheet name="Demo_Dashbo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R11" i="1" s="1"/>
  <c r="Q12" i="1"/>
  <c r="Q9" i="1"/>
  <c r="R9" i="1" s="1"/>
  <c r="N11" i="1"/>
  <c r="N10" i="1"/>
  <c r="O12" i="1"/>
  <c r="N12" i="1"/>
  <c r="N9" i="1"/>
  <c r="K10" i="1"/>
  <c r="K11" i="1"/>
  <c r="K12" i="1"/>
  <c r="K9" i="1"/>
  <c r="L9" i="1" s="1"/>
  <c r="H10" i="1"/>
  <c r="H11" i="1"/>
  <c r="H14" i="1" s="1"/>
  <c r="H12" i="1"/>
  <c r="H9" i="1"/>
  <c r="I9" i="1"/>
  <c r="S13" i="1"/>
  <c r="P13" i="1"/>
  <c r="M13" i="1"/>
  <c r="J13" i="1"/>
  <c r="G13" i="1"/>
  <c r="F13" i="1"/>
  <c r="W16" i="1"/>
  <c r="V16" i="1"/>
  <c r="W10" i="1"/>
  <c r="W11" i="1"/>
  <c r="W12" i="1"/>
  <c r="W9" i="1"/>
  <c r="T12" i="1"/>
  <c r="T10" i="1"/>
  <c r="T9" i="1"/>
  <c r="R10" i="1"/>
  <c r="R12" i="1"/>
  <c r="O10" i="1"/>
  <c r="O11" i="1"/>
  <c r="O9" i="1"/>
  <c r="L10" i="1"/>
  <c r="L11" i="1"/>
  <c r="L12" i="1"/>
  <c r="I10" i="1"/>
  <c r="I11" i="1"/>
  <c r="I12" i="1"/>
  <c r="U15" i="1"/>
  <c r="U14" i="1"/>
  <c r="U13" i="1"/>
  <c r="S15" i="1"/>
  <c r="S14" i="1"/>
  <c r="S16" i="1"/>
  <c r="T14" i="1"/>
  <c r="Q14" i="1"/>
  <c r="K14" i="1"/>
  <c r="U16" i="1"/>
  <c r="P16" i="1"/>
  <c r="J16" i="1"/>
  <c r="M16" i="1"/>
  <c r="M14" i="1"/>
  <c r="M15" i="1" s="1"/>
  <c r="J14" i="1"/>
  <c r="F14" i="1"/>
  <c r="F15" i="1" s="1"/>
  <c r="G16" i="1"/>
  <c r="H16" i="1" s="1"/>
  <c r="F16" i="1"/>
  <c r="G14" i="1"/>
  <c r="G15" i="1" s="1"/>
  <c r="E12" i="1"/>
  <c r="E11" i="1"/>
  <c r="E10" i="1"/>
  <c r="E9" i="1"/>
  <c r="V14" i="1"/>
  <c r="P14" i="1"/>
  <c r="P15" i="1" s="1"/>
  <c r="V13" i="1"/>
  <c r="N14" i="1" l="1"/>
  <c r="N16" i="1"/>
  <c r="K16" i="1"/>
  <c r="W14" i="1"/>
  <c r="T16" i="1" l="1"/>
</calcChain>
</file>

<file path=xl/sharedStrings.xml><?xml version="1.0" encoding="utf-8"?>
<sst xmlns="http://schemas.openxmlformats.org/spreadsheetml/2006/main" count="50" uniqueCount="33">
  <si>
    <t>Project/Study Identifier</t>
  </si>
  <si>
    <t>Last Updated</t>
  </si>
  <si>
    <t>Leads</t>
  </si>
  <si>
    <t>Completed</t>
  </si>
  <si>
    <t>Passed</t>
  </si>
  <si>
    <t>Phone</t>
  </si>
  <si>
    <t>Qualified</t>
  </si>
  <si>
    <t xml:space="preserve">Total Scheduled </t>
  </si>
  <si>
    <t>Not scheduled</t>
  </si>
  <si>
    <t>Generated</t>
  </si>
  <si>
    <t xml:space="preserve">Intake </t>
  </si>
  <si>
    <t xml:space="preserve">Interview </t>
  </si>
  <si>
    <t>Referred to Site</t>
  </si>
  <si>
    <t>Site No.</t>
  </si>
  <si>
    <t>Site</t>
  </si>
  <si>
    <t>Days Elapsed</t>
  </si>
  <si>
    <t>Actual</t>
  </si>
  <si>
    <t>%</t>
  </si>
  <si>
    <t>Efficiency Ratio</t>
  </si>
  <si>
    <t>Name</t>
  </si>
  <si>
    <t>Total</t>
  </si>
  <si>
    <t>Average per Site</t>
  </si>
  <si>
    <t>Average Delta to Projected Per Site</t>
  </si>
  <si>
    <t>Total Combined Sites</t>
  </si>
  <si>
    <t>Projected per Site</t>
  </si>
  <si>
    <t>Research Site A</t>
  </si>
  <si>
    <t>Demo_Study_ABC</t>
  </si>
  <si>
    <t>Screen</t>
  </si>
  <si>
    <t>Active Sites</t>
  </si>
  <si>
    <t>Research Site B</t>
  </si>
  <si>
    <t>Research Site C</t>
  </si>
  <si>
    <t>Research Site D</t>
  </si>
  <si>
    <t>Campaign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</si>
</sst>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7171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6" tint="-0.249977111117893"/>
        <bgColor rgb="FF000000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/>
      <bottom style="thin">
        <color rgb="FFFFFFFF"/>
      </bottom>
      <diagonal/>
    </border>
    <border>
      <left style="medium">
        <color indexed="64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 style="medium">
        <color indexed="64"/>
      </top>
      <bottom/>
      <diagonal/>
    </border>
    <border>
      <left/>
      <right style="thin">
        <color rgb="FFFFFFFF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indexed="64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8" fillId="0" borderId="0" xfId="0" applyFont="1" applyAlignment="1">
      <alignment horizontal="center"/>
    </xf>
    <xf numFmtId="9" fontId="3" fillId="10" borderId="20" xfId="1" applyFont="1" applyFill="1" applyBorder="1" applyAlignment="1">
      <alignment horizontal="center" vertical="center"/>
    </xf>
    <xf numFmtId="9" fontId="6" fillId="10" borderId="20" xfId="1" applyFont="1" applyFill="1" applyBorder="1" applyAlignment="1">
      <alignment horizontal="center" vertical="center"/>
    </xf>
    <xf numFmtId="9" fontId="6" fillId="10" borderId="27" xfId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 wrapText="1"/>
    </xf>
    <xf numFmtId="0" fontId="5" fillId="9" borderId="30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0" xfId="0" applyFont="1"/>
    <xf numFmtId="15" fontId="10" fillId="0" borderId="0" xfId="0" applyNumberFormat="1" applyFont="1"/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0" fontId="14" fillId="9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9" borderId="9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9" fontId="1" fillId="11" borderId="44" xfId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5" fontId="10" fillId="0" borderId="16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9" fontId="11" fillId="0" borderId="20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9" fillId="10" borderId="46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1" fontId="10" fillId="10" borderId="46" xfId="0" applyNumberFormat="1" applyFont="1" applyFill="1" applyBorder="1" applyAlignment="1">
      <alignment horizontal="center" vertical="center"/>
    </xf>
    <xf numFmtId="1" fontId="10" fillId="10" borderId="19" xfId="0" applyNumberFormat="1" applyFont="1" applyFill="1" applyBorder="1" applyAlignment="1">
      <alignment horizontal="center" vertical="center"/>
    </xf>
    <xf numFmtId="9" fontId="15" fillId="10" borderId="16" xfId="0" applyNumberFormat="1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1" fontId="10" fillId="10" borderId="35" xfId="0" applyNumberFormat="1" applyFont="1" applyFill="1" applyBorder="1" applyAlignment="1">
      <alignment horizontal="center" vertical="center"/>
    </xf>
    <xf numFmtId="9" fontId="15" fillId="10" borderId="17" xfId="0" applyNumberFormat="1" applyFont="1" applyFill="1" applyBorder="1" applyAlignment="1">
      <alignment horizontal="center" vertical="center"/>
    </xf>
    <xf numFmtId="1" fontId="15" fillId="10" borderId="18" xfId="0" applyNumberFormat="1" applyFont="1" applyFill="1" applyBorder="1" applyAlignment="1">
      <alignment horizontal="center" vertical="center"/>
    </xf>
    <xf numFmtId="1" fontId="15" fillId="10" borderId="16" xfId="0" applyNumberFormat="1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1" fontId="10" fillId="10" borderId="47" xfId="0" applyNumberFormat="1" applyFont="1" applyFill="1" applyBorder="1" applyAlignment="1">
      <alignment horizontal="center" vertical="center"/>
    </xf>
    <xf numFmtId="1" fontId="15" fillId="10" borderId="26" xfId="0" applyNumberFormat="1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" fontId="15" fillId="10" borderId="36" xfId="0" applyNumberFormat="1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1" fontId="15" fillId="10" borderId="25" xfId="0" applyNumberFormat="1" applyFont="1" applyFill="1" applyBorder="1" applyAlignment="1">
      <alignment horizontal="center" vertical="center"/>
    </xf>
    <xf numFmtId="1" fontId="1" fillId="12" borderId="42" xfId="0" applyNumberFormat="1" applyFont="1" applyFill="1" applyBorder="1" applyAlignment="1">
      <alignment horizontal="center" vertical="center"/>
    </xf>
    <xf numFmtId="1" fontId="1" fillId="12" borderId="43" xfId="0" applyNumberFormat="1" applyFont="1" applyFill="1" applyBorder="1" applyAlignment="1">
      <alignment horizontal="center" vertical="center"/>
    </xf>
    <xf numFmtId="9" fontId="1" fillId="12" borderId="42" xfId="0" applyNumberFormat="1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13" fillId="15" borderId="45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9" fontId="13" fillId="15" borderId="13" xfId="0" applyNumberFormat="1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43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0" fillId="0" borderId="0" xfId="0" applyFont="1"/>
    <xf numFmtId="0" fontId="1" fillId="12" borderId="43" xfId="0" applyFont="1" applyFill="1" applyBorder="1" applyAlignment="1">
      <alignment horizontal="right" vertical="center"/>
    </xf>
    <xf numFmtId="0" fontId="1" fillId="12" borderId="42" xfId="0" applyFont="1" applyFill="1" applyBorder="1" applyAlignment="1">
      <alignment horizontal="right" vertical="center"/>
    </xf>
    <xf numFmtId="0" fontId="14" fillId="9" borderId="28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29" xfId="0" applyFont="1" applyFill="1" applyBorder="1" applyAlignment="1">
      <alignment horizontal="center" vertical="center" wrapText="1"/>
    </xf>
    <xf numFmtId="0" fontId="14" fillId="9" borderId="40" xfId="0" applyFont="1" applyFill="1" applyBorder="1" applyAlignment="1">
      <alignment horizontal="center" vertical="center" wrapText="1"/>
    </xf>
    <xf numFmtId="0" fontId="14" fillId="9" borderId="33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textRotation="90"/>
    </xf>
    <xf numFmtId="0" fontId="12" fillId="14" borderId="7" xfId="0" applyFont="1" applyFill="1" applyBorder="1" applyAlignment="1">
      <alignment horizontal="center" vertical="center" textRotation="90"/>
    </xf>
    <xf numFmtId="0" fontId="12" fillId="14" borderId="48" xfId="0" applyFont="1" applyFill="1" applyBorder="1" applyAlignment="1">
      <alignment horizontal="center" vertical="center" textRotation="90"/>
    </xf>
    <xf numFmtId="0" fontId="13" fillId="9" borderId="28" xfId="0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4" fillId="9" borderId="32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right" vertical="center"/>
    </xf>
    <xf numFmtId="0" fontId="9" fillId="10" borderId="21" xfId="0" applyFont="1" applyFill="1" applyBorder="1" applyAlignment="1">
      <alignment horizontal="right" vertical="center"/>
    </xf>
    <xf numFmtId="0" fontId="10" fillId="10" borderId="17" xfId="0" applyFont="1" applyFill="1" applyBorder="1" applyAlignment="1">
      <alignment horizontal="right" vertical="center"/>
    </xf>
    <xf numFmtId="0" fontId="10" fillId="10" borderId="21" xfId="0" applyFont="1" applyFill="1" applyBorder="1" applyAlignment="1">
      <alignment horizontal="right" vertical="center"/>
    </xf>
    <xf numFmtId="0" fontId="10" fillId="10" borderId="23" xfId="0" applyFont="1" applyFill="1" applyBorder="1" applyAlignment="1">
      <alignment horizontal="right" vertical="center"/>
    </xf>
    <xf numFmtId="0" fontId="10" fillId="10" borderId="24" xfId="0" applyFont="1" applyFill="1" applyBorder="1" applyAlignment="1">
      <alignment horizontal="right" vertical="center"/>
    </xf>
    <xf numFmtId="0" fontId="13" fillId="15" borderId="31" xfId="0" applyFont="1" applyFill="1" applyBorder="1" applyAlignment="1">
      <alignment horizontal="center" vertical="center"/>
    </xf>
    <xf numFmtId="0" fontId="13" fillId="15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43" xfId="0" applyFont="1" applyFill="1" applyBorder="1" applyAlignment="1">
      <alignment horizontal="center" vertical="center" wrapText="1"/>
    </xf>
    <xf numFmtId="0" fontId="9" fillId="7" borderId="4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0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DFEB-9413-421D-BF7E-70448D549F1A}">
  <dimension ref="A1:W16"/>
  <sheetViews>
    <sheetView tabSelected="1" topLeftCell="D1" zoomScale="84" zoomScaleNormal="84" workbookViewId="0">
      <selection activeCell="W9" sqref="W9"/>
    </sheetView>
  </sheetViews>
  <sheetFormatPr defaultRowHeight="14.4" x14ac:dyDescent="0.3"/>
  <cols>
    <col min="1" max="1" width="5.33203125" customWidth="1"/>
    <col min="3" max="3" width="22.5546875" customWidth="1"/>
    <col min="4" max="4" width="15.88671875" customWidth="1"/>
    <col min="5" max="5" width="12.44140625" bestFit="1" customWidth="1"/>
    <col min="6" max="23" width="12.44140625" customWidth="1"/>
  </cols>
  <sheetData>
    <row r="1" spans="1:23" x14ac:dyDescent="0.3">
      <c r="A1" s="135" t="s">
        <v>0</v>
      </c>
      <c r="B1" s="135"/>
      <c r="C1" s="135"/>
      <c r="D1" s="10" t="s">
        <v>26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"/>
    </row>
    <row r="2" spans="1:23" x14ac:dyDescent="0.3">
      <c r="A2" s="135" t="s">
        <v>1</v>
      </c>
      <c r="B2" s="135"/>
      <c r="C2" s="135"/>
      <c r="D2" s="11">
        <v>45203</v>
      </c>
      <c r="E2" s="10"/>
      <c r="F2" s="10"/>
      <c r="G2" s="10"/>
      <c r="H2" s="10"/>
      <c r="I2" s="10"/>
      <c r="J2" s="10"/>
      <c r="K2" s="10"/>
      <c r="L2" s="10"/>
      <c r="M2" s="78"/>
      <c r="N2" s="78"/>
      <c r="O2" s="10"/>
      <c r="P2" s="10"/>
      <c r="Q2" s="10"/>
      <c r="R2" s="10"/>
      <c r="S2" s="10"/>
      <c r="T2" s="10"/>
      <c r="U2" s="10"/>
      <c r="V2" s="10"/>
      <c r="W2" s="1"/>
    </row>
    <row r="3" spans="1:23" ht="15" thickBot="1" x14ac:dyDescent="0.35">
      <c r="A3" s="78"/>
      <c r="B3" s="78"/>
      <c r="C3" s="10"/>
      <c r="D3" s="10"/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"/>
    </row>
    <row r="4" spans="1:23" s="13" customFormat="1" ht="15" customHeight="1" x14ac:dyDescent="0.3">
      <c r="A4" s="134"/>
      <c r="B4" s="134"/>
      <c r="C4" s="134"/>
      <c r="D4" s="134"/>
      <c r="E4" s="117"/>
      <c r="F4" s="19" t="s">
        <v>2</v>
      </c>
      <c r="G4" s="118" t="s">
        <v>3</v>
      </c>
      <c r="H4" s="119"/>
      <c r="I4" s="120"/>
      <c r="J4" s="121" t="s">
        <v>4</v>
      </c>
      <c r="K4" s="122"/>
      <c r="L4" s="123"/>
      <c r="M4" s="124" t="s">
        <v>5</v>
      </c>
      <c r="N4" s="125"/>
      <c r="O4" s="126"/>
      <c r="P4" s="127" t="s">
        <v>6</v>
      </c>
      <c r="Q4" s="128"/>
      <c r="R4" s="129"/>
      <c r="S4" s="130" t="s">
        <v>7</v>
      </c>
      <c r="T4" s="131"/>
      <c r="U4" s="17" t="s">
        <v>3</v>
      </c>
      <c r="V4" s="74" t="s">
        <v>8</v>
      </c>
      <c r="W4" s="75"/>
    </row>
    <row r="5" spans="1:23" s="13" customFormat="1" ht="16.95" customHeight="1" thickBot="1" x14ac:dyDescent="0.35">
      <c r="A5" s="134"/>
      <c r="B5" s="134"/>
      <c r="C5" s="134"/>
      <c r="D5" s="134"/>
      <c r="E5" s="117"/>
      <c r="F5" s="20" t="s">
        <v>9</v>
      </c>
      <c r="G5" s="105" t="s">
        <v>10</v>
      </c>
      <c r="H5" s="106"/>
      <c r="I5" s="107"/>
      <c r="J5" s="108" t="s">
        <v>10</v>
      </c>
      <c r="K5" s="109"/>
      <c r="L5" s="110"/>
      <c r="M5" s="111" t="s">
        <v>11</v>
      </c>
      <c r="N5" s="112"/>
      <c r="O5" s="113"/>
      <c r="P5" s="114" t="s">
        <v>12</v>
      </c>
      <c r="Q5" s="115"/>
      <c r="R5" s="116"/>
      <c r="S5" s="132"/>
      <c r="T5" s="133"/>
      <c r="U5" s="18" t="s">
        <v>27</v>
      </c>
      <c r="V5" s="76"/>
      <c r="W5" s="77"/>
    </row>
    <row r="6" spans="1:23" s="15" customFormat="1" x14ac:dyDescent="0.3">
      <c r="A6" s="89" t="s">
        <v>28</v>
      </c>
      <c r="B6" s="92" t="s">
        <v>13</v>
      </c>
      <c r="C6" s="14" t="s">
        <v>14</v>
      </c>
      <c r="D6" s="94" t="s">
        <v>32</v>
      </c>
      <c r="E6" s="83" t="s">
        <v>15</v>
      </c>
      <c r="F6" s="95" t="s">
        <v>16</v>
      </c>
      <c r="G6" s="81" t="s">
        <v>16</v>
      </c>
      <c r="H6" s="83" t="s">
        <v>17</v>
      </c>
      <c r="I6" s="85" t="s">
        <v>18</v>
      </c>
      <c r="J6" s="81" t="s">
        <v>16</v>
      </c>
      <c r="K6" s="83" t="s">
        <v>17</v>
      </c>
      <c r="L6" s="85" t="s">
        <v>18</v>
      </c>
      <c r="M6" s="81" t="s">
        <v>16</v>
      </c>
      <c r="N6" s="83" t="s">
        <v>17</v>
      </c>
      <c r="O6" s="85" t="s">
        <v>18</v>
      </c>
      <c r="P6" s="81" t="s">
        <v>16</v>
      </c>
      <c r="Q6" s="83" t="s">
        <v>17</v>
      </c>
      <c r="R6" s="85" t="s">
        <v>18</v>
      </c>
      <c r="S6" s="87" t="s">
        <v>16</v>
      </c>
      <c r="T6" s="83" t="s">
        <v>17</v>
      </c>
      <c r="U6" s="83" t="s">
        <v>16</v>
      </c>
      <c r="V6" s="83" t="s">
        <v>16</v>
      </c>
      <c r="W6" s="7" t="s">
        <v>17</v>
      </c>
    </row>
    <row r="7" spans="1:23" s="15" customFormat="1" x14ac:dyDescent="0.3">
      <c r="A7" s="90"/>
      <c r="B7" s="93"/>
      <c r="C7" s="16" t="s">
        <v>19</v>
      </c>
      <c r="D7" s="84"/>
      <c r="E7" s="84"/>
      <c r="F7" s="96"/>
      <c r="G7" s="82"/>
      <c r="H7" s="84"/>
      <c r="I7" s="86"/>
      <c r="J7" s="82"/>
      <c r="K7" s="84"/>
      <c r="L7" s="86"/>
      <c r="M7" s="82"/>
      <c r="N7" s="84"/>
      <c r="O7" s="86"/>
      <c r="P7" s="82"/>
      <c r="Q7" s="84"/>
      <c r="R7" s="86"/>
      <c r="S7" s="88"/>
      <c r="T7" s="84"/>
      <c r="U7" s="84"/>
      <c r="V7" s="84"/>
      <c r="W7" s="8"/>
    </row>
    <row r="8" spans="1:23" x14ac:dyDescent="0.3">
      <c r="A8" s="90"/>
      <c r="B8" s="103" t="s">
        <v>24</v>
      </c>
      <c r="C8" s="104"/>
      <c r="D8" s="104"/>
      <c r="E8" s="104"/>
      <c r="F8" s="64">
        <v>1200</v>
      </c>
      <c r="G8" s="65">
        <v>480</v>
      </c>
      <c r="H8" s="66">
        <v>0.4</v>
      </c>
      <c r="I8" s="67"/>
      <c r="J8" s="65">
        <v>206</v>
      </c>
      <c r="K8" s="66">
        <v>0.43</v>
      </c>
      <c r="L8" s="67"/>
      <c r="M8" s="65">
        <v>107</v>
      </c>
      <c r="N8" s="66">
        <v>0.52</v>
      </c>
      <c r="O8" s="67"/>
      <c r="P8" s="65">
        <v>27</v>
      </c>
      <c r="Q8" s="66">
        <v>0.25</v>
      </c>
      <c r="R8" s="67"/>
      <c r="S8" s="68">
        <v>16</v>
      </c>
      <c r="T8" s="69"/>
      <c r="U8" s="70">
        <v>16</v>
      </c>
      <c r="V8" s="71"/>
      <c r="W8" s="72"/>
    </row>
    <row r="9" spans="1:23" x14ac:dyDescent="0.3">
      <c r="A9" s="90"/>
      <c r="B9" s="22">
        <v>200</v>
      </c>
      <c r="C9" s="23" t="s">
        <v>25</v>
      </c>
      <c r="D9" s="24">
        <v>45114</v>
      </c>
      <c r="E9" s="63">
        <f t="shared" ref="E9:E12" ca="1" si="0">IF(D9&lt;&gt;"", TODAY()-D9,"")</f>
        <v>91</v>
      </c>
      <c r="F9" s="25">
        <v>576</v>
      </c>
      <c r="G9" s="26">
        <v>297</v>
      </c>
      <c r="H9" s="27">
        <f>G9/F9</f>
        <v>0.515625</v>
      </c>
      <c r="I9" s="28">
        <f>H9/$H$8</f>
        <v>1.2890625</v>
      </c>
      <c r="J9" s="26">
        <v>118</v>
      </c>
      <c r="K9" s="27">
        <f>J9/G9</f>
        <v>0.39730639730639733</v>
      </c>
      <c r="L9" s="28">
        <f>K9/$K$8</f>
        <v>0.92396836582883102</v>
      </c>
      <c r="M9" s="26">
        <v>77</v>
      </c>
      <c r="N9" s="27">
        <f>M9/J9</f>
        <v>0.65254237288135597</v>
      </c>
      <c r="O9" s="28">
        <f>N9/N8</f>
        <v>1.2548891786179921</v>
      </c>
      <c r="P9" s="26">
        <v>14</v>
      </c>
      <c r="Q9" s="27">
        <f>P9/M9</f>
        <v>0.18181818181818182</v>
      </c>
      <c r="R9" s="28">
        <f t="shared" ref="R9:R11" si="1">Q9/$Q$8</f>
        <v>0.72727272727272729</v>
      </c>
      <c r="S9" s="29">
        <v>14</v>
      </c>
      <c r="T9" s="30">
        <f>S9/P9</f>
        <v>1</v>
      </c>
      <c r="U9" s="31">
        <v>4</v>
      </c>
      <c r="V9" s="32">
        <v>0</v>
      </c>
      <c r="W9" s="6">
        <f>V9/P9</f>
        <v>0</v>
      </c>
    </row>
    <row r="10" spans="1:23" x14ac:dyDescent="0.3">
      <c r="A10" s="90"/>
      <c r="B10" s="22">
        <v>201</v>
      </c>
      <c r="C10" s="73" t="s">
        <v>29</v>
      </c>
      <c r="D10" s="24">
        <v>45114</v>
      </c>
      <c r="E10" s="63">
        <f t="shared" ca="1" si="0"/>
        <v>91</v>
      </c>
      <c r="F10" s="25">
        <v>567</v>
      </c>
      <c r="G10" s="26">
        <v>279</v>
      </c>
      <c r="H10" s="27">
        <f t="shared" ref="H10:H12" si="2">G10/F10</f>
        <v>0.49206349206349204</v>
      </c>
      <c r="I10" s="28">
        <f t="shared" ref="I10:I12" si="3">H10/$H$8</f>
        <v>1.23015873015873</v>
      </c>
      <c r="J10" s="26">
        <v>104</v>
      </c>
      <c r="K10" s="27">
        <f t="shared" ref="K10:K12" si="4">J10/G10</f>
        <v>0.37275985663082439</v>
      </c>
      <c r="L10" s="28">
        <f t="shared" ref="L10:L12" si="5">K10/$K$8</f>
        <v>0.8668833875135451</v>
      </c>
      <c r="M10" s="26">
        <v>72</v>
      </c>
      <c r="N10" s="27">
        <f t="shared" ref="N10:N12" si="6">M10/J10</f>
        <v>0.69230769230769229</v>
      </c>
      <c r="O10" s="28">
        <f t="shared" ref="O10:O12" si="7">N10/N9</f>
        <v>1.0609390609390608</v>
      </c>
      <c r="P10" s="26">
        <v>2</v>
      </c>
      <c r="Q10" s="27">
        <f t="shared" ref="Q10:Q12" si="8">P10/M10</f>
        <v>2.7777777777777776E-2</v>
      </c>
      <c r="R10" s="28">
        <f t="shared" si="1"/>
        <v>0.1111111111111111</v>
      </c>
      <c r="S10" s="29">
        <v>2</v>
      </c>
      <c r="T10" s="30">
        <f>S10/P10</f>
        <v>1</v>
      </c>
      <c r="U10" s="31">
        <v>0</v>
      </c>
      <c r="V10" s="32">
        <v>0</v>
      </c>
      <c r="W10" s="6">
        <f t="shared" ref="W10:W12" si="9">V10/P10</f>
        <v>0</v>
      </c>
    </row>
    <row r="11" spans="1:23" x14ac:dyDescent="0.3">
      <c r="A11" s="90"/>
      <c r="B11" s="22">
        <v>202</v>
      </c>
      <c r="C11" s="73" t="s">
        <v>30</v>
      </c>
      <c r="D11" s="24">
        <v>45184</v>
      </c>
      <c r="E11" s="63">
        <f t="shared" ca="1" si="0"/>
        <v>21</v>
      </c>
      <c r="F11" s="25">
        <v>74</v>
      </c>
      <c r="G11" s="26">
        <v>27</v>
      </c>
      <c r="H11" s="27">
        <f t="shared" si="2"/>
        <v>0.36486486486486486</v>
      </c>
      <c r="I11" s="28">
        <f t="shared" si="3"/>
        <v>0.91216216216216206</v>
      </c>
      <c r="J11" s="26">
        <v>12</v>
      </c>
      <c r="K11" s="27">
        <f t="shared" si="4"/>
        <v>0.44444444444444442</v>
      </c>
      <c r="L11" s="28">
        <f t="shared" si="5"/>
        <v>1.0335917312661498</v>
      </c>
      <c r="M11" s="26">
        <v>5</v>
      </c>
      <c r="N11" s="27">
        <f>M11/J11</f>
        <v>0.41666666666666669</v>
      </c>
      <c r="O11" s="28">
        <f t="shared" si="7"/>
        <v>0.60185185185185186</v>
      </c>
      <c r="P11" s="26">
        <v>1</v>
      </c>
      <c r="Q11" s="27">
        <f t="shared" si="8"/>
        <v>0.2</v>
      </c>
      <c r="R11" s="28">
        <f t="shared" si="1"/>
        <v>0.8</v>
      </c>
      <c r="S11" s="29">
        <v>0</v>
      </c>
      <c r="T11" s="30">
        <v>0</v>
      </c>
      <c r="U11" s="31">
        <v>0</v>
      </c>
      <c r="V11" s="32">
        <v>1</v>
      </c>
      <c r="W11" s="6">
        <f t="shared" si="9"/>
        <v>1</v>
      </c>
    </row>
    <row r="12" spans="1:23" x14ac:dyDescent="0.3">
      <c r="A12" s="90"/>
      <c r="B12" s="22">
        <v>203</v>
      </c>
      <c r="C12" s="73" t="s">
        <v>31</v>
      </c>
      <c r="D12" s="24">
        <v>45128</v>
      </c>
      <c r="E12" s="63">
        <f t="shared" ca="1" si="0"/>
        <v>77</v>
      </c>
      <c r="F12" s="25">
        <v>747</v>
      </c>
      <c r="G12" s="26">
        <v>346</v>
      </c>
      <c r="H12" s="27">
        <f t="shared" si="2"/>
        <v>0.46318607764390896</v>
      </c>
      <c r="I12" s="28">
        <f t="shared" si="3"/>
        <v>1.1579651941097724</v>
      </c>
      <c r="J12" s="26">
        <v>129</v>
      </c>
      <c r="K12" s="27">
        <f t="shared" si="4"/>
        <v>0.37283236994219654</v>
      </c>
      <c r="L12" s="28">
        <f t="shared" si="5"/>
        <v>0.86705202312138729</v>
      </c>
      <c r="M12" s="26">
        <v>94</v>
      </c>
      <c r="N12" s="27">
        <f t="shared" si="6"/>
        <v>0.72868217054263562</v>
      </c>
      <c r="O12" s="28">
        <f t="shared" si="7"/>
        <v>1.7488372093023254</v>
      </c>
      <c r="P12" s="26">
        <v>15</v>
      </c>
      <c r="Q12" s="27">
        <f t="shared" si="8"/>
        <v>0.15957446808510639</v>
      </c>
      <c r="R12" s="28">
        <f>Q12/$Q$8</f>
        <v>0.63829787234042556</v>
      </c>
      <c r="S12" s="29">
        <v>15</v>
      </c>
      <c r="T12" s="30">
        <f>S12/P12</f>
        <v>1</v>
      </c>
      <c r="U12" s="31">
        <v>7</v>
      </c>
      <c r="V12" s="32">
        <v>0</v>
      </c>
      <c r="W12" s="6">
        <f t="shared" si="9"/>
        <v>0</v>
      </c>
    </row>
    <row r="13" spans="1:23" x14ac:dyDescent="0.3">
      <c r="A13" s="90"/>
      <c r="B13" s="33"/>
      <c r="C13" s="97" t="s">
        <v>20</v>
      </c>
      <c r="D13" s="98"/>
      <c r="E13" s="98"/>
      <c r="F13" s="34">
        <f>SUM(F9:F12)</f>
        <v>1964</v>
      </c>
      <c r="G13" s="35">
        <f>SUM(G9:G12)</f>
        <v>949</v>
      </c>
      <c r="H13" s="36"/>
      <c r="I13" s="37"/>
      <c r="J13" s="35">
        <f>SUM(J9:J12)</f>
        <v>363</v>
      </c>
      <c r="K13" s="36"/>
      <c r="L13" s="37"/>
      <c r="M13" s="35">
        <f>SUM(M9:M12)</f>
        <v>248</v>
      </c>
      <c r="N13" s="36"/>
      <c r="O13" s="37"/>
      <c r="P13" s="35">
        <f>SUM(P9:P12)</f>
        <v>32</v>
      </c>
      <c r="Q13" s="36"/>
      <c r="R13" s="37"/>
      <c r="S13" s="38">
        <f>SUM(S9:S12)</f>
        <v>31</v>
      </c>
      <c r="T13" s="39"/>
      <c r="U13" s="40">
        <f>SUM(U9:U12)</f>
        <v>11</v>
      </c>
      <c r="V13" s="36">
        <f>SUM(V9:V12)</f>
        <v>1</v>
      </c>
      <c r="W13" s="3"/>
    </row>
    <row r="14" spans="1:23" x14ac:dyDescent="0.3">
      <c r="A14" s="90"/>
      <c r="B14" s="41"/>
      <c r="C14" s="99" t="s">
        <v>21</v>
      </c>
      <c r="D14" s="100"/>
      <c r="E14" s="100"/>
      <c r="F14" s="42">
        <f>AVERAGE(F9:F12)</f>
        <v>491</v>
      </c>
      <c r="G14" s="43">
        <f>AVERAGE(G9:G12)</f>
        <v>237.25</v>
      </c>
      <c r="H14" s="44">
        <f>AVERAGE(H9:H12)</f>
        <v>0.45893485864306649</v>
      </c>
      <c r="I14" s="45"/>
      <c r="J14" s="43">
        <f>AVERAGE(J9:J12)</f>
        <v>90.75</v>
      </c>
      <c r="K14" s="44">
        <f>AVERAGE(K9:K12)</f>
        <v>0.39683576708096563</v>
      </c>
      <c r="L14" s="45"/>
      <c r="M14" s="41">
        <f>AVERAGE(M9:M12)</f>
        <v>62</v>
      </c>
      <c r="N14" s="44">
        <f>AVERAGE(N9:N12)</f>
        <v>0.62254972559958766</v>
      </c>
      <c r="O14" s="45"/>
      <c r="P14" s="43">
        <f>AVERAGE(P9:P12)</f>
        <v>8</v>
      </c>
      <c r="Q14" s="44">
        <f>AVERAGE(Q9:Q12)</f>
        <v>0.14229260692026652</v>
      </c>
      <c r="R14" s="45"/>
      <c r="S14" s="46">
        <f>AVERAGE(S9:S12)</f>
        <v>7.75</v>
      </c>
      <c r="T14" s="47">
        <f>AVERAGE(T9:T12)</f>
        <v>0.75</v>
      </c>
      <c r="U14" s="48">
        <f>AVERAGE(U9:U12)</f>
        <v>2.75</v>
      </c>
      <c r="V14" s="49">
        <f>AVERAGE(V9:V12)</f>
        <v>0.25</v>
      </c>
      <c r="W14" s="4">
        <f>AVERAGE(W9:W12)</f>
        <v>0.25</v>
      </c>
    </row>
    <row r="15" spans="1:23" ht="15" thickBot="1" x14ac:dyDescent="0.35">
      <c r="A15" s="91"/>
      <c r="B15" s="50"/>
      <c r="C15" s="101" t="s">
        <v>22</v>
      </c>
      <c r="D15" s="102"/>
      <c r="E15" s="102"/>
      <c r="F15" s="51">
        <f>F8-F14</f>
        <v>709</v>
      </c>
      <c r="G15" s="52">
        <f>G8-G14</f>
        <v>242.75</v>
      </c>
      <c r="H15" s="53"/>
      <c r="I15" s="54"/>
      <c r="J15" s="55">
        <v>107</v>
      </c>
      <c r="K15" s="53"/>
      <c r="L15" s="54"/>
      <c r="M15" s="55">
        <f>M8-M14</f>
        <v>45</v>
      </c>
      <c r="N15" s="53"/>
      <c r="O15" s="54"/>
      <c r="P15" s="52">
        <f>P8-P14</f>
        <v>19</v>
      </c>
      <c r="Q15" s="53"/>
      <c r="R15" s="54"/>
      <c r="S15" s="56">
        <f>S8-S14</f>
        <v>8.25</v>
      </c>
      <c r="T15" s="57"/>
      <c r="U15" s="58">
        <f>U8-U14</f>
        <v>13.25</v>
      </c>
      <c r="V15" s="53">
        <v>2</v>
      </c>
      <c r="W15" s="5"/>
    </row>
    <row r="16" spans="1:23" s="2" customFormat="1" ht="15" thickBot="1" x14ac:dyDescent="0.35">
      <c r="A16" s="9"/>
      <c r="B16" s="79" t="s">
        <v>23</v>
      </c>
      <c r="C16" s="80"/>
      <c r="D16" s="80"/>
      <c r="E16" s="80"/>
      <c r="F16" s="59">
        <f>SUM(F9:F12)</f>
        <v>1964</v>
      </c>
      <c r="G16" s="60">
        <f>SUM(G9:G12)</f>
        <v>949</v>
      </c>
      <c r="H16" s="61">
        <f>G16/F16</f>
        <v>0.48319755600814662</v>
      </c>
      <c r="I16" s="62"/>
      <c r="J16" s="60">
        <f>SUM(J9:J12)</f>
        <v>363</v>
      </c>
      <c r="K16" s="61">
        <f>J16/G16</f>
        <v>0.38250790305584825</v>
      </c>
      <c r="L16" s="62"/>
      <c r="M16" s="60">
        <f>SUM(M9:M12)</f>
        <v>248</v>
      </c>
      <c r="N16" s="61">
        <f>M16/G16</f>
        <v>0.26132771338250788</v>
      </c>
      <c r="O16" s="62"/>
      <c r="P16" s="60">
        <f>SUM(P9:P12)</f>
        <v>32</v>
      </c>
      <c r="Q16" s="61"/>
      <c r="R16" s="62"/>
      <c r="S16" s="60">
        <f>SUM(S9:S12)</f>
        <v>31</v>
      </c>
      <c r="T16" s="61">
        <f>S16/P16</f>
        <v>0.96875</v>
      </c>
      <c r="U16" s="60">
        <f>SUM(U9:U12)</f>
        <v>11</v>
      </c>
      <c r="V16" s="60">
        <f>SUM(V9:V12)</f>
        <v>1</v>
      </c>
      <c r="W16" s="21">
        <f>V16/P16</f>
        <v>3.125E-2</v>
      </c>
    </row>
  </sheetData>
  <mergeCells count="44">
    <mergeCell ref="S4:T5"/>
    <mergeCell ref="D4:D5"/>
    <mergeCell ref="A1:C1"/>
    <mergeCell ref="A2:C2"/>
    <mergeCell ref="A3:B3"/>
    <mergeCell ref="A4:B5"/>
    <mergeCell ref="C4:C5"/>
    <mergeCell ref="E4:E5"/>
    <mergeCell ref="G4:I4"/>
    <mergeCell ref="J4:L4"/>
    <mergeCell ref="M4:O4"/>
    <mergeCell ref="P4:R4"/>
    <mergeCell ref="J6:J7"/>
    <mergeCell ref="P6:P7"/>
    <mergeCell ref="Q6:Q7"/>
    <mergeCell ref="K6:K7"/>
    <mergeCell ref="L6:L7"/>
    <mergeCell ref="M6:M7"/>
    <mergeCell ref="N6:N7"/>
    <mergeCell ref="A6:A15"/>
    <mergeCell ref="B6:B7"/>
    <mergeCell ref="D6:D7"/>
    <mergeCell ref="E6:E7"/>
    <mergeCell ref="F6:F7"/>
    <mergeCell ref="C13:E13"/>
    <mergeCell ref="C14:E14"/>
    <mergeCell ref="C15:E15"/>
    <mergeCell ref="B8:E8"/>
    <mergeCell ref="V4:W5"/>
    <mergeCell ref="M2:N2"/>
    <mergeCell ref="B16:E16"/>
    <mergeCell ref="G6:G7"/>
    <mergeCell ref="T6:T7"/>
    <mergeCell ref="U6:U7"/>
    <mergeCell ref="V6:V7"/>
    <mergeCell ref="R6:R7"/>
    <mergeCell ref="S6:S7"/>
    <mergeCell ref="H6:H7"/>
    <mergeCell ref="I6:I7"/>
    <mergeCell ref="O6:O7"/>
    <mergeCell ref="G5:I5"/>
    <mergeCell ref="J5:L5"/>
    <mergeCell ref="M5:O5"/>
    <mergeCell ref="P5:R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E1EFC4E93D048804EFB5D52106CD3" ma:contentTypeVersion="19" ma:contentTypeDescription="Create a new document." ma:contentTypeScope="" ma:versionID="dafbb3158a338e71570dc2a52e7e7f4b">
  <xsd:schema xmlns:xsd="http://www.w3.org/2001/XMLSchema" xmlns:xs="http://www.w3.org/2001/XMLSchema" xmlns:p="http://schemas.microsoft.com/office/2006/metadata/properties" xmlns:ns2="344f4183-d736-4e3a-b656-125b5ba82d28" xmlns:ns3="81dd9478-1635-4a0f-873f-c8a4bdc9d185" xmlns:ns4="http://schemas.microsoft.com/sharepoint/v4" targetNamespace="http://schemas.microsoft.com/office/2006/metadata/properties" ma:root="true" ma:fieldsID="35bb9f978de2836e19604b2f7c1b0d16" ns2:_="" ns3:_="" ns4:_="">
    <xsd:import namespace="344f4183-d736-4e3a-b656-125b5ba82d28"/>
    <xsd:import namespace="81dd9478-1635-4a0f-873f-c8a4bdc9d18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Hyperlink" minOccurs="0"/>
                <xsd:element ref="ns2:MediaServiceLocation" minOccurs="0"/>
                <xsd:element ref="ns4:IconOverlay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f4183-d736-4e3a-b656-125b5ba82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Hyperlink" ma:index="19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5f56d7f-ea23-4174-8a73-2fcbd8d989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d9478-1635-4a0f-873f-c8a4bdc9d18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aa273add-24fa-40ae-89b5-cc470c974477}" ma:internalName="TaxCatchAll" ma:showField="CatchAllData" ma:web="81dd9478-1635-4a0f-873f-c8a4bdc9d1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344f4183-d736-4e3a-b656-125b5ba82d28">
      <Terms xmlns="http://schemas.microsoft.com/office/infopath/2007/PartnerControls"/>
    </lcf76f155ced4ddcb4097134ff3c332f>
    <Hyperlink xmlns="344f4183-d736-4e3a-b656-125b5ba82d28">
      <Url xsi:nil="true"/>
      <Description xsi:nil="true"/>
    </Hyperlink>
    <TaxCatchAll xmlns="81dd9478-1635-4a0f-873f-c8a4bdc9d185" xsi:nil="true"/>
  </documentManagement>
</p:properties>
</file>

<file path=customXml/itemProps1.xml><?xml version="1.0" encoding="utf-8"?>
<ds:datastoreItem xmlns:ds="http://schemas.openxmlformats.org/officeDocument/2006/customXml" ds:itemID="{880B57BA-AFC3-4CE1-A127-562E6DCB9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63B81-ABC5-43E4-8DD8-09191AAE8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f4183-d736-4e3a-b656-125b5ba82d28"/>
    <ds:schemaRef ds:uri="81dd9478-1635-4a0f-873f-c8a4bdc9d18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801317-848A-4194-AD16-A6B3A6CB8FA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344f4183-d736-4e3a-b656-125b5ba82d28"/>
    <ds:schemaRef ds:uri="81dd9478-1635-4a0f-873f-c8a4bdc9d1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Bijal Patel</dc:creator>
  <cp:keywords/>
  <dc:description/>
  <cp:lastModifiedBy>Zoe Molina</cp:lastModifiedBy>
  <cp:revision/>
  <dcterms:created xsi:type="dcterms:W3CDTF">2023-09-06T18:12:09Z</dcterms:created>
  <dcterms:modified xsi:type="dcterms:W3CDTF">2023-10-06T18:06:46Z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0x01010093FE1EFC4E93D048804EFB5D52106CD3</vt:lpwstr>
  </property>
  <property fmtid="{D5CDD505-2E9C-101B-9397-08002B2CF9AE}" pid="3" name="MediaServiceImageTags">
    <vt:lpwstr/>
  </property>
</Properties>
</file>