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a" ContentType="application/vnd.openxmlformats-officedocument.model+data"/>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2.xml" ContentType="application/vnd.openxmlformats-officedocument.spreadsheetml.table+xml"/>
  <Override PartName="/xl/drawings/drawing3.xml" ContentType="application/vnd.openxmlformats-officedocument.drawing+xml"/>
  <Override PartName="/xl/drawings/drawing4.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5.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ownloads\"/>
    </mc:Choice>
  </mc:AlternateContent>
  <bookViews>
    <workbookView xWindow="-105" yWindow="495" windowWidth="30945" windowHeight="16440" firstSheet="1" activeTab="2"/>
  </bookViews>
  <sheets>
    <sheet name="Sheet4" sheetId="17" state="hidden" r:id="rId1"/>
    <sheet name="Sheet1" sheetId="15" r:id="rId2"/>
    <sheet name="Sheet3" sheetId="16" r:id="rId3"/>
    <sheet name="Main Raw Data" sheetId="1" r:id="rId4"/>
    <sheet name="Distributors" sheetId="5" r:id="rId5"/>
    <sheet name="Genre" sheetId="4" r:id="rId6"/>
    <sheet name="Questions" sheetId="3" r:id="rId7"/>
    <sheet name="Main Data" sheetId="6" state="hidden" r:id="rId8"/>
    <sheet name="Pivot Tabl" sheetId="14" state="hidden" r:id="rId9"/>
    <sheet name="dash board" sheetId="10" r:id="rId10"/>
  </sheets>
  <externalReferences>
    <externalReference r:id="rId11"/>
  </externalReferences>
  <definedNames>
    <definedName name="_xlcn.WorksheetConnection_PviottableA48B561" hidden="1">'[1]Pviot table'!$A$48:$B$56</definedName>
    <definedName name="_xlcn.WorksheetConnection_Sheet1A1O171" hidden="1">'Main Data'!$A$1:$O$17</definedName>
    <definedName name="Slicer_Above_average">#N/A</definedName>
    <definedName name="Slicer_Distributors">#N/A</definedName>
    <definedName name="Slicer_Genre">#N/A</definedName>
  </definedNames>
  <calcPr calcId="152511"/>
  <pivotCaches>
    <pivotCache cacheId="11" r:id="rId12"/>
    <pivotCache cacheId="14" r:id="rId13"/>
    <pivotCache cacheId="17" r:id="rId14"/>
    <pivotCache cacheId="20" r:id="rId15"/>
    <pivotCache cacheId="23" r:id="rId16"/>
    <pivotCache cacheId="26" r:id="rId17"/>
  </pivotCaches>
  <extLst>
    <ext xmlns:x14="http://schemas.microsoft.com/office/spreadsheetml/2009/9/main" uri="{876F7934-8845-4945-9796-88D515C7AA90}">
      <x14:pivotCaches>
        <pivotCache cacheId="6" r:id="rId18"/>
      </x14:pivotCaches>
    </ext>
    <ext xmlns:x14="http://schemas.microsoft.com/office/spreadsheetml/2009/9/main" uri="{BBE1A952-AA13-448e-AADC-164F8A28A991}">
      <x14:slicerCaches>
        <x14:slicerCache r:id="rId19"/>
        <x14:slicerCache r:id="rId20"/>
        <x14:slicerCache r:id="rId2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ange1-c20867a1-8800-4f0d-87c9-0e9f489ed3f1" name="Range1" connection="WorksheetConnection_Sheet1!$A$1:$O$17"/>
          <x15:modelTable id="Range2-3e1bb78c-afba-4170-a306-4f07e6ad27f5" name="Range2" connection="WorksheetConnection_Pviot table!$A$48:$B$56"/>
        </x15:modelTables>
      </x15:dataModel>
    </ext>
  </extLst>
</workbook>
</file>

<file path=xl/calcChain.xml><?xml version="1.0" encoding="utf-8"?>
<calcChain xmlns="http://schemas.openxmlformats.org/spreadsheetml/2006/main">
  <c r="B5" i="1" l="1"/>
  <c r="C5" i="1"/>
  <c r="C6" i="1"/>
  <c r="C7" i="1"/>
  <c r="C8" i="1"/>
  <c r="C9" i="1"/>
  <c r="C10" i="1"/>
  <c r="C11" i="1"/>
  <c r="C12" i="1"/>
  <c r="C13" i="1"/>
  <c r="C14" i="1"/>
  <c r="C15" i="1"/>
  <c r="C16" i="1"/>
  <c r="C17" i="1"/>
  <c r="C18" i="1"/>
  <c r="C19" i="1"/>
  <c r="C20" i="1"/>
  <c r="B6" i="1"/>
  <c r="B7" i="1"/>
  <c r="B8" i="1"/>
  <c r="B9" i="1"/>
  <c r="B10" i="1"/>
  <c r="B11" i="1"/>
  <c r="B12" i="1"/>
  <c r="B13" i="1"/>
  <c r="B14" i="1"/>
  <c r="B15" i="1"/>
  <c r="B16" i="1"/>
  <c r="B17" i="1"/>
  <c r="B18" i="1"/>
  <c r="B19" i="1"/>
  <c r="B20" i="1"/>
  <c r="O5" i="1"/>
  <c r="P2" i="6"/>
  <c r="K5" i="1"/>
  <c r="K22" i="6"/>
  <c r="O2" i="6"/>
  <c r="M5" i="1"/>
  <c r="O6" i="1"/>
  <c r="O7" i="1"/>
  <c r="O8" i="1"/>
  <c r="O9" i="1"/>
  <c r="O10" i="1"/>
  <c r="O11" i="1"/>
  <c r="O12" i="1"/>
  <c r="O13" i="1"/>
  <c r="O14" i="1"/>
  <c r="O15" i="1"/>
  <c r="O16" i="1"/>
  <c r="O17" i="1"/>
  <c r="O18" i="1"/>
  <c r="O19" i="1"/>
  <c r="O20" i="1"/>
  <c r="L5" i="1"/>
  <c r="N5" i="1"/>
  <c r="N6" i="1"/>
  <c r="N7" i="1"/>
  <c r="N8" i="1"/>
  <c r="N9" i="1"/>
  <c r="N10" i="1"/>
  <c r="N11" i="1"/>
  <c r="N12" i="1"/>
  <c r="N13" i="1"/>
  <c r="N14" i="1"/>
  <c r="N15" i="1"/>
  <c r="N16" i="1"/>
  <c r="N17" i="1"/>
  <c r="N18" i="1"/>
  <c r="N19" i="1"/>
  <c r="N20" i="1"/>
  <c r="M6" i="1"/>
  <c r="M7" i="1"/>
  <c r="M8" i="1"/>
  <c r="M9" i="1"/>
  <c r="M10" i="1"/>
  <c r="M11" i="1"/>
  <c r="M12" i="1"/>
  <c r="M13" i="1"/>
  <c r="M14" i="1"/>
  <c r="M15" i="1"/>
  <c r="M16" i="1"/>
  <c r="M17" i="1"/>
  <c r="M18" i="1"/>
  <c r="M19" i="1"/>
  <c r="M20" i="1"/>
  <c r="L6" i="1"/>
  <c r="L7" i="1"/>
  <c r="L8" i="1"/>
  <c r="L9" i="1"/>
  <c r="L10" i="1"/>
  <c r="L11" i="1"/>
  <c r="L12" i="1"/>
  <c r="L13" i="1"/>
  <c r="L14" i="1"/>
  <c r="L15" i="1"/>
  <c r="L16" i="1"/>
  <c r="L17" i="1"/>
  <c r="L18" i="1"/>
  <c r="L19" i="1"/>
  <c r="L20" i="1"/>
  <c r="K6" i="1"/>
  <c r="K7" i="1"/>
  <c r="K8" i="1"/>
  <c r="K9" i="1"/>
  <c r="K10" i="1"/>
  <c r="K11" i="1"/>
  <c r="K12" i="1"/>
  <c r="K13" i="1"/>
  <c r="K14" i="1"/>
  <c r="K15" i="1"/>
  <c r="K16" i="1"/>
  <c r="K17" i="1"/>
  <c r="K18" i="1"/>
  <c r="K19" i="1"/>
  <c r="K20" i="1"/>
  <c r="J26" i="1" l="1"/>
  <c r="C7" i="6"/>
  <c r="P5" i="1" l="1"/>
  <c r="P9" i="1"/>
  <c r="P13" i="1"/>
  <c r="P17" i="1"/>
  <c r="P6" i="1"/>
  <c r="P10" i="1"/>
  <c r="P14" i="1"/>
  <c r="P18" i="1"/>
  <c r="P7" i="1"/>
  <c r="P11" i="1"/>
  <c r="P15" i="1"/>
  <c r="P19" i="1"/>
  <c r="P8" i="1"/>
  <c r="P12" i="1"/>
  <c r="P16" i="1"/>
  <c r="P20" i="1"/>
  <c r="P3" i="6"/>
  <c r="P4" i="6"/>
  <c r="P5" i="6"/>
  <c r="P6" i="6"/>
  <c r="P7" i="6"/>
  <c r="P8" i="6"/>
  <c r="P9" i="6"/>
  <c r="P10" i="6"/>
  <c r="P11" i="6"/>
  <c r="P12" i="6"/>
  <c r="P13" i="6"/>
  <c r="P14" i="6"/>
  <c r="P15" i="6"/>
  <c r="P16" i="6"/>
  <c r="P17" i="6"/>
  <c r="E29" i="10"/>
  <c r="D29" i="10"/>
  <c r="G29" i="10"/>
  <c r="C2" i="6" l="1"/>
  <c r="B2" i="6"/>
  <c r="C16" i="6" l="1"/>
  <c r="C17" i="6"/>
  <c r="C10" i="6"/>
  <c r="C11" i="6"/>
  <c r="C12" i="6"/>
  <c r="C13" i="6"/>
  <c r="C14" i="6"/>
  <c r="C15" i="6"/>
  <c r="C3" i="6"/>
  <c r="C4" i="6"/>
  <c r="C5" i="6"/>
  <c r="C6" i="6"/>
  <c r="C8" i="6"/>
  <c r="C9" i="6"/>
  <c r="B9" i="6"/>
  <c r="B10" i="6"/>
  <c r="B11" i="6"/>
  <c r="B12" i="6"/>
  <c r="B13" i="6"/>
  <c r="B14" i="6"/>
  <c r="B15" i="6"/>
  <c r="B16" i="6"/>
  <c r="B17" i="6"/>
  <c r="B3" i="6"/>
  <c r="B4" i="6"/>
  <c r="B5" i="6"/>
  <c r="B6" i="6"/>
  <c r="B7" i="6"/>
  <c r="B8" i="6"/>
  <c r="O16" i="6"/>
  <c r="O17" i="6"/>
  <c r="O8" i="6"/>
  <c r="O9" i="6"/>
  <c r="O10" i="6"/>
  <c r="O11" i="6"/>
  <c r="O12" i="6"/>
  <c r="O13" i="6"/>
  <c r="O14" i="6"/>
  <c r="O15" i="6"/>
  <c r="O4" i="6"/>
  <c r="O5" i="6"/>
  <c r="O6" i="6"/>
  <c r="O7" i="6"/>
  <c r="O3" i="6"/>
</calcChain>
</file>

<file path=xl/connections.xml><?xml version="1.0" encoding="utf-8"?>
<connections xmlns="http://schemas.openxmlformats.org/spreadsheetml/2006/main">
  <connection id="1" keepAlive="1" name="ThisWorkbookDataModel" description="Data Model" type="5" refreshedVersion="5"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name="WorksheetConnection_Pviot table!$A$48:$B$56" type="102" refreshedVersion="5" minRefreshableVersion="5">
    <extLst>
      <ext xmlns:x15="http://schemas.microsoft.com/office/spreadsheetml/2010/11/main" uri="{DE250136-89BD-433C-8126-D09CA5730AF9}">
        <x15:connection id="Range2-3e1bb78c-afba-4170-a306-4f07e6ad27f5" autoDelete="1">
          <x15:rangePr sourceName="_xlcn.WorksheetConnection_PviottableA48B561"/>
        </x15:connection>
      </ext>
    </extLst>
  </connection>
  <connection id="3" name="WorksheetConnection_Sheet1!$A$1:$O$17" type="102" refreshedVersion="5" minRefreshableVersion="5">
    <extLst>
      <ext xmlns:x15="http://schemas.microsoft.com/office/spreadsheetml/2010/11/main" uri="{DE250136-89BD-433C-8126-D09CA5730AF9}">
        <x15:connection id="Range1-c20867a1-8800-4f0d-87c9-0e9f489ed3f1" autoDelete="1">
          <x15:rangePr sourceName="_xlcn.WorksheetConnection_Sheet1A1O171"/>
        </x15:connection>
      </ext>
    </extLst>
  </connection>
</connections>
</file>

<file path=xl/sharedStrings.xml><?xml version="1.0" encoding="utf-8"?>
<sst xmlns="http://schemas.openxmlformats.org/spreadsheetml/2006/main" count="225" uniqueCount="74">
  <si>
    <t>MOVIE</t>
  </si>
  <si>
    <t>Distributor</t>
  </si>
  <si>
    <t>GENRE</t>
  </si>
  <si>
    <t>Transformers: Revenge of the Fallen</t>
  </si>
  <si>
    <t>Paramount Pictures</t>
  </si>
  <si>
    <t>Action</t>
  </si>
  <si>
    <t>Finding Nemo</t>
  </si>
  <si>
    <t>Walt Disney</t>
  </si>
  <si>
    <t>Adventure</t>
  </si>
  <si>
    <t>Batman Forever</t>
  </si>
  <si>
    <t>Warner Bros.</t>
  </si>
  <si>
    <t>Drama</t>
  </si>
  <si>
    <t>Titanic</t>
  </si>
  <si>
    <t>Independence Day</t>
  </si>
  <si>
    <t>20th Century Fox</t>
  </si>
  <si>
    <t>Pirates of the Caribbean: Dead Man’s Chest</t>
  </si>
  <si>
    <t>Harry Potter and the Sorcerer’s Stone</t>
  </si>
  <si>
    <t>Men in Black</t>
  </si>
  <si>
    <t>Sony Pictures</t>
  </si>
  <si>
    <t>Star Wars Ep. I: The Phantom Menace</t>
  </si>
  <si>
    <t>How the Grinch Stole Christmas</t>
  </si>
  <si>
    <t>Universal</t>
  </si>
  <si>
    <t>Spider-Man 3</t>
  </si>
  <si>
    <t>Shrek 2</t>
  </si>
  <si>
    <t>Dreamworks SKG</t>
  </si>
  <si>
    <t>The Dark Knight</t>
  </si>
  <si>
    <t>Spider-Man</t>
  </si>
  <si>
    <t>Star Wars Ep. III: Revenge of the Sith</t>
  </si>
  <si>
    <t>Toy Story 3</t>
  </si>
  <si>
    <t>Total</t>
  </si>
  <si>
    <t>Average Sales</t>
  </si>
  <si>
    <t>Minimuin</t>
  </si>
  <si>
    <t>Maximuim</t>
  </si>
  <si>
    <t>MOM</t>
  </si>
  <si>
    <t>Above average</t>
  </si>
  <si>
    <t>Distributors</t>
  </si>
  <si>
    <t>Genre</t>
  </si>
  <si>
    <t>Sum of Total</t>
  </si>
  <si>
    <t>Sum of Average Sales</t>
  </si>
  <si>
    <t>Row Labels</t>
  </si>
  <si>
    <t>Grand Total</t>
  </si>
  <si>
    <t>Sales Analysis Dashboard</t>
  </si>
  <si>
    <t>Total Revenue Summary</t>
  </si>
  <si>
    <t>Total Revenue</t>
  </si>
  <si>
    <t>Average Revenue</t>
  </si>
  <si>
    <t>Average of MOM</t>
  </si>
  <si>
    <t xml:space="preserve">Numbers Of Movies </t>
  </si>
  <si>
    <t>Count of MOVIE</t>
  </si>
  <si>
    <t>Jul-21</t>
  </si>
  <si>
    <t>Aug-21</t>
  </si>
  <si>
    <t>Sep-21</t>
  </si>
  <si>
    <t>Oct-21</t>
  </si>
  <si>
    <t>Nov-21</t>
  </si>
  <si>
    <t>Dec-21</t>
  </si>
  <si>
    <t>Jan-22</t>
  </si>
  <si>
    <t>SALES REVENUE BETWEEN JULY 2021-JANUARY 2022</t>
  </si>
  <si>
    <t>Average</t>
  </si>
  <si>
    <t>Min</t>
  </si>
  <si>
    <t>Max</t>
  </si>
  <si>
    <t>MoM</t>
  </si>
  <si>
    <t>Total revenue</t>
  </si>
  <si>
    <t>Above Averager</t>
  </si>
  <si>
    <t xml:space="preserve">Distributors </t>
  </si>
  <si>
    <t>Sum of Total revenue</t>
  </si>
  <si>
    <t>Sum of Average</t>
  </si>
  <si>
    <t>Above Average</t>
  </si>
  <si>
    <t>Below Average</t>
  </si>
  <si>
    <t>Sum of Jul-21</t>
  </si>
  <si>
    <t>Sum of Aug-21</t>
  </si>
  <si>
    <t>Sum of Sep-21</t>
  </si>
  <si>
    <t>Sum of Oct-21</t>
  </si>
  <si>
    <t>Sum of Nov-21</t>
  </si>
  <si>
    <t>Sum of Dec-21</t>
  </si>
  <si>
    <t>Values</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</si>
</sst>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4" formatCode="_(&quot;$&quot;* #,##0.00_);_(&quot;$&quot;* \(#,##0.00\);_(&quot;$&quot;* &quot;-&quot;??_);_(@_)"/>
    <numFmt numFmtId="164" formatCode="&quot;$&quot;#,##0"/>
    <numFmt numFmtId="165" formatCode="&quot;$&quot;#,##0.00"/>
    <numFmt numFmtId="174" formatCode="_(&quot;$&quot;* #,##0_);_(&quot;$&quot;* \(#,##0\);_(&quot;$&quot;* &quot;-&quot;??_);_(@_)"/>
    <numFmt numFmtId="179" formatCode="&quot;$&quot;#,##0.000"/>
  </numFmts>
  <fonts count="12">
    <font>
      <sz val="11"/>
      <color theme="1"/>
      <name val="Calibri"/>
      <family val="2"/>
      <scheme val="minor"/>
    </font>
    <font>
      <sz val="11"/>
      <color rgb="FF222222"/>
      <name val="Google Sans"/>
    </font>
    <font>
      <sz val="10"/>
      <color theme="1"/>
      <name val="Arial"/>
      <family val="2"/>
    </font>
    <font>
      <sz val="11"/>
      <color theme="1"/>
      <name val="Calibri"/>
      <family val="2"/>
      <scheme val="minor"/>
    </font>
    <font>
      <b/>
      <sz val="11"/>
      <color theme="1"/>
      <name val="Calibri"/>
      <family val="2"/>
      <scheme val="minor"/>
    </font>
    <font>
      <b/>
      <sz val="12"/>
      <color theme="1"/>
      <name val="Calibri"/>
      <family val="2"/>
      <scheme val="minor"/>
    </font>
    <font>
      <b/>
      <sz val="22"/>
      <color theme="1"/>
      <name val="Calibri"/>
      <family val="2"/>
      <scheme val="minor"/>
    </font>
    <font>
      <sz val="16"/>
      <color theme="2"/>
      <name val="Calibri"/>
      <family val="2"/>
      <scheme val="minor"/>
    </font>
    <font>
      <b/>
      <sz val="16"/>
      <color theme="2"/>
      <name val="Calibri"/>
      <family val="2"/>
      <scheme val="minor"/>
    </font>
    <font>
      <b/>
      <sz val="14"/>
      <color theme="0"/>
      <name val="Calibri"/>
      <family val="2"/>
      <scheme val="minor"/>
    </font>
    <font>
      <sz val="11"/>
      <color theme="0"/>
      <name val="Calibri"/>
      <family val="2"/>
      <scheme val="minor"/>
    </font>
    <font>
      <b/>
      <sz val="14"/>
      <color theme="1"/>
      <name val="Arial Rounded MT Bold"/>
      <family val="2"/>
    </font>
  </fonts>
  <fills count="6">
    <fill>
      <patternFill patternType="none"/>
    </fill>
    <fill>
      <patternFill patternType="gray125"/>
    </fill>
    <fill>
      <patternFill patternType="solid">
        <fgColor rgb="FFFFC000"/>
        <bgColor indexed="64"/>
      </patternFill>
    </fill>
    <fill>
      <patternFill patternType="solid">
        <fgColor theme="3" tint="0.39997558519241921"/>
        <bgColor indexed="64"/>
      </patternFill>
    </fill>
    <fill>
      <patternFill patternType="solid">
        <fgColor theme="1"/>
        <bgColor indexed="64"/>
      </patternFill>
    </fill>
    <fill>
      <patternFill patternType="solid">
        <fgColor theme="4"/>
      </patternFill>
    </fill>
  </fills>
  <borders count="12">
    <border>
      <left/>
      <right/>
      <top/>
      <bottom/>
      <diagonal/>
    </border>
    <border>
      <left style="hair">
        <color indexed="64"/>
      </left>
      <right style="hair">
        <color indexed="64"/>
      </right>
      <top style="hair">
        <color indexed="64"/>
      </top>
      <bottom style="hair">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medium">
        <color indexed="64"/>
      </left>
      <right/>
      <top/>
      <bottom/>
      <diagonal/>
    </border>
    <border>
      <left style="hair">
        <color indexed="64"/>
      </left>
      <right style="hair">
        <color indexed="64"/>
      </right>
      <top/>
      <bottom/>
      <diagonal/>
    </border>
  </borders>
  <cellStyleXfs count="4">
    <xf numFmtId="0" fontId="0" fillId="0" borderId="0"/>
    <xf numFmtId="9" fontId="3" fillId="0" borderId="0" applyFont="0" applyFill="0" applyBorder="0" applyAlignment="0" applyProtection="0"/>
    <xf numFmtId="44" fontId="3" fillId="0" borderId="0" applyFont="0" applyFill="0" applyBorder="0" applyAlignment="0" applyProtection="0"/>
    <xf numFmtId="0" fontId="10" fillId="5" borderId="0" applyNumberFormat="0" applyBorder="0" applyAlignment="0" applyProtection="0"/>
  </cellStyleXfs>
  <cellXfs count="51">
    <xf numFmtId="0" fontId="0" fillId="0" borderId="0" xfId="0"/>
    <xf numFmtId="0" fontId="1" fillId="0" borderId="0" xfId="0" applyFont="1"/>
    <xf numFmtId="0" fontId="2" fillId="0" borderId="0" xfId="0" applyFont="1"/>
    <xf numFmtId="0" fontId="0" fillId="0" borderId="0" xfId="0" applyAlignment="1">
      <alignment horizontal="left"/>
    </xf>
    <xf numFmtId="0" fontId="4" fillId="2" borderId="0" xfId="0" applyFont="1" applyFill="1"/>
    <xf numFmtId="17" fontId="4" fillId="2" borderId="1" xfId="0" applyNumberFormat="1" applyFont="1" applyFill="1" applyBorder="1" applyAlignment="1"/>
    <xf numFmtId="164" fontId="0" fillId="0" borderId="0" xfId="0" applyNumberFormat="1" applyAlignment="1"/>
    <xf numFmtId="0" fontId="4" fillId="2" borderId="0" xfId="0" applyFont="1" applyFill="1" applyAlignment="1">
      <alignment horizontal="right"/>
    </xf>
    <xf numFmtId="164" fontId="0" fillId="0" borderId="0" xfId="0" applyNumberFormat="1"/>
    <xf numFmtId="9" fontId="0" fillId="0" borderId="0" xfId="1" applyFont="1"/>
    <xf numFmtId="0" fontId="0" fillId="0" borderId="0" xfId="0" applyNumberFormat="1"/>
    <xf numFmtId="0" fontId="0" fillId="0" borderId="0" xfId="0" pivotButton="1"/>
    <xf numFmtId="164" fontId="4" fillId="2" borderId="0" xfId="2" applyNumberFormat="1" applyFont="1" applyFill="1"/>
    <xf numFmtId="164" fontId="0" fillId="0" borderId="0" xfId="2" applyNumberFormat="1" applyFont="1"/>
    <xf numFmtId="164" fontId="0" fillId="0" borderId="0" xfId="0" quotePrefix="1" applyNumberFormat="1"/>
    <xf numFmtId="165" fontId="0" fillId="0" borderId="0" xfId="0" applyNumberFormat="1"/>
    <xf numFmtId="0" fontId="7" fillId="4" borderId="0" xfId="0" applyFont="1" applyFill="1"/>
    <xf numFmtId="0" fontId="0" fillId="3" borderId="0" xfId="0" applyFont="1" applyFill="1" applyAlignment="1">
      <alignment horizontal="center" vertical="top"/>
    </xf>
    <xf numFmtId="0" fontId="0" fillId="0" borderId="0" xfId="0" applyAlignment="1">
      <alignment horizontal="center" vertical="top"/>
    </xf>
    <xf numFmtId="0" fontId="9" fillId="4" borderId="0" xfId="0" applyFont="1" applyFill="1" applyAlignment="1">
      <alignment horizontal="center"/>
    </xf>
    <xf numFmtId="1" fontId="0" fillId="0" borderId="0" xfId="0" applyNumberFormat="1"/>
    <xf numFmtId="0" fontId="6" fillId="0" borderId="0" xfId="0" applyFont="1" applyAlignment="1">
      <alignment horizontal="center"/>
    </xf>
    <xf numFmtId="0" fontId="0" fillId="0" borderId="0" xfId="0" applyAlignment="1">
      <alignment horizontal="center"/>
    </xf>
    <xf numFmtId="164" fontId="4" fillId="0" borderId="4" xfId="0" applyNumberFormat="1" applyFont="1" applyBorder="1" applyAlignment="1">
      <alignment horizontal="center" vertical="center"/>
    </xf>
    <xf numFmtId="164" fontId="4" fillId="0" borderId="5" xfId="0" applyNumberFormat="1" applyFont="1" applyBorder="1" applyAlignment="1">
      <alignment horizontal="center" vertical="center"/>
    </xf>
    <xf numFmtId="164" fontId="4" fillId="0" borderId="6" xfId="0" applyNumberFormat="1" applyFont="1" applyBorder="1" applyAlignment="1">
      <alignment horizontal="center" vertical="center"/>
    </xf>
    <xf numFmtId="164" fontId="4" fillId="0" borderId="7" xfId="0" applyNumberFormat="1" applyFont="1" applyBorder="1" applyAlignment="1">
      <alignment horizontal="center" vertical="center"/>
    </xf>
    <xf numFmtId="0" fontId="9" fillId="4" borderId="9" xfId="0" applyFont="1" applyFill="1" applyBorder="1" applyAlignment="1">
      <alignment horizontal="center"/>
    </xf>
    <xf numFmtId="164" fontId="5" fillId="0" borderId="4" xfId="0" applyNumberFormat="1" applyFont="1" applyBorder="1" applyAlignment="1">
      <alignment horizontal="center" vertical="center"/>
    </xf>
    <xf numFmtId="164" fontId="5" fillId="0" borderId="5" xfId="0" applyNumberFormat="1" applyFont="1" applyBorder="1" applyAlignment="1">
      <alignment horizontal="center" vertical="center"/>
    </xf>
    <xf numFmtId="164" fontId="5" fillId="0" borderId="6" xfId="0" applyNumberFormat="1" applyFont="1" applyBorder="1" applyAlignment="1">
      <alignment horizontal="center" vertical="center"/>
    </xf>
    <xf numFmtId="164" fontId="5" fillId="0" borderId="7" xfId="0" applyNumberFormat="1" applyFont="1" applyBorder="1" applyAlignment="1">
      <alignment horizontal="center" vertical="center"/>
    </xf>
    <xf numFmtId="0" fontId="8" fillId="4" borderId="0" xfId="0" applyFont="1" applyFill="1" applyAlignment="1">
      <alignment horizontal="center" vertical="top"/>
    </xf>
    <xf numFmtId="0" fontId="7" fillId="4" borderId="0" xfId="0" applyFont="1" applyFill="1" applyAlignment="1">
      <alignment horizontal="center" vertical="top"/>
    </xf>
    <xf numFmtId="0" fontId="9" fillId="4" borderId="0" xfId="0" applyFont="1" applyFill="1" applyAlignment="1">
      <alignment horizontal="center"/>
    </xf>
    <xf numFmtId="164" fontId="4" fillId="0" borderId="10" xfId="0" applyNumberFormat="1" applyFont="1" applyBorder="1" applyAlignment="1">
      <alignment horizontal="center" vertical="center"/>
    </xf>
    <xf numFmtId="164" fontId="4" fillId="0" borderId="0" xfId="0" applyNumberFormat="1" applyFont="1" applyBorder="1" applyAlignment="1">
      <alignment horizontal="center" vertical="center"/>
    </xf>
    <xf numFmtId="10" fontId="4" fillId="0" borderId="2" xfId="1" applyNumberFormat="1" applyFont="1" applyBorder="1" applyAlignment="1">
      <alignment horizontal="center" vertical="center"/>
    </xf>
    <xf numFmtId="10" fontId="4" fillId="0" borderId="3" xfId="1" applyNumberFormat="1" applyFont="1" applyBorder="1" applyAlignment="1">
      <alignment horizontal="center" vertical="center"/>
    </xf>
    <xf numFmtId="1" fontId="4" fillId="0" borderId="8" xfId="2" applyNumberFormat="1" applyFont="1" applyBorder="1" applyAlignment="1">
      <alignment horizontal="center" vertical="center"/>
    </xf>
    <xf numFmtId="0" fontId="0" fillId="0" borderId="0" xfId="0" applyAlignment="1"/>
    <xf numFmtId="0" fontId="10" fillId="5" borderId="0" xfId="3"/>
    <xf numFmtId="17" fontId="10" fillId="5" borderId="11" xfId="3" applyNumberFormat="1" applyBorder="1" applyAlignment="1">
      <alignment horizontal="center"/>
    </xf>
    <xf numFmtId="174" fontId="0" fillId="0" borderId="0" xfId="2" applyNumberFormat="1" applyFont="1"/>
    <xf numFmtId="164" fontId="10" fillId="5" borderId="1" xfId="2" applyNumberFormat="1" applyFont="1" applyFill="1" applyBorder="1" applyAlignment="1">
      <alignment horizontal="center"/>
    </xf>
    <xf numFmtId="164" fontId="10" fillId="5" borderId="11" xfId="2" applyNumberFormat="1" applyFont="1" applyFill="1" applyBorder="1" applyAlignment="1">
      <alignment horizontal="center"/>
    </xf>
    <xf numFmtId="0" fontId="11" fillId="0" borderId="0" xfId="0" applyFont="1" applyAlignment="1">
      <alignment horizontal="center"/>
    </xf>
    <xf numFmtId="9" fontId="10" fillId="5" borderId="11" xfId="1" applyFont="1" applyFill="1" applyBorder="1" applyAlignment="1">
      <alignment horizontal="center"/>
    </xf>
    <xf numFmtId="179" fontId="0" fillId="0" borderId="0" xfId="0" pivotButton="1" applyNumberFormat="1"/>
    <xf numFmtId="179" fontId="0" fillId="0" borderId="0" xfId="0" applyNumberFormat="1"/>
    <xf numFmtId="179" fontId="0" fillId="0" borderId="0" xfId="0" applyNumberFormat="1" applyAlignment="1">
      <alignment horizontal="left"/>
    </xf>
  </cellXfs>
  <cellStyles count="4">
    <cellStyle name="Accent1" xfId="3" builtinId="29"/>
    <cellStyle name="Currency" xfId="2" builtinId="4"/>
    <cellStyle name="Normal" xfId="0" builtinId="0"/>
    <cellStyle name="Percent" xfId="1" builtinId="5"/>
  </cellStyles>
  <dxfs count="131">
    <dxf>
      <numFmt numFmtId="179" formatCode="&quot;$&quot;#,##0.000"/>
    </dxf>
    <dxf>
      <numFmt numFmtId="179" formatCode="&quot;$&quot;#,##0.000"/>
    </dxf>
    <dxf>
      <numFmt numFmtId="179" formatCode="&quot;$&quot;#,##0.000"/>
    </dxf>
    <dxf>
      <numFmt numFmtId="179" formatCode="&quot;$&quot;#,##0.000"/>
    </dxf>
    <dxf>
      <numFmt numFmtId="179" formatCode="&quot;$&quot;#,##0.000"/>
    </dxf>
    <dxf>
      <numFmt numFmtId="179" formatCode="&quot;$&quot;#,##0.000"/>
    </dxf>
    <dxf>
      <numFmt numFmtId="179" formatCode="&quot;$&quot;#,##0.000"/>
    </dxf>
    <dxf>
      <numFmt numFmtId="179" formatCode="&quot;$&quot;#,##0.000"/>
    </dxf>
    <dxf>
      <numFmt numFmtId="179" formatCode="&quot;$&quot;#,##0.000"/>
    </dxf>
    <dxf>
      <numFmt numFmtId="179" formatCode="&quot;$&quot;#,##0.000"/>
    </dxf>
    <dxf>
      <numFmt numFmtId="179" formatCode="&quot;$&quot;#,##0.000"/>
    </dxf>
    <dxf>
      <numFmt numFmtId="179" formatCode="&quot;$&quot;#,##0.000"/>
    </dxf>
    <dxf>
      <numFmt numFmtId="179" formatCode="&quot;$&quot;#,##0.000"/>
    </dxf>
    <dxf>
      <numFmt numFmtId="179" formatCode="&quot;$&quot;#,##0.000"/>
    </dxf>
    <dxf>
      <numFmt numFmtId="179" formatCode="&quot;$&quot;#,##0.000"/>
    </dxf>
    <dxf>
      <numFmt numFmtId="179" formatCode="&quot;$&quot;#,##0.000"/>
    </dxf>
    <dxf>
      <numFmt numFmtId="179" formatCode="&quot;$&quot;#,##0.000"/>
    </dxf>
    <dxf>
      <numFmt numFmtId="179" formatCode="&quot;$&quot;#,##0.000"/>
    </dxf>
    <dxf>
      <numFmt numFmtId="179" formatCode="&quot;$&quot;#,##0.000"/>
    </dxf>
    <dxf>
      <numFmt numFmtId="179" formatCode="&quot;$&quot;#,##0.000"/>
    </dxf>
    <dxf>
      <numFmt numFmtId="179" formatCode="&quot;$&quot;#,##0.000"/>
    </dxf>
    <dxf>
      <numFmt numFmtId="179" formatCode="&quot;$&quot;#,##0.000"/>
    </dxf>
    <dxf>
      <numFmt numFmtId="179" formatCode="&quot;$&quot;#,##0.000"/>
    </dxf>
    <dxf>
      <numFmt numFmtId="179" formatCode="&quot;$&quot;#,##0.000"/>
    </dxf>
    <dxf>
      <numFmt numFmtId="179" formatCode="&quot;$&quot;#,##0.000"/>
    </dxf>
    <dxf>
      <numFmt numFmtId="179" formatCode="&quot;$&quot;#,##0.000"/>
    </dxf>
    <dxf>
      <numFmt numFmtId="179" formatCode="&quot;$&quot;#,##0.000"/>
    </dxf>
    <dxf>
      <numFmt numFmtId="179" formatCode="&quot;$&quot;#,##0.000"/>
    </dxf>
    <dxf>
      <numFmt numFmtId="179" formatCode="&quot;$&quot;#,##0.000"/>
    </dxf>
    <dxf>
      <numFmt numFmtId="179" formatCode="&quot;$&quot;#,##0.000"/>
    </dxf>
    <dxf>
      <numFmt numFmtId="179" formatCode="&quot;$&quot;#,##0.000"/>
    </dxf>
    <dxf>
      <numFmt numFmtId="179" formatCode="&quot;$&quot;#,##0.000"/>
    </dxf>
    <dxf>
      <numFmt numFmtId="179" formatCode="&quot;$&quot;#,##0.000"/>
    </dxf>
    <dxf>
      <numFmt numFmtId="179" formatCode="&quot;$&quot;#,##0.000"/>
    </dxf>
    <dxf>
      <numFmt numFmtId="179" formatCode="&quot;$&quot;#,##0.000"/>
    </dxf>
    <dxf>
      <numFmt numFmtId="179" formatCode="&quot;$&quot;#,##0.000"/>
    </dxf>
    <dxf>
      <numFmt numFmtId="179" formatCode="&quot;$&quot;#,##0.000"/>
    </dxf>
    <dxf>
      <numFmt numFmtId="179" formatCode="&quot;$&quot;#,##0.000"/>
    </dxf>
    <dxf>
      <numFmt numFmtId="179" formatCode="&quot;$&quot;#,##0.000"/>
    </dxf>
    <dxf>
      <numFmt numFmtId="179" formatCode="&quot;$&quot;#,##0.000"/>
    </dxf>
    <dxf>
      <numFmt numFmtId="179" formatCode="&quot;$&quot;#,##0.000"/>
    </dxf>
    <dxf>
      <numFmt numFmtId="179" formatCode="&quot;$&quot;#,##0.000"/>
    </dxf>
    <dxf>
      <numFmt numFmtId="179" formatCode="&quot;$&quot;#,##0.000"/>
    </dxf>
    <dxf>
      <numFmt numFmtId="179" formatCode="&quot;$&quot;#,##0.000"/>
    </dxf>
    <dxf>
      <numFmt numFmtId="179" formatCode="&quot;$&quot;#,##0.000"/>
    </dxf>
    <dxf>
      <numFmt numFmtId="179" formatCode="&quot;$&quot;#,##0.000"/>
    </dxf>
    <dxf>
      <numFmt numFmtId="179" formatCode="&quot;$&quot;#,##0.000"/>
    </dxf>
    <dxf>
      <numFmt numFmtId="179" formatCode="&quot;$&quot;#,##0.000"/>
    </dxf>
    <dxf>
      <numFmt numFmtId="179" formatCode="&quot;$&quot;#,##0.000"/>
    </dxf>
    <dxf>
      <numFmt numFmtId="179" formatCode="&quot;$&quot;#,##0.000"/>
    </dxf>
    <dxf>
      <numFmt numFmtId="179" formatCode="&quot;$&quot;#,##0.000"/>
    </dxf>
    <dxf>
      <numFmt numFmtId="179" formatCode="&quot;$&quot;#,##0.000"/>
    </dxf>
    <dxf>
      <numFmt numFmtId="179" formatCode="&quot;$&quot;#,##0.000"/>
    </dxf>
    <dxf>
      <numFmt numFmtId="179" formatCode="&quot;$&quot;#,##0.000"/>
    </dxf>
    <dxf>
      <numFmt numFmtId="179" formatCode="&quot;$&quot;#,##0.000"/>
    </dxf>
    <dxf>
      <numFmt numFmtId="179" formatCode="&quot;$&quot;#,##0.000"/>
    </dxf>
    <dxf>
      <numFmt numFmtId="179" formatCode="&quot;$&quot;#,##0.000"/>
    </dxf>
    <dxf>
      <numFmt numFmtId="179" formatCode="&quot;$&quot;#,##0.000"/>
    </dxf>
    <dxf>
      <numFmt numFmtId="179" formatCode="&quot;$&quot;#,##0.000"/>
    </dxf>
    <dxf>
      <numFmt numFmtId="179" formatCode="&quot;$&quot;#,##0.000"/>
    </dxf>
    <dxf>
      <numFmt numFmtId="179" formatCode="&quot;$&quot;#,##0.000"/>
    </dxf>
    <dxf>
      <numFmt numFmtId="179" formatCode="&quot;$&quot;#,##0.000"/>
    </dxf>
    <dxf>
      <numFmt numFmtId="179" formatCode="&quot;$&quot;#,##0.000"/>
    </dxf>
    <dxf>
      <numFmt numFmtId="179" formatCode="&quot;$&quot;#,##0.000"/>
    </dxf>
    <dxf>
      <numFmt numFmtId="179" formatCode="&quot;$&quot;#,##0.000"/>
    </dxf>
    <dxf>
      <numFmt numFmtId="179" formatCode="&quot;$&quot;#,##0.000"/>
    </dxf>
    <dxf>
      <numFmt numFmtId="179" formatCode="&quot;$&quot;#,##0.000"/>
    </dxf>
    <dxf>
      <numFmt numFmtId="179" formatCode="&quot;$&quot;#,##0.000"/>
    </dxf>
    <dxf>
      <numFmt numFmtId="179" formatCode="&quot;$&quot;#,##0.000"/>
    </dxf>
    <dxf>
      <numFmt numFmtId="179" formatCode="&quot;$&quot;#,##0.000"/>
    </dxf>
    <dxf>
      <numFmt numFmtId="179" formatCode="&quot;$&quot;#,##0.000"/>
    </dxf>
    <dxf>
      <numFmt numFmtId="179" formatCode="&quot;$&quot;#,##0.000"/>
    </dxf>
    <dxf>
      <numFmt numFmtId="179" formatCode="&quot;$&quot;#,##0.000"/>
    </dxf>
    <dxf>
      <numFmt numFmtId="179" formatCode="&quot;$&quot;#,##0.000"/>
    </dxf>
    <dxf>
      <numFmt numFmtId="179" formatCode="&quot;$&quot;#,##0.000"/>
    </dxf>
    <dxf>
      <numFmt numFmtId="179" formatCode="&quot;$&quot;#,##0.000"/>
    </dxf>
    <dxf>
      <numFmt numFmtId="179" formatCode="&quot;$&quot;#,##0.000"/>
    </dxf>
    <dxf>
      <numFmt numFmtId="179" formatCode="&quot;$&quot;#,##0.000"/>
    </dxf>
    <dxf>
      <numFmt numFmtId="179" formatCode="&quot;$&quot;#,##0.000"/>
    </dxf>
    <dxf>
      <numFmt numFmtId="179" formatCode="&quot;$&quot;#,##0.000"/>
    </dxf>
    <dxf>
      <numFmt numFmtId="179" formatCode="&quot;$&quot;#,##0.000"/>
    </dxf>
    <dxf>
      <numFmt numFmtId="179" formatCode="&quot;$&quot;#,##0.000"/>
    </dxf>
    <dxf>
      <numFmt numFmtId="179" formatCode="&quot;$&quot;#,##0.000"/>
    </dxf>
    <dxf>
      <numFmt numFmtId="179" formatCode="&quot;$&quot;#,##0.000"/>
    </dxf>
    <dxf>
      <numFmt numFmtId="179" formatCode="&quot;$&quot;#,##0.000"/>
    </dxf>
    <dxf>
      <numFmt numFmtId="179" formatCode="&quot;$&quot;#,##0.000"/>
    </dxf>
    <dxf>
      <numFmt numFmtId="179" formatCode="&quot;$&quot;#,##0.000"/>
    </dxf>
    <dxf>
      <numFmt numFmtId="179" formatCode="&quot;$&quot;#,##0.000"/>
    </dxf>
    <dxf>
      <numFmt numFmtId="179" formatCode="&quot;$&quot;#,##0.000"/>
    </dxf>
    <dxf>
      <numFmt numFmtId="179" formatCode="&quot;$&quot;#,##0.000"/>
    </dxf>
    <dxf>
      <numFmt numFmtId="179" formatCode="&quot;$&quot;#,##0.000"/>
    </dxf>
    <dxf>
      <numFmt numFmtId="179" formatCode="&quot;$&quot;#,##0.000"/>
    </dxf>
    <dxf>
      <numFmt numFmtId="179" formatCode="&quot;$&quot;#,##0.000"/>
    </dxf>
    <dxf>
      <numFmt numFmtId="179" formatCode="&quot;$&quot;#,##0.000"/>
    </dxf>
    <dxf>
      <numFmt numFmtId="179" formatCode="&quot;$&quot;#,##0.000"/>
    </dxf>
    <dxf>
      <numFmt numFmtId="179" formatCode="&quot;$&quot;#,##0.000"/>
    </dxf>
    <dxf>
      <numFmt numFmtId="179" formatCode="&quot;$&quot;#,##0.000"/>
    </dxf>
    <dxf>
      <numFmt numFmtId="179" formatCode="&quot;$&quot;#,##0.000"/>
    </dxf>
    <dxf>
      <numFmt numFmtId="179" formatCode="&quot;$&quot;#,##0.000"/>
    </dxf>
    <dxf>
      <numFmt numFmtId="179" formatCode="&quot;$&quot;#,##0.000"/>
    </dxf>
    <dxf>
      <numFmt numFmtId="179" formatCode="&quot;$&quot;#,##0.000"/>
    </dxf>
    <dxf>
      <numFmt numFmtId="179" formatCode="&quot;$&quot;#,##0.000"/>
    </dxf>
    <dxf>
      <numFmt numFmtId="179" formatCode="&quot;$&quot;#,##0.000"/>
    </dxf>
    <dxf>
      <numFmt numFmtId="179" formatCode="&quot;$&quot;#,##0.000"/>
    </dxf>
    <dxf>
      <numFmt numFmtId="179" formatCode="&quot;$&quot;#,##0.000"/>
    </dxf>
    <dxf>
      <numFmt numFmtId="179" formatCode="&quot;$&quot;#,##0.000"/>
    </dxf>
    <dxf>
      <numFmt numFmtId="179" formatCode="&quot;$&quot;#,##0.000"/>
    </dxf>
    <dxf>
      <numFmt numFmtId="164" formatCode="&quot;$&quot;#,##0"/>
    </dxf>
    <dxf>
      <numFmt numFmtId="164" formatCode="&quot;$&quot;#,##0"/>
    </dxf>
    <dxf>
      <numFmt numFmtId="34" formatCode="_(&quot;$&quot;* #,##0.00_);_(&quot;$&quot;* \(#,##0.00\);_(&quot;$&quot;* &quot;-&quot;??_);_(@_)"/>
    </dxf>
    <dxf>
      <numFmt numFmtId="0" formatCode="General"/>
    </dxf>
    <dxf>
      <numFmt numFmtId="0" formatCode="General"/>
    </dxf>
    <dxf>
      <font>
        <color rgb="FF9C0006"/>
      </font>
      <fill>
        <patternFill>
          <bgColor rgb="FFFFC7CE"/>
        </patternFill>
      </fill>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22" formatCode="mmm\-yy"/>
      <alignment horizontal="center" vertical="bottom" textRotation="0" wrapText="0" indent="0" justifyLastLine="0" shrinkToFit="0" readingOrder="0"/>
      <border diagonalUp="0" diagonalDown="0">
        <left style="hair">
          <color indexed="64"/>
        </left>
        <right style="hair">
          <color indexed="64"/>
        </right>
        <top/>
        <bottom/>
      </border>
    </dxf>
    <dxf>
      <numFmt numFmtId="164" formatCode="&quot;$&quot;#,##0"/>
    </dxf>
    <dxf>
      <numFmt numFmtId="164" formatCode="&quot;$&quot;#,##0"/>
    </dxf>
    <dxf>
      <numFmt numFmtId="164" formatCode="&quot;$&quot;#,##0"/>
    </dxf>
    <dxf>
      <numFmt numFmtId="1" formatCode="0"/>
    </dxf>
    <dxf>
      <numFmt numFmtId="164" formatCode="&quot;$&quo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pivotCacheDefinition" Target="pivotCache/pivotCacheDefinition7.xml"/><Relationship Id="rId26" Type="http://schemas.openxmlformats.org/officeDocument/2006/relationships/powerPivotData" Target="model/item.data"/><Relationship Id="rId3" Type="http://schemas.openxmlformats.org/officeDocument/2006/relationships/worksheet" Target="worksheets/sheet3.xml"/><Relationship Id="rId21" Type="http://schemas.microsoft.com/office/2007/relationships/slicerCache" Target="slicerCaches/slicerCache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pivotCacheDefinition" Target="pivotCache/pivotCacheDefinition6.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microsoft.com/office/2007/relationships/slicerCache" Target="slicerCaches/slicerCache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onnections" Target="connections.xml"/><Relationship Id="rId10" Type="http://schemas.openxmlformats.org/officeDocument/2006/relationships/worksheet" Target="worksheets/sheet10.xml"/><Relationship Id="rId19"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theme" Target="theme/theme1.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[Movies DB.xlsx]Sheet1!PivotTable5</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Revenue Per Month </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Sheet1!$B$25</c:f>
              <c:strCache>
                <c:ptCount val="1"/>
                <c:pt idx="0">
                  <c:v>Total</c:v>
                </c:pt>
              </c:strCache>
            </c:strRef>
          </c:tx>
          <c:spPr>
            <a:ln w="28575" cap="rnd">
              <a:solidFill>
                <a:schemeClr val="accent1"/>
              </a:solidFill>
              <a:round/>
            </a:ln>
            <a:effectLst/>
          </c:spPr>
          <c:marker>
            <c:symbol val="none"/>
          </c:marker>
          <c:cat>
            <c:strRef>
              <c:f>Sheet1!$A$26:$A$31</c:f>
              <c:strCache>
                <c:ptCount val="6"/>
                <c:pt idx="0">
                  <c:v>Sum of Jul-21</c:v>
                </c:pt>
                <c:pt idx="1">
                  <c:v>Sum of Aug-21</c:v>
                </c:pt>
                <c:pt idx="2">
                  <c:v>Sum of Sep-21</c:v>
                </c:pt>
                <c:pt idx="3">
                  <c:v>Sum of Oct-21</c:v>
                </c:pt>
                <c:pt idx="4">
                  <c:v>Sum of Nov-21</c:v>
                </c:pt>
                <c:pt idx="5">
                  <c:v>Sum of Dec-21</c:v>
                </c:pt>
              </c:strCache>
            </c:strRef>
          </c:cat>
          <c:val>
            <c:numRef>
              <c:f>Sheet1!$B$26:$B$31</c:f>
              <c:numCache>
                <c:formatCode>"$"#,##0.000</c:formatCode>
                <c:ptCount val="6"/>
                <c:pt idx="0">
                  <c:v>1835146</c:v>
                </c:pt>
                <c:pt idx="1">
                  <c:v>1924926</c:v>
                </c:pt>
                <c:pt idx="2">
                  <c:v>1866176</c:v>
                </c:pt>
                <c:pt idx="3">
                  <c:v>1832596</c:v>
                </c:pt>
                <c:pt idx="4">
                  <c:v>1908986</c:v>
                </c:pt>
                <c:pt idx="5">
                  <c:v>3874756</c:v>
                </c:pt>
              </c:numCache>
            </c:numRef>
          </c:val>
          <c:smooth val="0"/>
        </c:ser>
        <c:dLbls>
          <c:showLegendKey val="0"/>
          <c:showVal val="0"/>
          <c:showCatName val="0"/>
          <c:showSerName val="0"/>
          <c:showPercent val="0"/>
          <c:showBubbleSize val="0"/>
        </c:dLbls>
        <c:smooth val="0"/>
        <c:axId val="488467240"/>
        <c:axId val="488473512"/>
      </c:lineChart>
      <c:catAx>
        <c:axId val="48846724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8473512"/>
        <c:crosses val="autoZero"/>
        <c:auto val="1"/>
        <c:lblAlgn val="ctr"/>
        <c:lblOffset val="100"/>
        <c:noMultiLvlLbl val="0"/>
      </c:catAx>
      <c:valAx>
        <c:axId val="488473512"/>
        <c:scaling>
          <c:orientation val="minMax"/>
        </c:scaling>
        <c:delete val="0"/>
        <c:axPos val="l"/>
        <c:numFmt formatCode="&quot;$&quot;#,##0.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846724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[Movies DB.xlsx]Sheet1!PivotTable3</c:name>
    <c:fmtId val="5"/>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Total Sales</a:t>
            </a:r>
            <a:r>
              <a:rPr lang="en-US" baseline="0"/>
              <a:t> Per Movie</a:t>
            </a:r>
          </a:p>
          <a:p>
            <a:pPr>
              <a:defRPr/>
            </a:pPr>
            <a:endParaRPr lang="en-US"/>
          </a:p>
        </c:rich>
      </c:tx>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pivotFmt>
      <c:pivotFmt>
        <c:idx val="3"/>
        <c:spPr>
          <a:solidFill>
            <a:schemeClr val="accent1">
              <a:alpha val="85000"/>
            </a:schemeClr>
          </a:solidFill>
          <a:ln w="9525" cap="flat" cmpd="sng" algn="ctr">
            <a:solidFill>
              <a:schemeClr val="lt1">
                <a:alpha val="50000"/>
              </a:schemeClr>
            </a:solidFill>
            <a:round/>
          </a:ln>
          <a:effectLst/>
        </c:spPr>
        <c:marker>
          <c:symbol val="none"/>
        </c:marker>
      </c:pivotFmt>
    </c:pivotFmts>
    <c:plotArea>
      <c:layout/>
      <c:barChart>
        <c:barDir val="bar"/>
        <c:grouping val="clustered"/>
        <c:varyColors val="0"/>
        <c:ser>
          <c:idx val="0"/>
          <c:order val="0"/>
          <c:tx>
            <c:strRef>
              <c:f>Sheet1!$F$3</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cat>
            <c:strRef>
              <c:f>Sheet1!$E$4:$E$20</c:f>
              <c:strCache>
                <c:ptCount val="16"/>
                <c:pt idx="0">
                  <c:v>Batman Forever</c:v>
                </c:pt>
                <c:pt idx="1">
                  <c:v>Finding Nemo</c:v>
                </c:pt>
                <c:pt idx="2">
                  <c:v>Harry Potter and the Sorcerer’s Stone</c:v>
                </c:pt>
                <c:pt idx="3">
                  <c:v>How the Grinch Stole Christmas</c:v>
                </c:pt>
                <c:pt idx="4">
                  <c:v>Independence Day</c:v>
                </c:pt>
                <c:pt idx="5">
                  <c:v>Men in Black</c:v>
                </c:pt>
                <c:pt idx="6">
                  <c:v>Pirates of the Caribbean: Dead Man’s Chest</c:v>
                </c:pt>
                <c:pt idx="7">
                  <c:v>Shrek 2</c:v>
                </c:pt>
                <c:pt idx="8">
                  <c:v>Spider-Man</c:v>
                </c:pt>
                <c:pt idx="9">
                  <c:v>Spider-Man 3</c:v>
                </c:pt>
                <c:pt idx="10">
                  <c:v>Star Wars Ep. I: The Phantom Menace</c:v>
                </c:pt>
                <c:pt idx="11">
                  <c:v>Star Wars Ep. III: Revenge of the Sith</c:v>
                </c:pt>
                <c:pt idx="12">
                  <c:v>The Dark Knight</c:v>
                </c:pt>
                <c:pt idx="13">
                  <c:v>Titanic</c:v>
                </c:pt>
                <c:pt idx="14">
                  <c:v>Toy Story 3</c:v>
                </c:pt>
                <c:pt idx="15">
                  <c:v>Transformers: Revenge of the Fallen</c:v>
                </c:pt>
              </c:strCache>
            </c:strRef>
          </c:cat>
          <c:val>
            <c:numRef>
              <c:f>Sheet1!$F$4:$F$20</c:f>
              <c:numCache>
                <c:formatCode>"$"#,##0</c:formatCode>
                <c:ptCount val="16"/>
                <c:pt idx="0">
                  <c:v>2240742</c:v>
                </c:pt>
                <c:pt idx="1">
                  <c:v>4507412</c:v>
                </c:pt>
                <c:pt idx="2">
                  <c:v>38707</c:v>
                </c:pt>
                <c:pt idx="3">
                  <c:v>9117</c:v>
                </c:pt>
                <c:pt idx="4">
                  <c:v>55927</c:v>
                </c:pt>
                <c:pt idx="5">
                  <c:v>22657</c:v>
                </c:pt>
                <c:pt idx="6">
                  <c:v>44797</c:v>
                </c:pt>
                <c:pt idx="7">
                  <c:v>8877</c:v>
                </c:pt>
                <c:pt idx="8">
                  <c:v>8722</c:v>
                </c:pt>
                <c:pt idx="9">
                  <c:v>8897</c:v>
                </c:pt>
                <c:pt idx="10">
                  <c:v>10767</c:v>
                </c:pt>
                <c:pt idx="11">
                  <c:v>8722</c:v>
                </c:pt>
                <c:pt idx="12">
                  <c:v>8767</c:v>
                </c:pt>
                <c:pt idx="13">
                  <c:v>731267</c:v>
                </c:pt>
                <c:pt idx="14">
                  <c:v>8722</c:v>
                </c:pt>
                <c:pt idx="15">
                  <c:v>7591992</c:v>
                </c:pt>
              </c:numCache>
            </c:numRef>
          </c:val>
        </c:ser>
        <c:dLbls>
          <c:showLegendKey val="0"/>
          <c:showVal val="0"/>
          <c:showCatName val="0"/>
          <c:showSerName val="0"/>
          <c:showPercent val="0"/>
          <c:showBubbleSize val="0"/>
        </c:dLbls>
        <c:gapWidth val="65"/>
        <c:axId val="488464104"/>
        <c:axId val="488471552"/>
      </c:barChart>
      <c:catAx>
        <c:axId val="488464104"/>
        <c:scaling>
          <c:orientation val="minMax"/>
        </c:scaling>
        <c:delete val="0"/>
        <c:axPos val="l"/>
        <c:title>
          <c:layout/>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out"/>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488471552"/>
        <c:crosses val="autoZero"/>
        <c:auto val="1"/>
        <c:lblAlgn val="ctr"/>
        <c:lblOffset val="100"/>
        <c:noMultiLvlLbl val="0"/>
      </c:catAx>
      <c:valAx>
        <c:axId val="488471552"/>
        <c:scaling>
          <c:orientation val="minMax"/>
        </c:scaling>
        <c:delete val="0"/>
        <c:axPos val="b"/>
        <c:title>
          <c:layout/>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quot;$&quot;#,##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488464104"/>
        <c:crosses val="autoZero"/>
        <c:crossBetween val="between"/>
      </c:valAx>
      <c:spPr>
        <a:noFill/>
        <a:ln>
          <a:noFill/>
        </a:ln>
        <a:effectLst/>
      </c:spPr>
    </c:plotArea>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[Movies DB.xlsx]Sheet1!PivotTable4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Sales Per Genre</a:t>
            </a:r>
          </a:p>
          <a:p>
            <a:pPr>
              <a:defRPr/>
            </a:pP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pieChart>
        <c:varyColors val="1"/>
        <c:ser>
          <c:idx val="0"/>
          <c:order val="0"/>
          <c:tx>
            <c:strRef>
              <c:f>Sheet1!$B$17</c:f>
              <c:strCache>
                <c:ptCount val="1"/>
                <c:pt idx="0">
                  <c:v>Total</c:v>
                </c:pt>
              </c:strCache>
            </c:strRef>
          </c:tx>
          <c:dPt>
            <c:idx val="0"/>
            <c:bubble3D val="0"/>
            <c:spPr>
              <a:solidFill>
                <a:schemeClr val="accent1"/>
              </a:solidFill>
              <a:ln>
                <a:noFill/>
              </a:ln>
              <a:effectLst/>
            </c:spPr>
          </c:dPt>
          <c:dPt>
            <c:idx val="1"/>
            <c:bubble3D val="0"/>
            <c:spPr>
              <a:solidFill>
                <a:schemeClr val="accent2"/>
              </a:solidFill>
              <a:ln>
                <a:noFill/>
              </a:ln>
              <a:effectLst/>
            </c:spPr>
          </c:dPt>
          <c:dPt>
            <c:idx val="2"/>
            <c:bubble3D val="0"/>
            <c:spPr>
              <a:solidFill>
                <a:schemeClr val="accent3"/>
              </a:soli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Sheet1!$A$18:$A$21</c:f>
              <c:strCache>
                <c:ptCount val="3"/>
                <c:pt idx="0">
                  <c:v>Action</c:v>
                </c:pt>
                <c:pt idx="1">
                  <c:v>Adventure</c:v>
                </c:pt>
                <c:pt idx="2">
                  <c:v>Drama</c:v>
                </c:pt>
              </c:strCache>
            </c:strRef>
          </c:cat>
          <c:val>
            <c:numRef>
              <c:f>Sheet1!$B$18:$B$21</c:f>
              <c:numCache>
                <c:formatCode>"$"#,##0.000</c:formatCode>
                <c:ptCount val="3"/>
                <c:pt idx="0">
                  <c:v>1192781.4285714286</c:v>
                </c:pt>
                <c:pt idx="1">
                  <c:v>29781.142857142862</c:v>
                </c:pt>
                <c:pt idx="2">
                  <c:v>964022</c:v>
                </c:pt>
              </c:numCache>
            </c:numRef>
          </c:val>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[Movies DB.xlsx]Sheet1!PivotTable5</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Revenue</a:t>
            </a:r>
            <a:r>
              <a:rPr lang="en-US" baseline="0"/>
              <a:t> Per Month</a:t>
            </a:r>
          </a:p>
          <a:p>
            <a:pPr>
              <a:defRPr/>
            </a:pP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ln w="28575" cap="rnd">
            <a:solidFill>
              <a:schemeClr val="accent1"/>
            </a:solidFill>
            <a:round/>
          </a:ln>
          <a:effectLst/>
        </c:spPr>
        <c:marker>
          <c:symbol val="none"/>
        </c:marker>
      </c:pivotFmt>
    </c:pivotFmts>
    <c:plotArea>
      <c:layout/>
      <c:lineChart>
        <c:grouping val="standard"/>
        <c:varyColors val="0"/>
        <c:ser>
          <c:idx val="0"/>
          <c:order val="0"/>
          <c:tx>
            <c:strRef>
              <c:f>Sheet1!$B$25</c:f>
              <c:strCache>
                <c:ptCount val="1"/>
                <c:pt idx="0">
                  <c:v>Total</c:v>
                </c:pt>
              </c:strCache>
            </c:strRef>
          </c:tx>
          <c:spPr>
            <a:ln w="28575" cap="rnd">
              <a:solidFill>
                <a:schemeClr val="accent1"/>
              </a:solidFill>
              <a:round/>
            </a:ln>
            <a:effectLst/>
          </c:spPr>
          <c:marker>
            <c:symbol val="none"/>
          </c:marker>
          <c:cat>
            <c:strRef>
              <c:f>Sheet1!$A$26:$A$31</c:f>
              <c:strCache>
                <c:ptCount val="6"/>
                <c:pt idx="0">
                  <c:v>Sum of Jul-21</c:v>
                </c:pt>
                <c:pt idx="1">
                  <c:v>Sum of Aug-21</c:v>
                </c:pt>
                <c:pt idx="2">
                  <c:v>Sum of Sep-21</c:v>
                </c:pt>
                <c:pt idx="3">
                  <c:v>Sum of Oct-21</c:v>
                </c:pt>
                <c:pt idx="4">
                  <c:v>Sum of Nov-21</c:v>
                </c:pt>
                <c:pt idx="5">
                  <c:v>Sum of Dec-21</c:v>
                </c:pt>
              </c:strCache>
            </c:strRef>
          </c:cat>
          <c:val>
            <c:numRef>
              <c:f>Sheet1!$B$26:$B$31</c:f>
              <c:numCache>
                <c:formatCode>"$"#,##0.000</c:formatCode>
                <c:ptCount val="6"/>
                <c:pt idx="0">
                  <c:v>1835146</c:v>
                </c:pt>
                <c:pt idx="1">
                  <c:v>1924926</c:v>
                </c:pt>
                <c:pt idx="2">
                  <c:v>1866176</c:v>
                </c:pt>
                <c:pt idx="3">
                  <c:v>1832596</c:v>
                </c:pt>
                <c:pt idx="4">
                  <c:v>1908986</c:v>
                </c:pt>
                <c:pt idx="5">
                  <c:v>3874756</c:v>
                </c:pt>
              </c:numCache>
            </c:numRef>
          </c:val>
          <c:smooth val="0"/>
        </c:ser>
        <c:dLbls>
          <c:showLegendKey val="0"/>
          <c:showVal val="0"/>
          <c:showCatName val="0"/>
          <c:showSerName val="0"/>
          <c:showPercent val="0"/>
          <c:showBubbleSize val="0"/>
        </c:dLbls>
        <c:smooth val="0"/>
        <c:axId val="337272240"/>
        <c:axId val="337265184"/>
      </c:lineChart>
      <c:catAx>
        <c:axId val="3372722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7265184"/>
        <c:crosses val="autoZero"/>
        <c:auto val="1"/>
        <c:lblAlgn val="ctr"/>
        <c:lblOffset val="100"/>
        <c:noMultiLvlLbl val="0"/>
      </c:catAx>
      <c:valAx>
        <c:axId val="337265184"/>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727224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spPr>
            <a:solidFill>
              <a:schemeClr val="accent1"/>
            </a:solidFill>
            <a:ln>
              <a:noFill/>
            </a:ln>
            <a:effectLst/>
            <a:sp3d/>
          </c:spPr>
          <c:invertIfNegative val="0"/>
          <c:cat>
            <c:numRef>
              <c:f>'Main Data'!$Z$3:$Z$17</c:f>
              <c:numCache>
                <c:formatCode>General</c:formatCode>
                <c:ptCount val="15"/>
              </c:numCache>
            </c:numRef>
          </c:cat>
          <c:val>
            <c:numRef>
              <c:f>'Main Data'!$AA$3:$AA$17</c:f>
              <c:numCache>
                <c:formatCode>"$"#,##0</c:formatCode>
                <c:ptCount val="15"/>
              </c:numCache>
            </c:numRef>
          </c:val>
        </c:ser>
        <c:dLbls>
          <c:showLegendKey val="0"/>
          <c:showVal val="0"/>
          <c:showCatName val="0"/>
          <c:showSerName val="0"/>
          <c:showPercent val="0"/>
          <c:showBubbleSize val="0"/>
        </c:dLbls>
        <c:gapWidth val="150"/>
        <c:shape val="box"/>
        <c:axId val="306022736"/>
        <c:axId val="306023120"/>
        <c:axId val="0"/>
      </c:bar3DChart>
      <c:catAx>
        <c:axId val="30602273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6023120"/>
        <c:crosses val="autoZero"/>
        <c:auto val="1"/>
        <c:lblAlgn val="ctr"/>
        <c:lblOffset val="100"/>
        <c:noMultiLvlLbl val="0"/>
      </c:catAx>
      <c:valAx>
        <c:axId val="306023120"/>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602273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0" i="0" u="none" strike="noStrike" kern="1200" spc="0" baseline="0">
                <a:solidFill>
                  <a:schemeClr val="accent2">
                    <a:lumMod val="75000"/>
                  </a:schemeClr>
                </a:solidFill>
                <a:latin typeface="+mn-lt"/>
                <a:ea typeface="+mn-ea"/>
                <a:cs typeface="+mn-cs"/>
              </a:defRPr>
            </a:pPr>
            <a:r>
              <a:rPr lang="en-US" sz="1400" b="0" i="0" u="none" strike="noStrike" kern="1200" spc="0" baseline="0">
                <a:solidFill>
                  <a:schemeClr val="accent2">
                    <a:lumMod val="75000"/>
                  </a:schemeClr>
                </a:solidFill>
                <a:latin typeface="+mn-lt"/>
                <a:ea typeface="+mn-ea"/>
                <a:cs typeface="+mn-cs"/>
              </a:rPr>
              <a:t>Total Revenue Per Month</a:t>
            </a:r>
          </a:p>
        </c:rich>
      </c:tx>
      <c:layout/>
      <c:overlay val="0"/>
      <c:spPr>
        <a:noFill/>
        <a:ln>
          <a:noFill/>
        </a:ln>
        <a:effectLst/>
      </c:spPr>
      <c:txPr>
        <a:bodyPr rot="0" spcFirstLastPara="1" vertOverflow="ellipsis" vert="horz" wrap="square" anchor="ctr" anchorCtr="1"/>
        <a:lstStyle/>
        <a:p>
          <a:pPr algn="ctr" rtl="0">
            <a:defRPr lang="en-US" sz="1400" b="0" i="0" u="none" strike="noStrike" kern="1200" spc="0" baseline="0">
              <a:solidFill>
                <a:schemeClr val="accent2">
                  <a:lumMod val="7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w="28575" cap="rnd">
            <a:solidFill>
              <a:schemeClr val="accent1"/>
            </a:solidFill>
            <a:round/>
          </a:ln>
          <a:effectLst/>
        </c:spPr>
        <c:marker>
          <c:symbol val="none"/>
        </c:marker>
      </c:pivotFmt>
    </c:pivotFmts>
    <c:plotArea>
      <c:layout/>
      <c:lineChart>
        <c:grouping val="standard"/>
        <c:varyColors val="0"/>
        <c:ser>
          <c:idx val="0"/>
          <c:order val="0"/>
          <c:tx>
            <c:v>Total</c:v>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Lit>
              <c:ptCount val="7"/>
              <c:pt idx="0">
                <c:v>Sum of Oct-21</c:v>
              </c:pt>
              <c:pt idx="1">
                <c:v>Sum of Jul-21</c:v>
              </c:pt>
              <c:pt idx="2">
                <c:v>Sum of Sep-21</c:v>
              </c:pt>
              <c:pt idx="3">
                <c:v>Sum of Nov-21</c:v>
              </c:pt>
              <c:pt idx="4">
                <c:v>Sum of Aug-21</c:v>
              </c:pt>
              <c:pt idx="5">
                <c:v>Sum of Jan-22</c:v>
              </c:pt>
              <c:pt idx="6">
                <c:v>Sum of Dec-21</c:v>
              </c:pt>
            </c:strLit>
          </c:cat>
          <c:val>
            <c:numLit>
              <c:formatCode>General</c:formatCode>
              <c:ptCount val="7"/>
              <c:pt idx="0">
                <c:v>1832596</c:v>
              </c:pt>
              <c:pt idx="1">
                <c:v>1835146</c:v>
              </c:pt>
              <c:pt idx="2">
                <c:v>1866176</c:v>
              </c:pt>
              <c:pt idx="3">
                <c:v>1908986</c:v>
              </c:pt>
              <c:pt idx="4">
                <c:v>1924926</c:v>
              </c:pt>
              <c:pt idx="5">
                <c:v>2063506</c:v>
              </c:pt>
              <c:pt idx="6">
                <c:v>3874756</c:v>
              </c:pt>
            </c:numLit>
          </c:val>
          <c:smooth val="0"/>
        </c:ser>
        <c:dLbls>
          <c:dLblPos val="t"/>
          <c:showLegendKey val="0"/>
          <c:showVal val="1"/>
          <c:showCatName val="0"/>
          <c:showSerName val="0"/>
          <c:showPercent val="0"/>
          <c:showBubbleSize val="0"/>
        </c:dLbls>
        <c:smooth val="0"/>
        <c:axId val="303005032"/>
        <c:axId val="302318344"/>
      </c:lineChart>
      <c:catAx>
        <c:axId val="303005032"/>
        <c:scaling>
          <c:orientation val="minMax"/>
        </c:scaling>
        <c:delete val="1"/>
        <c:axPos val="b"/>
        <c:numFmt formatCode="General" sourceLinked="1"/>
        <c:majorTickMark val="none"/>
        <c:minorTickMark val="none"/>
        <c:tickLblPos val="nextTo"/>
        <c:crossAx val="302318344"/>
        <c:crosses val="autoZero"/>
        <c:auto val="1"/>
        <c:lblAlgn val="ctr"/>
        <c:lblOffset val="100"/>
        <c:noMultiLvlLbl val="0"/>
      </c:catAx>
      <c:valAx>
        <c:axId val="3023183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300503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[Movies DB.xlsx]Pivot Tabl!PivotTable9</c:name>
    <c:fmtId val="2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accent2">
                    <a:lumMod val="75000"/>
                  </a:schemeClr>
                </a:solidFill>
              </a:rPr>
              <a:t>Total</a:t>
            </a:r>
            <a:r>
              <a:rPr lang="en-US" baseline="0">
                <a:solidFill>
                  <a:schemeClr val="accent2">
                    <a:lumMod val="75000"/>
                  </a:schemeClr>
                </a:solidFill>
              </a:rPr>
              <a:t> Revenue Per Distributor</a:t>
            </a:r>
            <a:endParaRPr lang="en-US">
              <a:solidFill>
                <a:schemeClr val="accent2">
                  <a:lumMod val="75000"/>
                </a:schemeClr>
              </a:solidFill>
            </a:endParaRP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'Pivot Tabl'!$B$11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Tabl'!$A$12:$A$19</c:f>
              <c:strCache>
                <c:ptCount val="7"/>
                <c:pt idx="0">
                  <c:v>Dreamworks SKG</c:v>
                </c:pt>
                <c:pt idx="1">
                  <c:v>Universal</c:v>
                </c:pt>
                <c:pt idx="2">
                  <c:v>Sony Pictures</c:v>
                </c:pt>
                <c:pt idx="3">
                  <c:v>20th Century Fox</c:v>
                </c:pt>
                <c:pt idx="4">
                  <c:v>Warner Bros.</c:v>
                </c:pt>
                <c:pt idx="5">
                  <c:v>Walt Disney</c:v>
                </c:pt>
                <c:pt idx="6">
                  <c:v>Paramount Pictures</c:v>
                </c:pt>
              </c:strCache>
            </c:strRef>
          </c:cat>
          <c:val>
            <c:numRef>
              <c:f>'Pivot Tabl'!$B$12:$B$19</c:f>
              <c:numCache>
                <c:formatCode>"$"#,##0</c:formatCode>
                <c:ptCount val="7"/>
                <c:pt idx="0">
                  <c:v>8877</c:v>
                </c:pt>
                <c:pt idx="1">
                  <c:v>9117</c:v>
                </c:pt>
                <c:pt idx="2">
                  <c:v>40276</c:v>
                </c:pt>
                <c:pt idx="3">
                  <c:v>75416</c:v>
                </c:pt>
                <c:pt idx="4">
                  <c:v>2288216</c:v>
                </c:pt>
                <c:pt idx="5">
                  <c:v>4560931</c:v>
                </c:pt>
                <c:pt idx="6">
                  <c:v>8323259</c:v>
                </c:pt>
              </c:numCache>
            </c:numRef>
          </c:val>
        </c:ser>
        <c:dLbls>
          <c:dLblPos val="outEnd"/>
          <c:showLegendKey val="0"/>
          <c:showVal val="1"/>
          <c:showCatName val="0"/>
          <c:showSerName val="0"/>
          <c:showPercent val="0"/>
          <c:showBubbleSize val="0"/>
        </c:dLbls>
        <c:gapWidth val="182"/>
        <c:axId val="302305800"/>
        <c:axId val="318241392"/>
      </c:barChart>
      <c:catAx>
        <c:axId val="30230580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8241392"/>
        <c:crosses val="autoZero"/>
        <c:auto val="1"/>
        <c:lblAlgn val="ctr"/>
        <c:lblOffset val="100"/>
        <c:noMultiLvlLbl val="0"/>
      </c:catAx>
      <c:valAx>
        <c:axId val="318241392"/>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230580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Revenue Per Genre</a:t>
            </a:r>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
      </c:pivotFmt>
      <c:pivotFmt>
        <c:idx val="3"/>
      </c:pivotFmt>
      <c:pivotFmt>
        <c:idx val="4"/>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pivotFmt>
      <c:pivotFmt>
        <c:idx val="7"/>
      </c:pivotFmt>
      <c:pivotFmt>
        <c:idx val="8"/>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23055555555555557"/>
          <c:y val="0.3142107757363663"/>
          <c:w val="0.76675940507436569"/>
          <c:h val="0.68578922426363376"/>
        </c:manualLayout>
      </c:layout>
      <c:pie3DChart>
        <c:varyColors val="1"/>
        <c:ser>
          <c:idx val="0"/>
          <c:order val="0"/>
          <c:tx>
            <c:v>Total</c:v>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Lbls>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layout/>
              </c:ext>
            </c:extLst>
          </c:dLbls>
          <c:cat>
            <c:strLit>
              <c:ptCount val="3"/>
              <c:pt idx="0">
                <c:v>Action</c:v>
              </c:pt>
              <c:pt idx="1">
                <c:v>Adventure</c:v>
              </c:pt>
              <c:pt idx="2">
                <c:v>Drama</c:v>
              </c:pt>
            </c:strLit>
          </c:cat>
          <c:val>
            <c:numLit>
              <c:formatCode>General</c:formatCode>
              <c:ptCount val="3"/>
              <c:pt idx="0">
                <c:v>7654233</c:v>
              </c:pt>
              <c:pt idx="1">
                <c:v>5411117</c:v>
              </c:pt>
              <c:pt idx="2">
                <c:v>2240742</c:v>
              </c:pt>
            </c:numLit>
          </c:val>
        </c:ser>
        <c:dLbls>
          <c:dLblPos val="bestFit"/>
          <c:showLegendKey val="0"/>
          <c:showVal val="1"/>
          <c:showCatName val="0"/>
          <c:showSerName val="0"/>
          <c:showPercent val="0"/>
          <c:showBubbleSize val="0"/>
          <c:showLeaderLines val="0"/>
        </c:dLbls>
      </c:pie3DChart>
      <c:spPr>
        <a:noFill/>
        <a:ln>
          <a:noFill/>
        </a:ln>
        <a:effectLst/>
      </c:spPr>
    </c:plotArea>
    <c:legend>
      <c:legendPos val="r"/>
      <c:layout>
        <c:manualLayout>
          <c:xMode val="edge"/>
          <c:yMode val="edge"/>
          <c:x val="0.76004087746896809"/>
          <c:y val="0.13008537296881723"/>
          <c:w val="0.16656460944511292"/>
          <c:h val="0.3515651528680844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116260</xdr:colOff>
      <xdr:row>13</xdr:row>
      <xdr:rowOff>106175</xdr:rowOff>
    </xdr:from>
    <xdr:to>
      <xdr:col>6</xdr:col>
      <xdr:colOff>934290</xdr:colOff>
      <xdr:row>27</xdr:row>
      <xdr:rowOff>103934</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291855</xdr:colOff>
      <xdr:row>13</xdr:row>
      <xdr:rowOff>167225</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214313</xdr:colOff>
      <xdr:row>15</xdr:row>
      <xdr:rowOff>142875</xdr:rowOff>
    </xdr:from>
    <xdr:to>
      <xdr:col>7</xdr:col>
      <xdr:colOff>535782</xdr:colOff>
      <xdr:row>30</xdr:row>
      <xdr:rowOff>28575</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0</xdr:colOff>
      <xdr:row>0</xdr:row>
      <xdr:rowOff>0</xdr:rowOff>
    </xdr:from>
    <xdr:to>
      <xdr:col>16</xdr:col>
      <xdr:colOff>321469</xdr:colOff>
      <xdr:row>14</xdr:row>
      <xdr:rowOff>76200</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622300</xdr:colOff>
      <xdr:row>3</xdr:row>
      <xdr:rowOff>50800</xdr:rowOff>
    </xdr:from>
    <xdr:to>
      <xdr:col>19</xdr:col>
      <xdr:colOff>317500</xdr:colOff>
      <xdr:row>42</xdr:row>
      <xdr:rowOff>25400</xdr:rowOff>
    </xdr:to>
    <xdr:sp macro="" textlink="">
      <xdr:nvSpPr>
        <xdr:cNvPr id="2" name="TextBox 1">
          <a:extLst>
            <a:ext uri="{FF2B5EF4-FFF2-40B4-BE49-F238E27FC236}">
              <a16:creationId xmlns:a16="http://schemas.microsoft.com/office/drawing/2014/main" xmlns="" id="{8DD506E2-BADB-F54F-8847-F0D41F7052DD}"/>
            </a:ext>
          </a:extLst>
        </xdr:cNvPr>
        <xdr:cNvSpPr txBox="1"/>
      </xdr:nvSpPr>
      <xdr:spPr>
        <a:xfrm>
          <a:off x="3098800" y="622300"/>
          <a:ext cx="12903200" cy="7404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r>
            <a:rPr lang="en-GB" sz="1800" b="1">
              <a:solidFill>
                <a:schemeClr val="dk1"/>
              </a:solidFill>
              <a:effectLst/>
              <a:latin typeface="Cambria" panose="02040503050406030204" pitchFamily="18" charset="0"/>
              <a:ea typeface="+mn-ea"/>
              <a:cs typeface="+mn-cs"/>
            </a:rPr>
            <a:t>Target</a:t>
          </a:r>
          <a:endParaRPr lang="en-GB" sz="1800">
            <a:solidFill>
              <a:schemeClr val="dk1"/>
            </a:solidFill>
            <a:effectLst/>
            <a:latin typeface="Cambria" panose="02040503050406030204" pitchFamily="18" charset="0"/>
            <a:ea typeface="+mn-ea"/>
            <a:cs typeface="+mn-cs"/>
          </a:endParaRPr>
        </a:p>
        <a:p>
          <a:pPr lvl="0"/>
          <a:r>
            <a:rPr lang="en-GB" sz="1800">
              <a:solidFill>
                <a:schemeClr val="dk1"/>
              </a:solidFill>
              <a:effectLst/>
              <a:latin typeface="Cambria" panose="02040503050406030204" pitchFamily="18" charset="0"/>
              <a:ea typeface="+mn-ea"/>
              <a:cs typeface="+mn-cs"/>
            </a:rPr>
            <a:t>A target market analysis is an assessment of how your product or service fits into a specific market and where it will gain the most.</a:t>
          </a:r>
        </a:p>
        <a:p>
          <a:pPr lvl="0"/>
          <a:endParaRPr lang="en-GB" sz="1800">
            <a:solidFill>
              <a:schemeClr val="dk1"/>
            </a:solidFill>
            <a:effectLst/>
            <a:latin typeface="Cambria" panose="02040503050406030204" pitchFamily="18" charset="0"/>
            <a:ea typeface="+mn-ea"/>
            <a:cs typeface="+mn-cs"/>
          </a:endParaRPr>
        </a:p>
        <a:p>
          <a:pPr lvl="0"/>
          <a:r>
            <a:rPr lang="en-GB" sz="1800" b="1">
              <a:solidFill>
                <a:schemeClr val="dk1"/>
              </a:solidFill>
              <a:effectLst/>
              <a:latin typeface="Cambria" panose="02040503050406030204" pitchFamily="18" charset="0"/>
              <a:ea typeface="+mn-ea"/>
              <a:cs typeface="+mn-cs"/>
            </a:rPr>
            <a:t>Task:</a:t>
          </a:r>
          <a:endParaRPr lang="en-GB" sz="1800">
            <a:solidFill>
              <a:schemeClr val="dk1"/>
            </a:solidFill>
            <a:effectLst/>
            <a:latin typeface="Cambria" panose="02040503050406030204" pitchFamily="18" charset="0"/>
            <a:ea typeface="+mn-ea"/>
            <a:cs typeface="+mn-cs"/>
          </a:endParaRPr>
        </a:p>
        <a:p>
          <a:pPr lvl="0"/>
          <a:r>
            <a:rPr lang="en-GB" sz="1800">
              <a:solidFill>
                <a:schemeClr val="dk1"/>
              </a:solidFill>
              <a:effectLst/>
              <a:latin typeface="Cambria" panose="02040503050406030204" pitchFamily="18" charset="0"/>
              <a:ea typeface="+mn-ea"/>
              <a:cs typeface="+mn-cs"/>
            </a:rPr>
            <a:t>Q1. Make the table look more professional; presentable to the business</a:t>
          </a:r>
        </a:p>
        <a:p>
          <a:pPr lvl="0"/>
          <a:endParaRPr lang="en-GB" sz="1800">
            <a:solidFill>
              <a:schemeClr val="dk1"/>
            </a:solidFill>
            <a:effectLst/>
            <a:latin typeface="Cambria" panose="02040503050406030204" pitchFamily="18" charset="0"/>
            <a:ea typeface="+mn-ea"/>
            <a:cs typeface="+mn-cs"/>
          </a:endParaRPr>
        </a:p>
        <a:p>
          <a:pPr lvl="0"/>
          <a:r>
            <a:rPr lang="en-GB" sz="1800">
              <a:solidFill>
                <a:schemeClr val="dk1"/>
              </a:solidFill>
              <a:effectLst/>
              <a:latin typeface="Cambria" panose="02040503050406030204" pitchFamily="18" charset="0"/>
              <a:ea typeface="+mn-ea"/>
              <a:cs typeface="+mn-cs"/>
            </a:rPr>
            <a:t>Q2. Create Column</a:t>
          </a:r>
          <a:r>
            <a:rPr lang="en-GB" sz="1800" baseline="0">
              <a:solidFill>
                <a:schemeClr val="dk1"/>
              </a:solidFill>
              <a:effectLst/>
              <a:latin typeface="Cambria" panose="02040503050406030204" pitchFamily="18" charset="0"/>
              <a:ea typeface="+mn-ea"/>
              <a:cs typeface="+mn-cs"/>
            </a:rPr>
            <a:t> </a:t>
          </a:r>
          <a:r>
            <a:rPr lang="en-GB" sz="1800">
              <a:solidFill>
                <a:schemeClr val="dk1"/>
              </a:solidFill>
              <a:effectLst/>
              <a:latin typeface="Cambria" panose="02040503050406030204" pitchFamily="18" charset="0"/>
              <a:ea typeface="+mn-ea"/>
              <a:cs typeface="+mn-cs"/>
            </a:rPr>
            <a:t>totals</a:t>
          </a:r>
        </a:p>
        <a:p>
          <a:pPr lvl="0"/>
          <a:endParaRPr lang="en-GB" sz="1800">
            <a:solidFill>
              <a:schemeClr val="dk1"/>
            </a:solidFill>
            <a:effectLst/>
            <a:latin typeface="Cambria" panose="02040503050406030204" pitchFamily="18" charset="0"/>
            <a:ea typeface="+mn-ea"/>
            <a:cs typeface="+mn-cs"/>
          </a:endParaRPr>
        </a:p>
        <a:p>
          <a:pPr lvl="0"/>
          <a:r>
            <a:rPr lang="en-GB" sz="1800">
              <a:solidFill>
                <a:schemeClr val="dk1"/>
              </a:solidFill>
              <a:effectLst/>
              <a:latin typeface="Cambria" panose="02040503050406030204" pitchFamily="18" charset="0"/>
              <a:ea typeface="+mn-ea"/>
              <a:cs typeface="+mn-cs"/>
            </a:rPr>
            <a:t>Q3. Create an Average, Min and Max column</a:t>
          </a:r>
        </a:p>
        <a:p>
          <a:pPr lvl="0"/>
          <a:endParaRPr lang="en-GB" sz="1800">
            <a:solidFill>
              <a:schemeClr val="dk1"/>
            </a:solidFill>
            <a:effectLst/>
            <a:latin typeface="Cambria" panose="02040503050406030204" pitchFamily="18" charset="0"/>
            <a:ea typeface="+mn-ea"/>
            <a:cs typeface="+mn-cs"/>
          </a:endParaRPr>
        </a:p>
        <a:p>
          <a:pPr lvl="0"/>
          <a:r>
            <a:rPr lang="en-GB" sz="1800">
              <a:solidFill>
                <a:schemeClr val="dk1"/>
              </a:solidFill>
              <a:effectLst/>
              <a:latin typeface="Cambria" panose="02040503050406030204" pitchFamily="18" charset="0"/>
              <a:ea typeface="+mn-ea"/>
              <a:cs typeface="+mn-cs"/>
            </a:rPr>
            <a:t>Q4. Create a month over month column for the latest month</a:t>
          </a:r>
        </a:p>
        <a:p>
          <a:pPr lvl="0"/>
          <a:endParaRPr lang="en-GB" sz="1800">
            <a:solidFill>
              <a:schemeClr val="dk1"/>
            </a:solidFill>
            <a:effectLst/>
            <a:latin typeface="Cambria" panose="02040503050406030204" pitchFamily="18" charset="0"/>
            <a:ea typeface="+mn-ea"/>
            <a:cs typeface="+mn-cs"/>
          </a:endParaRPr>
        </a:p>
        <a:p>
          <a:pPr lvl="0"/>
          <a:r>
            <a:rPr lang="en-GB" sz="1800">
              <a:solidFill>
                <a:schemeClr val="dk1"/>
              </a:solidFill>
              <a:effectLst/>
              <a:latin typeface="Cambria" panose="02040503050406030204" pitchFamily="18" charset="0"/>
              <a:ea typeface="+mn-ea"/>
              <a:cs typeface="+mn-cs"/>
            </a:rPr>
            <a:t>Q5. Conditional format the MoM column</a:t>
          </a:r>
        </a:p>
        <a:p>
          <a:pPr lvl="0"/>
          <a:endParaRPr lang="en-GB" sz="1800">
            <a:solidFill>
              <a:schemeClr val="dk1"/>
            </a:solidFill>
            <a:effectLst/>
            <a:latin typeface="Cambria" panose="02040503050406030204" pitchFamily="18" charset="0"/>
            <a:ea typeface="+mn-ea"/>
            <a:cs typeface="+mn-cs"/>
          </a:endParaRPr>
        </a:p>
        <a:p>
          <a:pPr lvl="0"/>
          <a:r>
            <a:rPr lang="en-GB" sz="1800">
              <a:solidFill>
                <a:schemeClr val="dk1"/>
              </a:solidFill>
              <a:effectLst/>
              <a:latin typeface="Cambria" panose="02040503050406030204" pitchFamily="18" charset="0"/>
              <a:ea typeface="+mn-ea"/>
              <a:cs typeface="+mn-cs"/>
            </a:rPr>
            <a:t>Q6. Sort the data by Totals; descending</a:t>
          </a:r>
        </a:p>
        <a:p>
          <a:pPr lvl="0"/>
          <a:endParaRPr lang="en-GB" sz="1800">
            <a:solidFill>
              <a:schemeClr val="dk1"/>
            </a:solidFill>
            <a:effectLst/>
            <a:latin typeface="Cambria" panose="02040503050406030204" pitchFamily="18" charset="0"/>
            <a:ea typeface="+mn-ea"/>
            <a:cs typeface="+mn-cs"/>
          </a:endParaRPr>
        </a:p>
        <a:p>
          <a:pPr lvl="0"/>
          <a:r>
            <a:rPr lang="en-GB" sz="1800">
              <a:solidFill>
                <a:schemeClr val="dk1"/>
              </a:solidFill>
              <a:effectLst/>
              <a:latin typeface="Cambria" panose="02040503050406030204" pitchFamily="18" charset="0"/>
              <a:ea typeface="+mn-ea"/>
              <a:cs typeface="+mn-cs"/>
            </a:rPr>
            <a:t>Q7. Create a new column that has “above average” or “below average” text depending on the Total value</a:t>
          </a:r>
        </a:p>
        <a:p>
          <a:pPr lvl="0"/>
          <a:endParaRPr lang="en-GB" sz="1800">
            <a:solidFill>
              <a:schemeClr val="dk1"/>
            </a:solidFill>
            <a:effectLst/>
            <a:latin typeface="Cambria" panose="02040503050406030204" pitchFamily="18" charset="0"/>
            <a:ea typeface="+mn-ea"/>
            <a:cs typeface="+mn-cs"/>
          </a:endParaRPr>
        </a:p>
        <a:p>
          <a:pPr lvl="0"/>
          <a:r>
            <a:rPr lang="en-GB" sz="1800">
              <a:solidFill>
                <a:schemeClr val="dk1"/>
              </a:solidFill>
              <a:effectLst/>
              <a:latin typeface="Cambria" panose="02040503050406030204" pitchFamily="18" charset="0"/>
              <a:ea typeface="+mn-ea"/>
              <a:cs typeface="+mn-cs"/>
            </a:rPr>
            <a:t>Q8. Join the Distributors </a:t>
          </a:r>
          <a:r>
            <a:rPr lang="en-GB" sz="1800" baseline="0">
              <a:solidFill>
                <a:schemeClr val="dk1"/>
              </a:solidFill>
              <a:effectLst/>
              <a:latin typeface="Cambria" panose="02040503050406030204" pitchFamily="18" charset="0"/>
              <a:ea typeface="+mn-ea"/>
              <a:cs typeface="+mn-cs"/>
            </a:rPr>
            <a:t>and Genre</a:t>
          </a:r>
          <a:r>
            <a:rPr lang="en-GB" sz="1800">
              <a:solidFill>
                <a:schemeClr val="dk1"/>
              </a:solidFill>
              <a:effectLst/>
              <a:latin typeface="Cambria" panose="02040503050406030204" pitchFamily="18" charset="0"/>
              <a:ea typeface="+mn-ea"/>
              <a:cs typeface="+mn-cs"/>
            </a:rPr>
            <a:t> from</a:t>
          </a:r>
          <a:r>
            <a:rPr lang="en-GB" sz="1800" baseline="0">
              <a:solidFill>
                <a:schemeClr val="dk1"/>
              </a:solidFill>
              <a:effectLst/>
              <a:latin typeface="Cambria" panose="02040503050406030204" pitchFamily="18" charset="0"/>
              <a:ea typeface="+mn-ea"/>
              <a:cs typeface="+mn-cs"/>
            </a:rPr>
            <a:t> other worksheet</a:t>
          </a:r>
          <a:r>
            <a:rPr lang="en-GB" sz="1800">
              <a:solidFill>
                <a:schemeClr val="dk1"/>
              </a:solidFill>
              <a:effectLst/>
              <a:latin typeface="Cambria" panose="02040503050406030204" pitchFamily="18" charset="0"/>
              <a:ea typeface="+mn-ea"/>
              <a:cs typeface="+mn-cs"/>
            </a:rPr>
            <a:t>. These new columns should be next to movie</a:t>
          </a:r>
          <a:r>
            <a:rPr lang="en-GB" sz="1800" baseline="0">
              <a:solidFill>
                <a:schemeClr val="dk1"/>
              </a:solidFill>
              <a:effectLst/>
              <a:latin typeface="Cambria" panose="02040503050406030204" pitchFamily="18" charset="0"/>
              <a:ea typeface="+mn-ea"/>
              <a:cs typeface="+mn-cs"/>
            </a:rPr>
            <a:t> title column</a:t>
          </a:r>
          <a:r>
            <a:rPr lang="en-GB" sz="1800">
              <a:solidFill>
                <a:schemeClr val="dk1"/>
              </a:solidFill>
              <a:effectLst/>
              <a:latin typeface="Cambria" panose="02040503050406030204" pitchFamily="18" charset="0"/>
              <a:ea typeface="+mn-ea"/>
              <a:cs typeface="+mn-cs"/>
            </a:rPr>
            <a:t/>
          </a:r>
          <a:br>
            <a:rPr lang="en-GB" sz="1800">
              <a:solidFill>
                <a:schemeClr val="dk1"/>
              </a:solidFill>
              <a:effectLst/>
              <a:latin typeface="Cambria" panose="02040503050406030204" pitchFamily="18" charset="0"/>
              <a:ea typeface="+mn-ea"/>
              <a:cs typeface="+mn-cs"/>
            </a:rPr>
          </a:br>
          <a:endParaRPr lang="en-GB" sz="1800">
            <a:solidFill>
              <a:schemeClr val="dk1"/>
            </a:solidFill>
            <a:effectLst/>
            <a:latin typeface="Cambria" panose="02040503050406030204" pitchFamily="18" charset="0"/>
            <a:ea typeface="+mn-ea"/>
            <a:cs typeface="+mn-cs"/>
          </a:endParaRPr>
        </a:p>
        <a:p>
          <a:pPr lvl="0"/>
          <a:r>
            <a:rPr lang="en-GB" sz="1800">
              <a:solidFill>
                <a:schemeClr val="dk1"/>
              </a:solidFill>
              <a:effectLst/>
              <a:latin typeface="Cambria" panose="02040503050406030204" pitchFamily="18" charset="0"/>
              <a:ea typeface="+mn-ea"/>
              <a:cs typeface="+mn-cs"/>
            </a:rPr>
            <a:t>Q9. Create a pivot table showing the sum and average values for Distributors</a:t>
          </a:r>
          <a:br>
            <a:rPr lang="en-GB" sz="1800">
              <a:solidFill>
                <a:schemeClr val="dk1"/>
              </a:solidFill>
              <a:effectLst/>
              <a:latin typeface="Cambria" panose="02040503050406030204" pitchFamily="18" charset="0"/>
              <a:ea typeface="+mn-ea"/>
              <a:cs typeface="+mn-cs"/>
            </a:rPr>
          </a:br>
          <a:endParaRPr lang="en-GB" sz="1800">
            <a:solidFill>
              <a:schemeClr val="dk1"/>
            </a:solidFill>
            <a:effectLst/>
            <a:latin typeface="Cambria" panose="02040503050406030204" pitchFamily="18" charset="0"/>
            <a:ea typeface="+mn-ea"/>
            <a:cs typeface="+mn-cs"/>
          </a:endParaRPr>
        </a:p>
        <a:p>
          <a:pPr lvl="0"/>
          <a:r>
            <a:rPr lang="en-GB" sz="1800">
              <a:solidFill>
                <a:schemeClr val="dk1"/>
              </a:solidFill>
              <a:effectLst/>
              <a:latin typeface="Cambria" panose="02040503050406030204" pitchFamily="18" charset="0"/>
              <a:ea typeface="+mn-ea"/>
              <a:cs typeface="+mn-cs"/>
            </a:rPr>
            <a:t>Q10. Create a horizontal bar chart showing the totals by Movie</a:t>
          </a:r>
        </a:p>
        <a:p>
          <a:pPr lvl="0"/>
          <a:endParaRPr lang="en-GB" sz="1800">
            <a:solidFill>
              <a:schemeClr val="dk1"/>
            </a:solidFill>
            <a:effectLst/>
            <a:latin typeface="Cambria" panose="02040503050406030204" pitchFamily="18" charset="0"/>
            <a:ea typeface="+mn-ea"/>
            <a:cs typeface="+mn-cs"/>
          </a:endParaRPr>
        </a:p>
        <a:p>
          <a:pPr lvl="0"/>
          <a:r>
            <a:rPr lang="en-GB" sz="1800">
              <a:solidFill>
                <a:schemeClr val="dk1"/>
              </a:solidFill>
              <a:effectLst/>
              <a:latin typeface="Cambria" panose="02040503050406030204" pitchFamily="18" charset="0"/>
              <a:ea typeface="+mn-ea"/>
              <a:cs typeface="+mn-cs"/>
            </a:rPr>
            <a:t>Q11. Create a vertical bar chart showing the average value by Genre</a:t>
          </a:r>
        </a:p>
        <a:p>
          <a:pPr lvl="0"/>
          <a:endParaRPr lang="en-GB" sz="1800">
            <a:solidFill>
              <a:schemeClr val="dk1"/>
            </a:solidFill>
            <a:effectLst/>
            <a:latin typeface="Cambria" panose="02040503050406030204" pitchFamily="18" charset="0"/>
            <a:ea typeface="+mn-ea"/>
            <a:cs typeface="+mn-cs"/>
          </a:endParaRPr>
        </a:p>
        <a:p>
          <a:pPr lvl="0"/>
          <a:r>
            <a:rPr lang="en-GB" sz="1800">
              <a:solidFill>
                <a:schemeClr val="dk1"/>
              </a:solidFill>
              <a:effectLst/>
              <a:latin typeface="Cambria" panose="02040503050406030204" pitchFamily="18" charset="0"/>
              <a:ea typeface="+mn-ea"/>
              <a:cs typeface="+mn-cs"/>
            </a:rPr>
            <a:t>Q12. Create a pie chart showing the average value by Directors</a:t>
          </a:r>
        </a:p>
        <a:p>
          <a:pPr lvl="0"/>
          <a:r>
            <a:rPr lang="en-GB" sz="1800">
              <a:latin typeface="Cambria" panose="02040503050406030204" pitchFamily="18" charset="0"/>
            </a:rPr>
            <a:t>Q</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28</xdr:col>
      <xdr:colOff>219075</xdr:colOff>
      <xdr:row>1</xdr:row>
      <xdr:rowOff>47625</xdr:rowOff>
    </xdr:from>
    <xdr:to>
      <xdr:col>35</xdr:col>
      <xdr:colOff>466725</xdr:colOff>
      <xdr:row>14</xdr:row>
      <xdr:rowOff>123825</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oneCell">
    <xdr:from>
      <xdr:col>5</xdr:col>
      <xdr:colOff>0</xdr:colOff>
      <xdr:row>3</xdr:row>
      <xdr:rowOff>66676</xdr:rowOff>
    </xdr:from>
    <xdr:to>
      <xdr:col>7</xdr:col>
      <xdr:colOff>562263</xdr:colOff>
      <xdr:row>6</xdr:row>
      <xdr:rowOff>142876</xdr:rowOff>
    </xdr:to>
    <mc:AlternateContent xmlns:mc="http://schemas.openxmlformats.org/markup-compatibility/2006" xmlns:a14="http://schemas.microsoft.com/office/drawing/2010/main">
      <mc:Choice Requires="a14">
        <xdr:graphicFrame macro="">
          <xdr:nvGraphicFramePr>
            <xdr:cNvPr id="3" name="Genre 1"/>
            <xdr:cNvGraphicFramePr/>
          </xdr:nvGraphicFramePr>
          <xdr:xfrm>
            <a:off x="0" y="0"/>
            <a:ext cx="0" cy="0"/>
          </xdr:xfrm>
          <a:graphic>
            <a:graphicData uri="http://schemas.microsoft.com/office/drawing/2010/slicer">
              <sle:slicer xmlns:sle="http://schemas.microsoft.com/office/drawing/2010/slicer" name="Genre 1"/>
            </a:graphicData>
          </a:graphic>
        </xdr:graphicFrame>
      </mc:Choice>
      <mc:Fallback xmlns="">
        <xdr:sp macro="" textlink="">
          <xdr:nvSpPr>
            <xdr:cNvPr id="0" name=""/>
            <xdr:cNvSpPr>
              <a:spLocks noTextEdit="1"/>
            </xdr:cNvSpPr>
          </xdr:nvSpPr>
          <xdr:spPr>
            <a:xfrm>
              <a:off x="3720142" y="632784"/>
              <a:ext cx="1784338" cy="64230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561975</xdr:colOff>
      <xdr:row>0</xdr:row>
      <xdr:rowOff>4</xdr:rowOff>
    </xdr:from>
    <xdr:to>
      <xdr:col>4</xdr:col>
      <xdr:colOff>540543</xdr:colOff>
      <xdr:row>5</xdr:row>
      <xdr:rowOff>152403</xdr:rowOff>
    </xdr:to>
    <mc:AlternateContent xmlns:mc="http://schemas.openxmlformats.org/markup-compatibility/2006" xmlns:a14="http://schemas.microsoft.com/office/drawing/2010/main">
      <mc:Choice Requires="a14">
        <xdr:graphicFrame macro="">
          <xdr:nvGraphicFramePr>
            <xdr:cNvPr id="4" name="Distributors 1"/>
            <xdr:cNvGraphicFramePr/>
          </xdr:nvGraphicFramePr>
          <xdr:xfrm>
            <a:off x="0" y="0"/>
            <a:ext cx="0" cy="0"/>
          </xdr:xfrm>
          <a:graphic>
            <a:graphicData uri="http://schemas.microsoft.com/office/drawing/2010/slicer">
              <sle:slicer xmlns:sle="http://schemas.microsoft.com/office/drawing/2010/slicer" name="Distributors 1"/>
            </a:graphicData>
          </a:graphic>
        </xdr:graphicFrame>
      </mc:Choice>
      <mc:Fallback xmlns="">
        <xdr:sp macro="" textlink="">
          <xdr:nvSpPr>
            <xdr:cNvPr id="0" name=""/>
            <xdr:cNvSpPr>
              <a:spLocks noTextEdit="1"/>
            </xdr:cNvSpPr>
          </xdr:nvSpPr>
          <xdr:spPr>
            <a:xfrm>
              <a:off x="561975" y="4"/>
              <a:ext cx="3087672" cy="109591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249958</xdr:colOff>
      <xdr:row>2</xdr:row>
      <xdr:rowOff>36657</xdr:rowOff>
    </xdr:from>
    <xdr:to>
      <xdr:col>12</xdr:col>
      <xdr:colOff>34348</xdr:colOff>
      <xdr:row>6</xdr:row>
      <xdr:rowOff>148069</xdr:rowOff>
    </xdr:to>
    <mc:AlternateContent xmlns:mc="http://schemas.openxmlformats.org/markup-compatibility/2006" xmlns:a14="http://schemas.microsoft.com/office/drawing/2010/main">
      <mc:Choice Requires="a14">
        <xdr:graphicFrame macro="">
          <xdr:nvGraphicFramePr>
            <xdr:cNvPr id="5" name="Above average 1"/>
            <xdr:cNvGraphicFramePr/>
          </xdr:nvGraphicFramePr>
          <xdr:xfrm>
            <a:off x="0" y="0"/>
            <a:ext cx="0" cy="0"/>
          </xdr:xfrm>
          <a:graphic>
            <a:graphicData uri="http://schemas.microsoft.com/office/drawing/2010/slicer">
              <sle:slicer xmlns:sle="http://schemas.microsoft.com/office/drawing/2010/slicer" name="Above average 1"/>
            </a:graphicData>
          </a:graphic>
        </xdr:graphicFrame>
      </mc:Choice>
      <mc:Fallback xmlns="">
        <xdr:sp macro="" textlink="">
          <xdr:nvSpPr>
            <xdr:cNvPr id="0" name=""/>
            <xdr:cNvSpPr>
              <a:spLocks noTextEdit="1"/>
            </xdr:cNvSpPr>
          </xdr:nvSpPr>
          <xdr:spPr>
            <a:xfrm>
              <a:off x="5803213" y="414063"/>
              <a:ext cx="2228541" cy="86622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47624</xdr:colOff>
      <xdr:row>11</xdr:row>
      <xdr:rowOff>133350</xdr:rowOff>
    </xdr:from>
    <xdr:to>
      <xdr:col>6</xdr:col>
      <xdr:colOff>0</xdr:colOff>
      <xdr:row>26</xdr:row>
      <xdr:rowOff>57150</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251332</xdr:colOff>
      <xdr:row>11</xdr:row>
      <xdr:rowOff>160113</xdr:rowOff>
    </xdr:from>
    <xdr:to>
      <xdr:col>13</xdr:col>
      <xdr:colOff>452032</xdr:colOff>
      <xdr:row>26</xdr:row>
      <xdr:rowOff>81669</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507079</xdr:colOff>
      <xdr:row>27</xdr:row>
      <xdr:rowOff>180201</xdr:rowOff>
    </xdr:from>
    <xdr:to>
      <xdr:col>17</xdr:col>
      <xdr:colOff>55074</xdr:colOff>
      <xdr:row>37</xdr:row>
      <xdr:rowOff>104001</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Pviot%20table"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viot table"/>
    </sheetNames>
    <sheetDataSet>
      <sheetData sheetId="0"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user" refreshedDate="44966.514874884262" createdVersion="5" refreshedVersion="5" minRefreshableVersion="3" recordCount="16">
  <cacheSource type="worksheet">
    <worksheetSource name="Table2"/>
  </cacheSource>
  <cacheFields count="16">
    <cacheField name="MOVIE" numFmtId="0">
      <sharedItems count="16">
        <s v="Transformers: Revenge of the Fallen"/>
        <s v="Finding Nemo"/>
        <s v="Batman Forever"/>
        <s v="Titanic"/>
        <s v="Independence Day"/>
        <s v="Pirates of the Caribbean: Dead Man’s Chest"/>
        <s v="Harry Potter and the Sorcerer’s Stone"/>
        <s v="Men in Black"/>
        <s v="Star Wars Ep. I: The Phantom Menace"/>
        <s v="How the Grinch Stole Christmas"/>
        <s v="Spider-Man 3"/>
        <s v="Shrek 2"/>
        <s v="The Dark Knight"/>
        <s v="Spider-Man"/>
        <s v="Star Wars Ep. III: Revenge of the Sith"/>
        <s v="Toy Story 3"/>
      </sharedItems>
    </cacheField>
    <cacheField name="Distributors " numFmtId="0">
      <sharedItems count="7">
        <s v="Paramount Pictures"/>
        <s v="Walt Disney"/>
        <s v="Warner Bros."/>
        <s v="20th Century Fox"/>
        <s v="Sony Pictures"/>
        <s v="Universal"/>
        <s v="Dreamworks SKG"/>
      </sharedItems>
    </cacheField>
    <cacheField name="Genre" numFmtId="0">
      <sharedItems count="3">
        <s v="Action"/>
        <s v="Drama"/>
        <s v="Adventure"/>
      </sharedItems>
    </cacheField>
    <cacheField name="Jul-21" numFmtId="164">
      <sharedItems containsSemiMixedTypes="0" containsString="0" containsNumber="1" containsInteger="1" minValue="1246" maxValue="908851"/>
    </cacheField>
    <cacheField name="Aug-21" numFmtId="164">
      <sharedItems containsSemiMixedTypes="0" containsString="0" containsNumber="1" containsInteger="1" minValue="1246" maxValue="953741"/>
    </cacheField>
    <cacheField name="Sep-21" numFmtId="164">
      <sharedItems containsSemiMixedTypes="0" containsString="0" containsNumber="1" containsInteger="1" minValue="1246" maxValue="924366"/>
    </cacheField>
    <cacheField name="Oct-21" numFmtId="164">
      <sharedItems containsSemiMixedTypes="0" containsString="0" containsNumber="1" containsInteger="1" minValue="1246" maxValue="907576"/>
    </cacheField>
    <cacheField name="Nov-21" numFmtId="164">
      <sharedItems containsSemiMixedTypes="0" containsString="0" containsNumber="1" containsInteger="1" minValue="1246" maxValue="945771"/>
    </cacheField>
    <cacheField name="Dec-21" numFmtId="164">
      <sharedItems containsSemiMixedTypes="0" containsString="0" containsNumber="1" containsInteger="1" minValue="1246" maxValue="1928656"/>
    </cacheField>
    <cacheField name="Jan-22" numFmtId="164">
      <sharedItems containsSemiMixedTypes="0" containsString="0" containsNumber="1" containsInteger="1" minValue="1246" maxValue="1023031"/>
    </cacheField>
    <cacheField name="Total revenue" numFmtId="164">
      <sharedItems containsSemiMixedTypes="0" containsString="0" containsNumber="1" containsInteger="1" minValue="8722" maxValue="7591992"/>
    </cacheField>
    <cacheField name="Average" numFmtId="164">
      <sharedItems containsSemiMixedTypes="0" containsString="0" containsNumber="1" minValue="1246" maxValue="1084570.2857142857"/>
    </cacheField>
    <cacheField name="Min" numFmtId="164">
      <sharedItems containsSemiMixedTypes="0" containsString="0" containsNumber="1" containsInteger="1" minValue="1246" maxValue="907576"/>
    </cacheField>
    <cacheField name="Max" numFmtId="164">
      <sharedItems containsSemiMixedTypes="0" containsString="0" containsNumber="1" containsInteger="1" minValue="1246" maxValue="1928656"/>
    </cacheField>
    <cacheField name="MoM" numFmtId="9">
      <sharedItems containsSemiMixedTypes="0" containsString="0" containsNumber="1" minValue="-0.49047717434747562" maxValue="3.6115569823435001E-2"/>
    </cacheField>
    <cacheField name="Above Averager" numFmtId="164">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saveData="0" refreshedBy="user" refreshedDate="44966.539447222225" backgroundQuery="1" createdVersion="5" refreshedVersion="5" minRefreshableVersion="3" recordCount="0" supportSubquery="1" supportAdvancedDrill="1">
  <cacheSource type="external" connectionId="1"/>
  <cacheFields count="1">
    <cacheField name="[Measures].[Sum of Average Sales 2]" caption="Sum of Average Sales 2" numFmtId="0" hierarchy="25" level="32767"/>
  </cacheFields>
  <cacheHierarchies count="32">
    <cacheHierarchy uniqueName="[Range1].[MOVIE]" caption="MOVIE" attribute="1" defaultMemberUniqueName="[Range1].[MOVIE].[All]" allUniqueName="[Range1].[MOVIE].[All]" dimensionUniqueName="[Range1]" displayFolder="" count="0" memberValueDatatype="130" unbalanced="0"/>
    <cacheHierarchy uniqueName="[Range1].[Genre]" caption="Genre" attribute="1" defaultMemberUniqueName="[Range1].[Genre].[All]" allUniqueName="[Range1].[Genre].[All]" dimensionUniqueName="[Range1]" displayFolder="" count="0" memberValueDatatype="130" unbalanced="0"/>
    <cacheHierarchy uniqueName="[Range1].[Distributors]" caption="Distributors" attribute="1" defaultMemberUniqueName="[Range1].[Distributors].[All]" allUniqueName="[Range1].[Distributors].[All]" dimensionUniqueName="[Range1]" displayFolder="" count="0" memberValueDatatype="130" unbalanced="0"/>
    <cacheHierarchy uniqueName="[Range1].[Jul-21]" caption="Jul-21" attribute="1" defaultMemberUniqueName="[Range1].[Jul-21].[All]" allUniqueName="[Range1].[Jul-21].[All]" dimensionUniqueName="[Range1]" displayFolder="" count="0" memberValueDatatype="20" unbalanced="0"/>
    <cacheHierarchy uniqueName="[Range1].[Aug-21]" caption="Aug-21" attribute="1" defaultMemberUniqueName="[Range1].[Aug-21].[All]" allUniqueName="[Range1].[Aug-21].[All]" dimensionUniqueName="[Range1]" displayFolder="" count="0" memberValueDatatype="20" unbalanced="0"/>
    <cacheHierarchy uniqueName="[Range1].[Sep-21]" caption="Sep-21" attribute="1" defaultMemberUniqueName="[Range1].[Sep-21].[All]" allUniqueName="[Range1].[Sep-21].[All]" dimensionUniqueName="[Range1]" displayFolder="" count="0" memberValueDatatype="20" unbalanced="0"/>
    <cacheHierarchy uniqueName="[Range1].[Oct-21]" caption="Oct-21" attribute="1" defaultMemberUniqueName="[Range1].[Oct-21].[All]" allUniqueName="[Range1].[Oct-21].[All]" dimensionUniqueName="[Range1]" displayFolder="" count="0" memberValueDatatype="20" unbalanced="0"/>
    <cacheHierarchy uniqueName="[Range1].[Nov-21]" caption="Nov-21" attribute="1" defaultMemberUniqueName="[Range1].[Nov-21].[All]" allUniqueName="[Range1].[Nov-21].[All]" dimensionUniqueName="[Range1]" displayFolder="" count="0" memberValueDatatype="20" unbalanced="0"/>
    <cacheHierarchy uniqueName="[Range1].[Dec-21]" caption="Dec-21" attribute="1" defaultMemberUniqueName="[Range1].[Dec-21].[All]" allUniqueName="[Range1].[Dec-21].[All]" dimensionUniqueName="[Range1]" displayFolder="" count="0" memberValueDatatype="20" unbalanced="0"/>
    <cacheHierarchy uniqueName="[Range1].[Jan-22]" caption="Jan-22" attribute="1" defaultMemberUniqueName="[Range1].[Jan-22].[All]" allUniqueName="[Range1].[Jan-22].[All]" dimensionUniqueName="[Range1]" displayFolder="" count="0" memberValueDatatype="20" unbalanced="0"/>
    <cacheHierarchy uniqueName="[Range1].[Total]" caption="Total" attribute="1" defaultMemberUniqueName="[Range1].[Total].[All]" allUniqueName="[Range1].[Total].[All]" dimensionUniqueName="[Range1]" displayFolder="" count="0" memberValueDatatype="20" unbalanced="0"/>
    <cacheHierarchy uniqueName="[Range1].[Average Sales]" caption="Average Sales" attribute="1" defaultMemberUniqueName="[Range1].[Average Sales].[All]" allUniqueName="[Range1].[Average Sales].[All]" dimensionUniqueName="[Range1]" displayFolder="" count="0" memberValueDatatype="5" unbalanced="0"/>
    <cacheHierarchy uniqueName="[Range1].[Minimuin]" caption="Minimuin" attribute="1" defaultMemberUniqueName="[Range1].[Minimuin].[All]" allUniqueName="[Range1].[Minimuin].[All]" dimensionUniqueName="[Range1]" displayFolder="" count="0" memberValueDatatype="20" unbalanced="0"/>
    <cacheHierarchy uniqueName="[Range1].[Maximuim]" caption="Maximuim" attribute="1" defaultMemberUniqueName="[Range1].[Maximuim].[All]" allUniqueName="[Range1].[Maximuim].[All]" dimensionUniqueName="[Range1]" displayFolder="" count="0" memberValueDatatype="20" unbalanced="0"/>
    <cacheHierarchy uniqueName="[Range1].[MOM]" caption="MOM" attribute="1" defaultMemberUniqueName="[Range1].[MOM].[All]" allUniqueName="[Range1].[MOM].[All]" dimensionUniqueName="[Range1]" displayFolder="" count="0" memberValueDatatype="5" unbalanced="0"/>
    <cacheHierarchy uniqueName="[Range2].[Row Labels]" caption="Row Labels" attribute="1" defaultMemberUniqueName="[Range2].[Row Labels].[All]" allUniqueName="[Range2].[Row Labels].[All]" dimensionUniqueName="[Range2]" displayFolder="" count="0" memberValueDatatype="130" unbalanced="0"/>
    <cacheHierarchy uniqueName="[Range2].[Sum of Total]" caption="Sum of Total" attribute="1" defaultMemberUniqueName="[Range2].[Sum of Total].[All]" allUniqueName="[Range2].[Sum of Total].[All]" dimensionUniqueName="[Range2]" displayFolder="" count="0" memberValueDatatype="20" unbalanced="0"/>
    <cacheHierarchy uniqueName="[Measures].[Sum of Jul-21]" caption="Sum of Jul-21" measure="1" displayFolder="" measureGroup="Range1" count="0">
      <extLst>
        <ext xmlns:x15="http://schemas.microsoft.com/office/spreadsheetml/2010/11/main" uri="{B97F6D7D-B522-45F9-BDA1-12C45D357490}">
          <x15:cacheHierarchy aggregatedColumn="3"/>
        </ext>
      </extLst>
    </cacheHierarchy>
    <cacheHierarchy uniqueName="[Measures].[Sum of Aug-21]" caption="Sum of Aug-21" measure="1" displayFolder="" measureGroup="Range1" count="0">
      <extLst>
        <ext xmlns:x15="http://schemas.microsoft.com/office/spreadsheetml/2010/11/main" uri="{B97F6D7D-B522-45F9-BDA1-12C45D357490}">
          <x15:cacheHierarchy aggregatedColumn="4"/>
        </ext>
      </extLst>
    </cacheHierarchy>
    <cacheHierarchy uniqueName="[Measures].[Sum of Sep-21]" caption="Sum of Sep-21" measure="1" displayFolder="" measureGroup="Range1" count="0">
      <extLst>
        <ext xmlns:x15="http://schemas.microsoft.com/office/spreadsheetml/2010/11/main" uri="{B97F6D7D-B522-45F9-BDA1-12C45D357490}">
          <x15:cacheHierarchy aggregatedColumn="5"/>
        </ext>
      </extLst>
    </cacheHierarchy>
    <cacheHierarchy uniqueName="[Measures].[Sum of Oct-21]" caption="Sum of Oct-21" measure="1" displayFolder="" measureGroup="Range1" count="0">
      <extLst>
        <ext xmlns:x15="http://schemas.microsoft.com/office/spreadsheetml/2010/11/main" uri="{B97F6D7D-B522-45F9-BDA1-12C45D357490}">
          <x15:cacheHierarchy aggregatedColumn="6"/>
        </ext>
      </extLst>
    </cacheHierarchy>
    <cacheHierarchy uniqueName="[Measures].[Sum of Nov-21]" caption="Sum of Nov-21" measure="1" displayFolder="" measureGroup="Range1" count="0">
      <extLst>
        <ext xmlns:x15="http://schemas.microsoft.com/office/spreadsheetml/2010/11/main" uri="{B97F6D7D-B522-45F9-BDA1-12C45D357490}">
          <x15:cacheHierarchy aggregatedColumn="7"/>
        </ext>
      </extLst>
    </cacheHierarchy>
    <cacheHierarchy uniqueName="[Measures].[Sum of Dec-21]" caption="Sum of Dec-21" measure="1" displayFolder="" measureGroup="Range1" count="0">
      <extLst>
        <ext xmlns:x15="http://schemas.microsoft.com/office/spreadsheetml/2010/11/main" uri="{B97F6D7D-B522-45F9-BDA1-12C45D357490}">
          <x15:cacheHierarchy aggregatedColumn="8"/>
        </ext>
      </extLst>
    </cacheHierarchy>
    <cacheHierarchy uniqueName="[Measures].[Sum of Jan-22]" caption="Sum of Jan-22" measure="1" displayFolder="" measureGroup="Range1" count="0">
      <extLst>
        <ext xmlns:x15="http://schemas.microsoft.com/office/spreadsheetml/2010/11/main" uri="{B97F6D7D-B522-45F9-BDA1-12C45D357490}">
          <x15:cacheHierarchy aggregatedColumn="9"/>
        </ext>
      </extLst>
    </cacheHierarchy>
    <cacheHierarchy uniqueName="[Measures].[Sum of Total 2]" caption="Sum of Total 2" measure="1" displayFolder="" measureGroup="Range1" count="0">
      <extLst>
        <ext xmlns:x15="http://schemas.microsoft.com/office/spreadsheetml/2010/11/main" uri="{B97F6D7D-B522-45F9-BDA1-12C45D357490}">
          <x15:cacheHierarchy aggregatedColumn="10"/>
        </ext>
      </extLst>
    </cacheHierarchy>
    <cacheHierarchy uniqueName="[Measures].[Sum of Average Sales 2]" caption="Sum of Average Sales 2" measure="1" displayFolder="" measureGroup="Range1" count="0" oneField="1">
      <fieldsUsage count="1">
        <fieldUsage x="0"/>
      </fieldsUsage>
      <extLst>
        <ext xmlns:x15="http://schemas.microsoft.com/office/spreadsheetml/2010/11/main" uri="{B97F6D7D-B522-45F9-BDA1-12C45D357490}">
          <x15:cacheHierarchy aggregatedColumn="11"/>
        </ext>
      </extLst>
    </cacheHierarchy>
    <cacheHierarchy uniqueName="[Measures].[Sum of MOM]" caption="Sum of MOM" measure="1" displayFolder="" measureGroup="Range1" count="0">
      <extLst>
        <ext xmlns:x15="http://schemas.microsoft.com/office/spreadsheetml/2010/11/main" uri="{B97F6D7D-B522-45F9-BDA1-12C45D357490}">
          <x15:cacheHierarchy aggregatedColumn="14"/>
        </ext>
      </extLst>
    </cacheHierarchy>
    <cacheHierarchy uniqueName="[Measures].[Average of MOM]" caption="Average of MOM" measure="1" displayFolder="" measureGroup="Range1" count="0">
      <extLst>
        <ext xmlns:x15="http://schemas.microsoft.com/office/spreadsheetml/2010/11/main" uri="{B97F6D7D-B522-45F9-BDA1-12C45D357490}">
          <x15:cacheHierarchy aggregatedColumn="14"/>
        </ext>
      </extLst>
    </cacheHierarchy>
    <cacheHierarchy uniqueName="[Measures].[Count of MOVIE]" caption="Count of MOVIE" measure="1" displayFolder="" measureGroup="Range1" count="0">
      <extLst>
        <ext xmlns:x15="http://schemas.microsoft.com/office/spreadsheetml/2010/11/main" uri="{B97F6D7D-B522-45F9-BDA1-12C45D357490}">
          <x15:cacheHierarchy aggregatedColumn="0"/>
        </ext>
      </extLst>
    </cacheHierarchy>
    <cacheHierarchy uniqueName="[Measures].[__XL_Count Range1]" caption="__XL_Count Range1" measure="1" displayFolder="" measureGroup="Range1" count="0" hidden="1"/>
    <cacheHierarchy uniqueName="[Measures].[__XL_Count Range2]" caption="__XL_Count Range2" measure="1" displayFolder="" measureGroup="Range2" count="0" hidden="1"/>
    <cacheHierarchy uniqueName="[Measures].[__XL_Count of Models]" caption="__XL_Count of Models" measure="1" displayFolder="" count="0" hidden="1"/>
  </cacheHierarchies>
  <kpis count="0"/>
  <dimensions count="3">
    <dimension measure="1" name="Measures" uniqueName="[Measures]" caption="Measures"/>
    <dimension name="Range1" uniqueName="[Range1]" caption="Range1"/>
    <dimension name="Range2" uniqueName="[Range2]" caption="Range2"/>
  </dimensions>
  <measureGroups count="2">
    <measureGroup name="Range1" caption="Range1"/>
    <measureGroup name="Range2" caption="Range2"/>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saveData="0" refreshedBy="user" refreshedDate="44966.539449652781" backgroundQuery="1" createdVersion="5" refreshedVersion="5" minRefreshableVersion="3" recordCount="0" supportSubquery="1" supportAdvancedDrill="1">
  <cacheSource type="external" connectionId="1"/>
  <cacheFields count="1">
    <cacheField name="[Measures].[Sum of Average Sales 2]" caption="Sum of Average Sales 2" numFmtId="0" hierarchy="25" level="32767"/>
  </cacheFields>
  <cacheHierarchies count="32">
    <cacheHierarchy uniqueName="[Range1].[MOVIE]" caption="MOVIE" attribute="1" defaultMemberUniqueName="[Range1].[MOVIE].[All]" allUniqueName="[Range1].[MOVIE].[All]" dimensionUniqueName="[Range1]" displayFolder="" count="0" memberValueDatatype="130" unbalanced="0"/>
    <cacheHierarchy uniqueName="[Range1].[Genre]" caption="Genre" attribute="1" defaultMemberUniqueName="[Range1].[Genre].[All]" allUniqueName="[Range1].[Genre].[All]" dimensionUniqueName="[Range1]" displayFolder="" count="0" memberValueDatatype="130" unbalanced="0"/>
    <cacheHierarchy uniqueName="[Range1].[Distributors]" caption="Distributors" attribute="1" defaultMemberUniqueName="[Range1].[Distributors].[All]" allUniqueName="[Range1].[Distributors].[All]" dimensionUniqueName="[Range1]" displayFolder="" count="0" memberValueDatatype="130" unbalanced="0"/>
    <cacheHierarchy uniqueName="[Range1].[Jul-21]" caption="Jul-21" attribute="1" defaultMemberUniqueName="[Range1].[Jul-21].[All]" allUniqueName="[Range1].[Jul-21].[All]" dimensionUniqueName="[Range1]" displayFolder="" count="0" memberValueDatatype="20" unbalanced="0"/>
    <cacheHierarchy uniqueName="[Range1].[Aug-21]" caption="Aug-21" attribute="1" defaultMemberUniqueName="[Range1].[Aug-21].[All]" allUniqueName="[Range1].[Aug-21].[All]" dimensionUniqueName="[Range1]" displayFolder="" count="0" memberValueDatatype="20" unbalanced="0"/>
    <cacheHierarchy uniqueName="[Range1].[Sep-21]" caption="Sep-21" attribute="1" defaultMemberUniqueName="[Range1].[Sep-21].[All]" allUniqueName="[Range1].[Sep-21].[All]" dimensionUniqueName="[Range1]" displayFolder="" count="0" memberValueDatatype="20" unbalanced="0"/>
    <cacheHierarchy uniqueName="[Range1].[Oct-21]" caption="Oct-21" attribute="1" defaultMemberUniqueName="[Range1].[Oct-21].[All]" allUniqueName="[Range1].[Oct-21].[All]" dimensionUniqueName="[Range1]" displayFolder="" count="0" memberValueDatatype="20" unbalanced="0"/>
    <cacheHierarchy uniqueName="[Range1].[Nov-21]" caption="Nov-21" attribute="1" defaultMemberUniqueName="[Range1].[Nov-21].[All]" allUniqueName="[Range1].[Nov-21].[All]" dimensionUniqueName="[Range1]" displayFolder="" count="0" memberValueDatatype="20" unbalanced="0"/>
    <cacheHierarchy uniqueName="[Range1].[Dec-21]" caption="Dec-21" attribute="1" defaultMemberUniqueName="[Range1].[Dec-21].[All]" allUniqueName="[Range1].[Dec-21].[All]" dimensionUniqueName="[Range1]" displayFolder="" count="0" memberValueDatatype="20" unbalanced="0"/>
    <cacheHierarchy uniqueName="[Range1].[Jan-22]" caption="Jan-22" attribute="1" defaultMemberUniqueName="[Range1].[Jan-22].[All]" allUniqueName="[Range1].[Jan-22].[All]" dimensionUniqueName="[Range1]" displayFolder="" count="0" memberValueDatatype="20" unbalanced="0"/>
    <cacheHierarchy uniqueName="[Range1].[Total]" caption="Total" attribute="1" defaultMemberUniqueName="[Range1].[Total].[All]" allUniqueName="[Range1].[Total].[All]" dimensionUniqueName="[Range1]" displayFolder="" count="0" memberValueDatatype="20" unbalanced="0"/>
    <cacheHierarchy uniqueName="[Range1].[Average Sales]" caption="Average Sales" attribute="1" defaultMemberUniqueName="[Range1].[Average Sales].[All]" allUniqueName="[Range1].[Average Sales].[All]" dimensionUniqueName="[Range1]" displayFolder="" count="0" memberValueDatatype="5" unbalanced="0"/>
    <cacheHierarchy uniqueName="[Range1].[Minimuin]" caption="Minimuin" attribute="1" defaultMemberUniqueName="[Range1].[Minimuin].[All]" allUniqueName="[Range1].[Minimuin].[All]" dimensionUniqueName="[Range1]" displayFolder="" count="0" memberValueDatatype="20" unbalanced="0"/>
    <cacheHierarchy uniqueName="[Range1].[Maximuim]" caption="Maximuim" attribute="1" defaultMemberUniqueName="[Range1].[Maximuim].[All]" allUniqueName="[Range1].[Maximuim].[All]" dimensionUniqueName="[Range1]" displayFolder="" count="0" memberValueDatatype="20" unbalanced="0"/>
    <cacheHierarchy uniqueName="[Range1].[MOM]" caption="MOM" attribute="1" defaultMemberUniqueName="[Range1].[MOM].[All]" allUniqueName="[Range1].[MOM].[All]" dimensionUniqueName="[Range1]" displayFolder="" count="0" memberValueDatatype="5" unbalanced="0"/>
    <cacheHierarchy uniqueName="[Range2].[Row Labels]" caption="Row Labels" attribute="1" defaultMemberUniqueName="[Range2].[Row Labels].[All]" allUniqueName="[Range2].[Row Labels].[All]" dimensionUniqueName="[Range2]" displayFolder="" count="0" memberValueDatatype="130" unbalanced="0"/>
    <cacheHierarchy uniqueName="[Range2].[Sum of Total]" caption="Sum of Total" attribute="1" defaultMemberUniqueName="[Range2].[Sum of Total].[All]" allUniqueName="[Range2].[Sum of Total].[All]" dimensionUniqueName="[Range2]" displayFolder="" count="0" memberValueDatatype="20" unbalanced="0"/>
    <cacheHierarchy uniqueName="[Measures].[Sum of Jul-21]" caption="Sum of Jul-21" measure="1" displayFolder="" measureGroup="Range1" count="0">
      <extLst>
        <ext xmlns:x15="http://schemas.microsoft.com/office/spreadsheetml/2010/11/main" uri="{B97F6D7D-B522-45F9-BDA1-12C45D357490}">
          <x15:cacheHierarchy aggregatedColumn="3"/>
        </ext>
      </extLst>
    </cacheHierarchy>
    <cacheHierarchy uniqueName="[Measures].[Sum of Aug-21]" caption="Sum of Aug-21" measure="1" displayFolder="" measureGroup="Range1" count="0">
      <extLst>
        <ext xmlns:x15="http://schemas.microsoft.com/office/spreadsheetml/2010/11/main" uri="{B97F6D7D-B522-45F9-BDA1-12C45D357490}">
          <x15:cacheHierarchy aggregatedColumn="4"/>
        </ext>
      </extLst>
    </cacheHierarchy>
    <cacheHierarchy uniqueName="[Measures].[Sum of Sep-21]" caption="Sum of Sep-21" measure="1" displayFolder="" measureGroup="Range1" count="0">
      <extLst>
        <ext xmlns:x15="http://schemas.microsoft.com/office/spreadsheetml/2010/11/main" uri="{B97F6D7D-B522-45F9-BDA1-12C45D357490}">
          <x15:cacheHierarchy aggregatedColumn="5"/>
        </ext>
      </extLst>
    </cacheHierarchy>
    <cacheHierarchy uniqueName="[Measures].[Sum of Oct-21]" caption="Sum of Oct-21" measure="1" displayFolder="" measureGroup="Range1" count="0">
      <extLst>
        <ext xmlns:x15="http://schemas.microsoft.com/office/spreadsheetml/2010/11/main" uri="{B97F6D7D-B522-45F9-BDA1-12C45D357490}">
          <x15:cacheHierarchy aggregatedColumn="6"/>
        </ext>
      </extLst>
    </cacheHierarchy>
    <cacheHierarchy uniqueName="[Measures].[Sum of Nov-21]" caption="Sum of Nov-21" measure="1" displayFolder="" measureGroup="Range1" count="0">
      <extLst>
        <ext xmlns:x15="http://schemas.microsoft.com/office/spreadsheetml/2010/11/main" uri="{B97F6D7D-B522-45F9-BDA1-12C45D357490}">
          <x15:cacheHierarchy aggregatedColumn="7"/>
        </ext>
      </extLst>
    </cacheHierarchy>
    <cacheHierarchy uniqueName="[Measures].[Sum of Dec-21]" caption="Sum of Dec-21" measure="1" displayFolder="" measureGroup="Range1" count="0">
      <extLst>
        <ext xmlns:x15="http://schemas.microsoft.com/office/spreadsheetml/2010/11/main" uri="{B97F6D7D-B522-45F9-BDA1-12C45D357490}">
          <x15:cacheHierarchy aggregatedColumn="8"/>
        </ext>
      </extLst>
    </cacheHierarchy>
    <cacheHierarchy uniqueName="[Measures].[Sum of Jan-22]" caption="Sum of Jan-22" measure="1" displayFolder="" measureGroup="Range1" count="0">
      <extLst>
        <ext xmlns:x15="http://schemas.microsoft.com/office/spreadsheetml/2010/11/main" uri="{B97F6D7D-B522-45F9-BDA1-12C45D357490}">
          <x15:cacheHierarchy aggregatedColumn="9"/>
        </ext>
      </extLst>
    </cacheHierarchy>
    <cacheHierarchy uniqueName="[Measures].[Sum of Total 2]" caption="Sum of Total 2" measure="1" displayFolder="" measureGroup="Range1" count="0">
      <extLst>
        <ext xmlns:x15="http://schemas.microsoft.com/office/spreadsheetml/2010/11/main" uri="{B97F6D7D-B522-45F9-BDA1-12C45D357490}">
          <x15:cacheHierarchy aggregatedColumn="10"/>
        </ext>
      </extLst>
    </cacheHierarchy>
    <cacheHierarchy uniqueName="[Measures].[Sum of Average Sales 2]" caption="Sum of Average Sales 2" measure="1" displayFolder="" measureGroup="Range1" count="0" oneField="1">
      <fieldsUsage count="1">
        <fieldUsage x="0"/>
      </fieldsUsage>
      <extLst>
        <ext xmlns:x15="http://schemas.microsoft.com/office/spreadsheetml/2010/11/main" uri="{B97F6D7D-B522-45F9-BDA1-12C45D357490}">
          <x15:cacheHierarchy aggregatedColumn="11"/>
        </ext>
      </extLst>
    </cacheHierarchy>
    <cacheHierarchy uniqueName="[Measures].[Sum of MOM]" caption="Sum of MOM" measure="1" displayFolder="" measureGroup="Range1" count="0">
      <extLst>
        <ext xmlns:x15="http://schemas.microsoft.com/office/spreadsheetml/2010/11/main" uri="{B97F6D7D-B522-45F9-BDA1-12C45D357490}">
          <x15:cacheHierarchy aggregatedColumn="14"/>
        </ext>
      </extLst>
    </cacheHierarchy>
    <cacheHierarchy uniqueName="[Measures].[Average of MOM]" caption="Average of MOM" measure="1" displayFolder="" measureGroup="Range1" count="0">
      <extLst>
        <ext xmlns:x15="http://schemas.microsoft.com/office/spreadsheetml/2010/11/main" uri="{B97F6D7D-B522-45F9-BDA1-12C45D357490}">
          <x15:cacheHierarchy aggregatedColumn="14"/>
        </ext>
      </extLst>
    </cacheHierarchy>
    <cacheHierarchy uniqueName="[Measures].[Count of MOVIE]" caption="Count of MOVIE" measure="1" displayFolder="" measureGroup="Range1" count="0">
      <extLst>
        <ext xmlns:x15="http://schemas.microsoft.com/office/spreadsheetml/2010/11/main" uri="{B97F6D7D-B522-45F9-BDA1-12C45D357490}">
          <x15:cacheHierarchy aggregatedColumn="0"/>
        </ext>
      </extLst>
    </cacheHierarchy>
    <cacheHierarchy uniqueName="[Measures].[__XL_Count Range1]" caption="__XL_Count Range1" measure="1" displayFolder="" measureGroup="Range1" count="0" hidden="1"/>
    <cacheHierarchy uniqueName="[Measures].[__XL_Count Range2]" caption="__XL_Count Range2" measure="1" displayFolder="" measureGroup="Range2" count="0" hidden="1"/>
    <cacheHierarchy uniqueName="[Measures].[__XL_Count of Models]" caption="__XL_Count of Models" measure="1" displayFolder="" count="0" hidden="1"/>
  </cacheHierarchies>
  <kpis count="0"/>
  <dimensions count="3">
    <dimension measure="1" name="Measures" uniqueName="[Measures]" caption="Measures"/>
    <dimension name="Range1" uniqueName="[Range1]" caption="Range1"/>
    <dimension name="Range2" uniqueName="[Range2]" caption="Range2"/>
  </dimensions>
  <measureGroups count="2">
    <measureGroup name="Range1" caption="Range1"/>
    <measureGroup name="Range2" caption="Range2"/>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saveData="0" refreshedBy="user" refreshedDate="44966.539452314813" backgroundQuery="1" createdVersion="5" refreshedVersion="5" minRefreshableVersion="3" recordCount="0" supportSubquery="1" supportAdvancedDrill="1">
  <cacheSource type="external" connectionId="1"/>
  <cacheFields count="1">
    <cacheField name="[Measures].[Count of MOVIE]" caption="Count of MOVIE" numFmtId="0" hierarchy="28" level="32767"/>
  </cacheFields>
  <cacheHierarchies count="32">
    <cacheHierarchy uniqueName="[Range1].[MOVIE]" caption="MOVIE" attribute="1" defaultMemberUniqueName="[Range1].[MOVIE].[All]" allUniqueName="[Range1].[MOVIE].[All]" dimensionUniqueName="[Range1]" displayFolder="" count="0" memberValueDatatype="130" unbalanced="0"/>
    <cacheHierarchy uniqueName="[Range1].[Genre]" caption="Genre" attribute="1" defaultMemberUniqueName="[Range1].[Genre].[All]" allUniqueName="[Range1].[Genre].[All]" dimensionUniqueName="[Range1]" displayFolder="" count="0" memberValueDatatype="130" unbalanced="0"/>
    <cacheHierarchy uniqueName="[Range1].[Distributors]" caption="Distributors" attribute="1" defaultMemberUniqueName="[Range1].[Distributors].[All]" allUniqueName="[Range1].[Distributors].[All]" dimensionUniqueName="[Range1]" displayFolder="" count="0" memberValueDatatype="130" unbalanced="0"/>
    <cacheHierarchy uniqueName="[Range1].[Jul-21]" caption="Jul-21" attribute="1" defaultMemberUniqueName="[Range1].[Jul-21].[All]" allUniqueName="[Range1].[Jul-21].[All]" dimensionUniqueName="[Range1]" displayFolder="" count="0" memberValueDatatype="20" unbalanced="0"/>
    <cacheHierarchy uniqueName="[Range1].[Aug-21]" caption="Aug-21" attribute="1" defaultMemberUniqueName="[Range1].[Aug-21].[All]" allUniqueName="[Range1].[Aug-21].[All]" dimensionUniqueName="[Range1]" displayFolder="" count="0" memberValueDatatype="20" unbalanced="0"/>
    <cacheHierarchy uniqueName="[Range1].[Sep-21]" caption="Sep-21" attribute="1" defaultMemberUniqueName="[Range1].[Sep-21].[All]" allUniqueName="[Range1].[Sep-21].[All]" dimensionUniqueName="[Range1]" displayFolder="" count="0" memberValueDatatype="20" unbalanced="0"/>
    <cacheHierarchy uniqueName="[Range1].[Oct-21]" caption="Oct-21" attribute="1" defaultMemberUniqueName="[Range1].[Oct-21].[All]" allUniqueName="[Range1].[Oct-21].[All]" dimensionUniqueName="[Range1]" displayFolder="" count="0" memberValueDatatype="20" unbalanced="0"/>
    <cacheHierarchy uniqueName="[Range1].[Nov-21]" caption="Nov-21" attribute="1" defaultMemberUniqueName="[Range1].[Nov-21].[All]" allUniqueName="[Range1].[Nov-21].[All]" dimensionUniqueName="[Range1]" displayFolder="" count="0" memberValueDatatype="20" unbalanced="0"/>
    <cacheHierarchy uniqueName="[Range1].[Dec-21]" caption="Dec-21" attribute="1" defaultMemberUniqueName="[Range1].[Dec-21].[All]" allUniqueName="[Range1].[Dec-21].[All]" dimensionUniqueName="[Range1]" displayFolder="" count="0" memberValueDatatype="20" unbalanced="0"/>
    <cacheHierarchy uniqueName="[Range1].[Jan-22]" caption="Jan-22" attribute="1" defaultMemberUniqueName="[Range1].[Jan-22].[All]" allUniqueName="[Range1].[Jan-22].[All]" dimensionUniqueName="[Range1]" displayFolder="" count="0" memberValueDatatype="20" unbalanced="0"/>
    <cacheHierarchy uniqueName="[Range1].[Total]" caption="Total" attribute="1" defaultMemberUniqueName="[Range1].[Total].[All]" allUniqueName="[Range1].[Total].[All]" dimensionUniqueName="[Range1]" displayFolder="" count="0" memberValueDatatype="20" unbalanced="0"/>
    <cacheHierarchy uniqueName="[Range1].[Average Sales]" caption="Average Sales" attribute="1" defaultMemberUniqueName="[Range1].[Average Sales].[All]" allUniqueName="[Range1].[Average Sales].[All]" dimensionUniqueName="[Range1]" displayFolder="" count="0" memberValueDatatype="5" unbalanced="0"/>
    <cacheHierarchy uniqueName="[Range1].[Minimuin]" caption="Minimuin" attribute="1" defaultMemberUniqueName="[Range1].[Minimuin].[All]" allUniqueName="[Range1].[Minimuin].[All]" dimensionUniqueName="[Range1]" displayFolder="" count="0" memberValueDatatype="20" unbalanced="0"/>
    <cacheHierarchy uniqueName="[Range1].[Maximuim]" caption="Maximuim" attribute="1" defaultMemberUniqueName="[Range1].[Maximuim].[All]" allUniqueName="[Range1].[Maximuim].[All]" dimensionUniqueName="[Range1]" displayFolder="" count="0" memberValueDatatype="20" unbalanced="0"/>
    <cacheHierarchy uniqueName="[Range1].[MOM]" caption="MOM" attribute="1" defaultMemberUniqueName="[Range1].[MOM].[All]" allUniqueName="[Range1].[MOM].[All]" dimensionUniqueName="[Range1]" displayFolder="" count="0" memberValueDatatype="5" unbalanced="0"/>
    <cacheHierarchy uniqueName="[Range2].[Row Labels]" caption="Row Labels" attribute="1" defaultMemberUniqueName="[Range2].[Row Labels].[All]" allUniqueName="[Range2].[Row Labels].[All]" dimensionUniqueName="[Range2]" displayFolder="" count="0" memberValueDatatype="130" unbalanced="0"/>
    <cacheHierarchy uniqueName="[Range2].[Sum of Total]" caption="Sum of Total" attribute="1" defaultMemberUniqueName="[Range2].[Sum of Total].[All]" allUniqueName="[Range2].[Sum of Total].[All]" dimensionUniqueName="[Range2]" displayFolder="" count="0" memberValueDatatype="20" unbalanced="0"/>
    <cacheHierarchy uniqueName="[Measures].[Sum of Jul-21]" caption="Sum of Jul-21" measure="1" displayFolder="" measureGroup="Range1" count="0">
      <extLst>
        <ext xmlns:x15="http://schemas.microsoft.com/office/spreadsheetml/2010/11/main" uri="{B97F6D7D-B522-45F9-BDA1-12C45D357490}">
          <x15:cacheHierarchy aggregatedColumn="3"/>
        </ext>
      </extLst>
    </cacheHierarchy>
    <cacheHierarchy uniqueName="[Measures].[Sum of Aug-21]" caption="Sum of Aug-21" measure="1" displayFolder="" measureGroup="Range1" count="0">
      <extLst>
        <ext xmlns:x15="http://schemas.microsoft.com/office/spreadsheetml/2010/11/main" uri="{B97F6D7D-B522-45F9-BDA1-12C45D357490}">
          <x15:cacheHierarchy aggregatedColumn="4"/>
        </ext>
      </extLst>
    </cacheHierarchy>
    <cacheHierarchy uniqueName="[Measures].[Sum of Sep-21]" caption="Sum of Sep-21" measure="1" displayFolder="" measureGroup="Range1" count="0">
      <extLst>
        <ext xmlns:x15="http://schemas.microsoft.com/office/spreadsheetml/2010/11/main" uri="{B97F6D7D-B522-45F9-BDA1-12C45D357490}">
          <x15:cacheHierarchy aggregatedColumn="5"/>
        </ext>
      </extLst>
    </cacheHierarchy>
    <cacheHierarchy uniqueName="[Measures].[Sum of Oct-21]" caption="Sum of Oct-21" measure="1" displayFolder="" measureGroup="Range1" count="0">
      <extLst>
        <ext xmlns:x15="http://schemas.microsoft.com/office/spreadsheetml/2010/11/main" uri="{B97F6D7D-B522-45F9-BDA1-12C45D357490}">
          <x15:cacheHierarchy aggregatedColumn="6"/>
        </ext>
      </extLst>
    </cacheHierarchy>
    <cacheHierarchy uniqueName="[Measures].[Sum of Nov-21]" caption="Sum of Nov-21" measure="1" displayFolder="" measureGroup="Range1" count="0">
      <extLst>
        <ext xmlns:x15="http://schemas.microsoft.com/office/spreadsheetml/2010/11/main" uri="{B97F6D7D-B522-45F9-BDA1-12C45D357490}">
          <x15:cacheHierarchy aggregatedColumn="7"/>
        </ext>
      </extLst>
    </cacheHierarchy>
    <cacheHierarchy uniqueName="[Measures].[Sum of Dec-21]" caption="Sum of Dec-21" measure="1" displayFolder="" measureGroup="Range1" count="0">
      <extLst>
        <ext xmlns:x15="http://schemas.microsoft.com/office/spreadsheetml/2010/11/main" uri="{B97F6D7D-B522-45F9-BDA1-12C45D357490}">
          <x15:cacheHierarchy aggregatedColumn="8"/>
        </ext>
      </extLst>
    </cacheHierarchy>
    <cacheHierarchy uniqueName="[Measures].[Sum of Jan-22]" caption="Sum of Jan-22" measure="1" displayFolder="" measureGroup="Range1" count="0">
      <extLst>
        <ext xmlns:x15="http://schemas.microsoft.com/office/spreadsheetml/2010/11/main" uri="{B97F6D7D-B522-45F9-BDA1-12C45D357490}">
          <x15:cacheHierarchy aggregatedColumn="9"/>
        </ext>
      </extLst>
    </cacheHierarchy>
    <cacheHierarchy uniqueName="[Measures].[Sum of Total 2]" caption="Sum of Total 2" measure="1" displayFolder="" measureGroup="Range1" count="0">
      <extLst>
        <ext xmlns:x15="http://schemas.microsoft.com/office/spreadsheetml/2010/11/main" uri="{B97F6D7D-B522-45F9-BDA1-12C45D357490}">
          <x15:cacheHierarchy aggregatedColumn="10"/>
        </ext>
      </extLst>
    </cacheHierarchy>
    <cacheHierarchy uniqueName="[Measures].[Sum of Average Sales 2]" caption="Sum of Average Sales 2" measure="1" displayFolder="" measureGroup="Range1" count="0">
      <extLst>
        <ext xmlns:x15="http://schemas.microsoft.com/office/spreadsheetml/2010/11/main" uri="{B97F6D7D-B522-45F9-BDA1-12C45D357490}">
          <x15:cacheHierarchy aggregatedColumn="11"/>
        </ext>
      </extLst>
    </cacheHierarchy>
    <cacheHierarchy uniqueName="[Measures].[Sum of MOM]" caption="Sum of MOM" measure="1" displayFolder="" measureGroup="Range1" count="0">
      <extLst>
        <ext xmlns:x15="http://schemas.microsoft.com/office/spreadsheetml/2010/11/main" uri="{B97F6D7D-B522-45F9-BDA1-12C45D357490}">
          <x15:cacheHierarchy aggregatedColumn="14"/>
        </ext>
      </extLst>
    </cacheHierarchy>
    <cacheHierarchy uniqueName="[Measures].[Average of MOM]" caption="Average of MOM" measure="1" displayFolder="" measureGroup="Range1" count="0">
      <extLst>
        <ext xmlns:x15="http://schemas.microsoft.com/office/spreadsheetml/2010/11/main" uri="{B97F6D7D-B522-45F9-BDA1-12C45D357490}">
          <x15:cacheHierarchy aggregatedColumn="14"/>
        </ext>
      </extLst>
    </cacheHierarchy>
    <cacheHierarchy uniqueName="[Measures].[Count of MOVIE]" caption="Count of MOVIE" measure="1" displayFolder="" measureGroup="Range1" count="0" oneField="1">
      <fieldsUsage count="1">
        <fieldUsage x="0"/>
      </fieldsUsage>
      <extLst>
        <ext xmlns:x15="http://schemas.microsoft.com/office/spreadsheetml/2010/11/main" uri="{B97F6D7D-B522-45F9-BDA1-12C45D357490}">
          <x15:cacheHierarchy aggregatedColumn="0"/>
        </ext>
      </extLst>
    </cacheHierarchy>
    <cacheHierarchy uniqueName="[Measures].[__XL_Count Range1]" caption="__XL_Count Range1" measure="1" displayFolder="" measureGroup="Range1" count="0" hidden="1"/>
    <cacheHierarchy uniqueName="[Measures].[__XL_Count Range2]" caption="__XL_Count Range2" measure="1" displayFolder="" measureGroup="Range2" count="0" hidden="1"/>
    <cacheHierarchy uniqueName="[Measures].[__XL_Count of Models]" caption="__XL_Count of Models" measure="1" displayFolder="" count="0" hidden="1"/>
  </cacheHierarchies>
  <kpis count="0"/>
  <dimensions count="3">
    <dimension measure="1" name="Measures" uniqueName="[Measures]" caption="Measures"/>
    <dimension name="Range1" uniqueName="[Range1]" caption="Range1"/>
    <dimension name="Range2" uniqueName="[Range2]" caption="Range2"/>
  </dimensions>
  <measureGroups count="2">
    <measureGroup name="Range1" caption="Range1"/>
    <measureGroup name="Range2" caption="Range2"/>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saveData="0" refreshedBy="user" refreshedDate="44966.539456134262" backgroundQuery="1" createdVersion="5" refreshedVersion="5" minRefreshableVersion="3" recordCount="0" supportSubquery="1" supportAdvancedDrill="1">
  <cacheSource type="external" connectionId="1"/>
  <cacheFields count="2">
    <cacheField name="[Range1].[Distributors].[Distributors]" caption="Distributors" numFmtId="0" hierarchy="2" level="1">
      <sharedItems count="7">
        <s v="20th Century Fox"/>
        <s v="Dreamworks SKG"/>
        <s v="Paramount Pictures"/>
        <s v="Sony Pictures"/>
        <s v="Universal"/>
        <s v="Walt Disney"/>
        <s v="Warner Bros."/>
      </sharedItems>
    </cacheField>
    <cacheField name="[Measures].[Sum of Total 2]" caption="Sum of Total 2" numFmtId="0" hierarchy="24" level="32767"/>
  </cacheFields>
  <cacheHierarchies count="32">
    <cacheHierarchy uniqueName="[Range1].[MOVIE]" caption="MOVIE" attribute="1" defaultMemberUniqueName="[Range1].[MOVIE].[All]" allUniqueName="[Range1].[MOVIE].[All]" dimensionUniqueName="[Range1]" displayFolder="" count="0" memberValueDatatype="130" unbalanced="0"/>
    <cacheHierarchy uniqueName="[Range1].[Genre]" caption="Genre" attribute="1" defaultMemberUniqueName="[Range1].[Genre].[All]" allUniqueName="[Range1].[Genre].[All]" dimensionUniqueName="[Range1]" displayFolder="" count="0" memberValueDatatype="130" unbalanced="0"/>
    <cacheHierarchy uniqueName="[Range1].[Distributors]" caption="Distributors" attribute="1" defaultMemberUniqueName="[Range1].[Distributors].[All]" allUniqueName="[Range1].[Distributors].[All]" dimensionUniqueName="[Range1]" displayFolder="" count="2" memberValueDatatype="130" unbalanced="0">
      <fieldsUsage count="2">
        <fieldUsage x="-1"/>
        <fieldUsage x="0"/>
      </fieldsUsage>
    </cacheHierarchy>
    <cacheHierarchy uniqueName="[Range1].[Jul-21]" caption="Jul-21" attribute="1" defaultMemberUniqueName="[Range1].[Jul-21].[All]" allUniqueName="[Range1].[Jul-21].[All]" dimensionUniqueName="[Range1]" displayFolder="" count="0" memberValueDatatype="20" unbalanced="0"/>
    <cacheHierarchy uniqueName="[Range1].[Aug-21]" caption="Aug-21" attribute="1" defaultMemberUniqueName="[Range1].[Aug-21].[All]" allUniqueName="[Range1].[Aug-21].[All]" dimensionUniqueName="[Range1]" displayFolder="" count="0" memberValueDatatype="20" unbalanced="0"/>
    <cacheHierarchy uniqueName="[Range1].[Sep-21]" caption="Sep-21" attribute="1" defaultMemberUniqueName="[Range1].[Sep-21].[All]" allUniqueName="[Range1].[Sep-21].[All]" dimensionUniqueName="[Range1]" displayFolder="" count="0" memberValueDatatype="20" unbalanced="0"/>
    <cacheHierarchy uniqueName="[Range1].[Oct-21]" caption="Oct-21" attribute="1" defaultMemberUniqueName="[Range1].[Oct-21].[All]" allUniqueName="[Range1].[Oct-21].[All]" dimensionUniqueName="[Range1]" displayFolder="" count="0" memberValueDatatype="20" unbalanced="0"/>
    <cacheHierarchy uniqueName="[Range1].[Nov-21]" caption="Nov-21" attribute="1" defaultMemberUniqueName="[Range1].[Nov-21].[All]" allUniqueName="[Range1].[Nov-21].[All]" dimensionUniqueName="[Range1]" displayFolder="" count="0" memberValueDatatype="20" unbalanced="0"/>
    <cacheHierarchy uniqueName="[Range1].[Dec-21]" caption="Dec-21" attribute="1" defaultMemberUniqueName="[Range1].[Dec-21].[All]" allUniqueName="[Range1].[Dec-21].[All]" dimensionUniqueName="[Range1]" displayFolder="" count="0" memberValueDatatype="20" unbalanced="0"/>
    <cacheHierarchy uniqueName="[Range1].[Jan-22]" caption="Jan-22" attribute="1" defaultMemberUniqueName="[Range1].[Jan-22].[All]" allUniqueName="[Range1].[Jan-22].[All]" dimensionUniqueName="[Range1]" displayFolder="" count="0" memberValueDatatype="20" unbalanced="0"/>
    <cacheHierarchy uniqueName="[Range1].[Total]" caption="Total" attribute="1" defaultMemberUniqueName="[Range1].[Total].[All]" allUniqueName="[Range1].[Total].[All]" dimensionUniqueName="[Range1]" displayFolder="" count="0" memberValueDatatype="20" unbalanced="0"/>
    <cacheHierarchy uniqueName="[Range1].[Average Sales]" caption="Average Sales" attribute="1" defaultMemberUniqueName="[Range1].[Average Sales].[All]" allUniqueName="[Range1].[Average Sales].[All]" dimensionUniqueName="[Range1]" displayFolder="" count="0" memberValueDatatype="5" unbalanced="0"/>
    <cacheHierarchy uniqueName="[Range1].[Minimuin]" caption="Minimuin" attribute="1" defaultMemberUniqueName="[Range1].[Minimuin].[All]" allUniqueName="[Range1].[Minimuin].[All]" dimensionUniqueName="[Range1]" displayFolder="" count="0" memberValueDatatype="20" unbalanced="0"/>
    <cacheHierarchy uniqueName="[Range1].[Maximuim]" caption="Maximuim" attribute="1" defaultMemberUniqueName="[Range1].[Maximuim].[All]" allUniqueName="[Range1].[Maximuim].[All]" dimensionUniqueName="[Range1]" displayFolder="" count="0" memberValueDatatype="20" unbalanced="0"/>
    <cacheHierarchy uniqueName="[Range1].[MOM]" caption="MOM" attribute="1" defaultMemberUniqueName="[Range1].[MOM].[All]" allUniqueName="[Range1].[MOM].[All]" dimensionUniqueName="[Range1]" displayFolder="" count="0" memberValueDatatype="5" unbalanced="0"/>
    <cacheHierarchy uniqueName="[Range2].[Row Labels]" caption="Row Labels" attribute="1" defaultMemberUniqueName="[Range2].[Row Labels].[All]" allUniqueName="[Range2].[Row Labels].[All]" dimensionUniqueName="[Range2]" displayFolder="" count="0" memberValueDatatype="130" unbalanced="0"/>
    <cacheHierarchy uniqueName="[Range2].[Sum of Total]" caption="Sum of Total" attribute="1" defaultMemberUniqueName="[Range2].[Sum of Total].[All]" allUniqueName="[Range2].[Sum of Total].[All]" dimensionUniqueName="[Range2]" displayFolder="" count="0" memberValueDatatype="20" unbalanced="0"/>
    <cacheHierarchy uniqueName="[Measures].[Sum of Jul-21]" caption="Sum of Jul-21" measure="1" displayFolder="" measureGroup="Range1" count="0">
      <extLst>
        <ext xmlns:x15="http://schemas.microsoft.com/office/spreadsheetml/2010/11/main" uri="{B97F6D7D-B522-45F9-BDA1-12C45D357490}">
          <x15:cacheHierarchy aggregatedColumn="3"/>
        </ext>
      </extLst>
    </cacheHierarchy>
    <cacheHierarchy uniqueName="[Measures].[Sum of Aug-21]" caption="Sum of Aug-21" measure="1" displayFolder="" measureGroup="Range1" count="0">
      <extLst>
        <ext xmlns:x15="http://schemas.microsoft.com/office/spreadsheetml/2010/11/main" uri="{B97F6D7D-B522-45F9-BDA1-12C45D357490}">
          <x15:cacheHierarchy aggregatedColumn="4"/>
        </ext>
      </extLst>
    </cacheHierarchy>
    <cacheHierarchy uniqueName="[Measures].[Sum of Sep-21]" caption="Sum of Sep-21" measure="1" displayFolder="" measureGroup="Range1" count="0">
      <extLst>
        <ext xmlns:x15="http://schemas.microsoft.com/office/spreadsheetml/2010/11/main" uri="{B97F6D7D-B522-45F9-BDA1-12C45D357490}">
          <x15:cacheHierarchy aggregatedColumn="5"/>
        </ext>
      </extLst>
    </cacheHierarchy>
    <cacheHierarchy uniqueName="[Measures].[Sum of Oct-21]" caption="Sum of Oct-21" measure="1" displayFolder="" measureGroup="Range1" count="0">
      <extLst>
        <ext xmlns:x15="http://schemas.microsoft.com/office/spreadsheetml/2010/11/main" uri="{B97F6D7D-B522-45F9-BDA1-12C45D357490}">
          <x15:cacheHierarchy aggregatedColumn="6"/>
        </ext>
      </extLst>
    </cacheHierarchy>
    <cacheHierarchy uniqueName="[Measures].[Sum of Nov-21]" caption="Sum of Nov-21" measure="1" displayFolder="" measureGroup="Range1" count="0">
      <extLst>
        <ext xmlns:x15="http://schemas.microsoft.com/office/spreadsheetml/2010/11/main" uri="{B97F6D7D-B522-45F9-BDA1-12C45D357490}">
          <x15:cacheHierarchy aggregatedColumn="7"/>
        </ext>
      </extLst>
    </cacheHierarchy>
    <cacheHierarchy uniqueName="[Measures].[Sum of Dec-21]" caption="Sum of Dec-21" measure="1" displayFolder="" measureGroup="Range1" count="0">
      <extLst>
        <ext xmlns:x15="http://schemas.microsoft.com/office/spreadsheetml/2010/11/main" uri="{B97F6D7D-B522-45F9-BDA1-12C45D357490}">
          <x15:cacheHierarchy aggregatedColumn="8"/>
        </ext>
      </extLst>
    </cacheHierarchy>
    <cacheHierarchy uniqueName="[Measures].[Sum of Jan-22]" caption="Sum of Jan-22" measure="1" displayFolder="" measureGroup="Range1" count="0">
      <extLst>
        <ext xmlns:x15="http://schemas.microsoft.com/office/spreadsheetml/2010/11/main" uri="{B97F6D7D-B522-45F9-BDA1-12C45D357490}">
          <x15:cacheHierarchy aggregatedColumn="9"/>
        </ext>
      </extLst>
    </cacheHierarchy>
    <cacheHierarchy uniqueName="[Measures].[Sum of Total 2]" caption="Sum of Total 2" measure="1" displayFolder="" measureGroup="Range1" count="0" oneField="1">
      <fieldsUsage count="1">
        <fieldUsage x="1"/>
      </fieldsUsage>
      <extLst>
        <ext xmlns:x15="http://schemas.microsoft.com/office/spreadsheetml/2010/11/main" uri="{B97F6D7D-B522-45F9-BDA1-12C45D357490}">
          <x15:cacheHierarchy aggregatedColumn="10"/>
        </ext>
      </extLst>
    </cacheHierarchy>
    <cacheHierarchy uniqueName="[Measures].[Sum of Average Sales 2]" caption="Sum of Average Sales 2" measure="1" displayFolder="" measureGroup="Range1" count="0">
      <extLst>
        <ext xmlns:x15="http://schemas.microsoft.com/office/spreadsheetml/2010/11/main" uri="{B97F6D7D-B522-45F9-BDA1-12C45D357490}">
          <x15:cacheHierarchy aggregatedColumn="11"/>
        </ext>
      </extLst>
    </cacheHierarchy>
    <cacheHierarchy uniqueName="[Measures].[Sum of MOM]" caption="Sum of MOM" measure="1" displayFolder="" measureGroup="Range1" count="0">
      <extLst>
        <ext xmlns:x15="http://schemas.microsoft.com/office/spreadsheetml/2010/11/main" uri="{B97F6D7D-B522-45F9-BDA1-12C45D357490}">
          <x15:cacheHierarchy aggregatedColumn="14"/>
        </ext>
      </extLst>
    </cacheHierarchy>
    <cacheHierarchy uniqueName="[Measures].[Average of MOM]" caption="Average of MOM" measure="1" displayFolder="" measureGroup="Range1" count="0">
      <extLst>
        <ext xmlns:x15="http://schemas.microsoft.com/office/spreadsheetml/2010/11/main" uri="{B97F6D7D-B522-45F9-BDA1-12C45D357490}">
          <x15:cacheHierarchy aggregatedColumn="14"/>
        </ext>
      </extLst>
    </cacheHierarchy>
    <cacheHierarchy uniqueName="[Measures].[Count of MOVIE]" caption="Count of MOVIE" measure="1" displayFolder="" measureGroup="Range1" count="0">
      <extLst>
        <ext xmlns:x15="http://schemas.microsoft.com/office/spreadsheetml/2010/11/main" uri="{B97F6D7D-B522-45F9-BDA1-12C45D357490}">
          <x15:cacheHierarchy aggregatedColumn="0"/>
        </ext>
      </extLst>
    </cacheHierarchy>
    <cacheHierarchy uniqueName="[Measures].[__XL_Count Range1]" caption="__XL_Count Range1" measure="1" displayFolder="" measureGroup="Range1" count="0" hidden="1"/>
    <cacheHierarchy uniqueName="[Measures].[__XL_Count Range2]" caption="__XL_Count Range2" measure="1" displayFolder="" measureGroup="Range2" count="0" hidden="1"/>
    <cacheHierarchy uniqueName="[Measures].[__XL_Count of Models]" caption="__XL_Count of Models" measure="1" displayFolder="" count="0" hidden="1"/>
  </cacheHierarchies>
  <kpis count="0"/>
  <dimensions count="3">
    <dimension measure="1" name="Measures" uniqueName="[Measures]" caption="Measures"/>
    <dimension name="Range1" uniqueName="[Range1]" caption="Range1"/>
    <dimension name="Range2" uniqueName="[Range2]" caption="Range2"/>
  </dimensions>
  <measureGroups count="2">
    <measureGroup name="Range1" caption="Range1"/>
    <measureGroup name="Range2" caption="Range2"/>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saveData="0" refreshedBy="user" refreshedDate="44966.539458680556" backgroundQuery="1" createdVersion="5" refreshedVersion="5" minRefreshableVersion="3" recordCount="0" supportSubquery="1" supportAdvancedDrill="1">
  <cacheSource type="external" connectionId="1"/>
  <cacheFields count="1">
    <cacheField name="[Measures].[Average of MOM]" caption="Average of MOM" numFmtId="0" hierarchy="27" level="32767"/>
  </cacheFields>
  <cacheHierarchies count="32">
    <cacheHierarchy uniqueName="[Range1].[MOVIE]" caption="MOVIE" attribute="1" defaultMemberUniqueName="[Range1].[MOVIE].[All]" allUniqueName="[Range1].[MOVIE].[All]" dimensionUniqueName="[Range1]" displayFolder="" count="0" memberValueDatatype="130" unbalanced="0"/>
    <cacheHierarchy uniqueName="[Range1].[Genre]" caption="Genre" attribute="1" defaultMemberUniqueName="[Range1].[Genre].[All]" allUniqueName="[Range1].[Genre].[All]" dimensionUniqueName="[Range1]" displayFolder="" count="0" memberValueDatatype="130" unbalanced="0"/>
    <cacheHierarchy uniqueName="[Range1].[Distributors]" caption="Distributors" attribute="1" defaultMemberUniqueName="[Range1].[Distributors].[All]" allUniqueName="[Range1].[Distributors].[All]" dimensionUniqueName="[Range1]" displayFolder="" count="0" memberValueDatatype="130" unbalanced="0"/>
    <cacheHierarchy uniqueName="[Range1].[Jul-21]" caption="Jul-21" attribute="1" defaultMemberUniqueName="[Range1].[Jul-21].[All]" allUniqueName="[Range1].[Jul-21].[All]" dimensionUniqueName="[Range1]" displayFolder="" count="0" memberValueDatatype="20" unbalanced="0"/>
    <cacheHierarchy uniqueName="[Range1].[Aug-21]" caption="Aug-21" attribute="1" defaultMemberUniqueName="[Range1].[Aug-21].[All]" allUniqueName="[Range1].[Aug-21].[All]" dimensionUniqueName="[Range1]" displayFolder="" count="0" memberValueDatatype="20" unbalanced="0"/>
    <cacheHierarchy uniqueName="[Range1].[Sep-21]" caption="Sep-21" attribute="1" defaultMemberUniqueName="[Range1].[Sep-21].[All]" allUniqueName="[Range1].[Sep-21].[All]" dimensionUniqueName="[Range1]" displayFolder="" count="0" memberValueDatatype="20" unbalanced="0"/>
    <cacheHierarchy uniqueName="[Range1].[Oct-21]" caption="Oct-21" attribute="1" defaultMemberUniqueName="[Range1].[Oct-21].[All]" allUniqueName="[Range1].[Oct-21].[All]" dimensionUniqueName="[Range1]" displayFolder="" count="0" memberValueDatatype="20" unbalanced="0"/>
    <cacheHierarchy uniqueName="[Range1].[Nov-21]" caption="Nov-21" attribute="1" defaultMemberUniqueName="[Range1].[Nov-21].[All]" allUniqueName="[Range1].[Nov-21].[All]" dimensionUniqueName="[Range1]" displayFolder="" count="0" memberValueDatatype="20" unbalanced="0"/>
    <cacheHierarchy uniqueName="[Range1].[Dec-21]" caption="Dec-21" attribute="1" defaultMemberUniqueName="[Range1].[Dec-21].[All]" allUniqueName="[Range1].[Dec-21].[All]" dimensionUniqueName="[Range1]" displayFolder="" count="0" memberValueDatatype="20" unbalanced="0"/>
    <cacheHierarchy uniqueName="[Range1].[Jan-22]" caption="Jan-22" attribute="1" defaultMemberUniqueName="[Range1].[Jan-22].[All]" allUniqueName="[Range1].[Jan-22].[All]" dimensionUniqueName="[Range1]" displayFolder="" count="0" memberValueDatatype="20" unbalanced="0"/>
    <cacheHierarchy uniqueName="[Range1].[Total]" caption="Total" attribute="1" defaultMemberUniqueName="[Range1].[Total].[All]" allUniqueName="[Range1].[Total].[All]" dimensionUniqueName="[Range1]" displayFolder="" count="0" memberValueDatatype="20" unbalanced="0"/>
    <cacheHierarchy uniqueName="[Range1].[Average Sales]" caption="Average Sales" attribute="1" defaultMemberUniqueName="[Range1].[Average Sales].[All]" allUniqueName="[Range1].[Average Sales].[All]" dimensionUniqueName="[Range1]" displayFolder="" count="0" memberValueDatatype="5" unbalanced="0"/>
    <cacheHierarchy uniqueName="[Range1].[Minimuin]" caption="Minimuin" attribute="1" defaultMemberUniqueName="[Range1].[Minimuin].[All]" allUniqueName="[Range1].[Minimuin].[All]" dimensionUniqueName="[Range1]" displayFolder="" count="0" memberValueDatatype="20" unbalanced="0"/>
    <cacheHierarchy uniqueName="[Range1].[Maximuim]" caption="Maximuim" attribute="1" defaultMemberUniqueName="[Range1].[Maximuim].[All]" allUniqueName="[Range1].[Maximuim].[All]" dimensionUniqueName="[Range1]" displayFolder="" count="0" memberValueDatatype="20" unbalanced="0"/>
    <cacheHierarchy uniqueName="[Range1].[MOM]" caption="MOM" attribute="1" defaultMemberUniqueName="[Range1].[MOM].[All]" allUniqueName="[Range1].[MOM].[All]" dimensionUniqueName="[Range1]" displayFolder="" count="0" memberValueDatatype="5" unbalanced="0"/>
    <cacheHierarchy uniqueName="[Range2].[Row Labels]" caption="Row Labels" attribute="1" defaultMemberUniqueName="[Range2].[Row Labels].[All]" allUniqueName="[Range2].[Row Labels].[All]" dimensionUniqueName="[Range2]" displayFolder="" count="0" memberValueDatatype="130" unbalanced="0"/>
    <cacheHierarchy uniqueName="[Range2].[Sum of Total]" caption="Sum of Total" attribute="1" defaultMemberUniqueName="[Range2].[Sum of Total].[All]" allUniqueName="[Range2].[Sum of Total].[All]" dimensionUniqueName="[Range2]" displayFolder="" count="0" memberValueDatatype="20" unbalanced="0"/>
    <cacheHierarchy uniqueName="[Measures].[Sum of Jul-21]" caption="Sum of Jul-21" measure="1" displayFolder="" measureGroup="Range1" count="0">
      <extLst>
        <ext xmlns:x15="http://schemas.microsoft.com/office/spreadsheetml/2010/11/main" uri="{B97F6D7D-B522-45F9-BDA1-12C45D357490}">
          <x15:cacheHierarchy aggregatedColumn="3"/>
        </ext>
      </extLst>
    </cacheHierarchy>
    <cacheHierarchy uniqueName="[Measures].[Sum of Aug-21]" caption="Sum of Aug-21" measure="1" displayFolder="" measureGroup="Range1" count="0">
      <extLst>
        <ext xmlns:x15="http://schemas.microsoft.com/office/spreadsheetml/2010/11/main" uri="{B97F6D7D-B522-45F9-BDA1-12C45D357490}">
          <x15:cacheHierarchy aggregatedColumn="4"/>
        </ext>
      </extLst>
    </cacheHierarchy>
    <cacheHierarchy uniqueName="[Measures].[Sum of Sep-21]" caption="Sum of Sep-21" measure="1" displayFolder="" measureGroup="Range1" count="0">
      <extLst>
        <ext xmlns:x15="http://schemas.microsoft.com/office/spreadsheetml/2010/11/main" uri="{B97F6D7D-B522-45F9-BDA1-12C45D357490}">
          <x15:cacheHierarchy aggregatedColumn="5"/>
        </ext>
      </extLst>
    </cacheHierarchy>
    <cacheHierarchy uniqueName="[Measures].[Sum of Oct-21]" caption="Sum of Oct-21" measure="1" displayFolder="" measureGroup="Range1" count="0">
      <extLst>
        <ext xmlns:x15="http://schemas.microsoft.com/office/spreadsheetml/2010/11/main" uri="{B97F6D7D-B522-45F9-BDA1-12C45D357490}">
          <x15:cacheHierarchy aggregatedColumn="6"/>
        </ext>
      </extLst>
    </cacheHierarchy>
    <cacheHierarchy uniqueName="[Measures].[Sum of Nov-21]" caption="Sum of Nov-21" measure="1" displayFolder="" measureGroup="Range1" count="0">
      <extLst>
        <ext xmlns:x15="http://schemas.microsoft.com/office/spreadsheetml/2010/11/main" uri="{B97F6D7D-B522-45F9-BDA1-12C45D357490}">
          <x15:cacheHierarchy aggregatedColumn="7"/>
        </ext>
      </extLst>
    </cacheHierarchy>
    <cacheHierarchy uniqueName="[Measures].[Sum of Dec-21]" caption="Sum of Dec-21" measure="1" displayFolder="" measureGroup="Range1" count="0">
      <extLst>
        <ext xmlns:x15="http://schemas.microsoft.com/office/spreadsheetml/2010/11/main" uri="{B97F6D7D-B522-45F9-BDA1-12C45D357490}">
          <x15:cacheHierarchy aggregatedColumn="8"/>
        </ext>
      </extLst>
    </cacheHierarchy>
    <cacheHierarchy uniqueName="[Measures].[Sum of Jan-22]" caption="Sum of Jan-22" measure="1" displayFolder="" measureGroup="Range1" count="0">
      <extLst>
        <ext xmlns:x15="http://schemas.microsoft.com/office/spreadsheetml/2010/11/main" uri="{B97F6D7D-B522-45F9-BDA1-12C45D357490}">
          <x15:cacheHierarchy aggregatedColumn="9"/>
        </ext>
      </extLst>
    </cacheHierarchy>
    <cacheHierarchy uniqueName="[Measures].[Sum of Total 2]" caption="Sum of Total 2" measure="1" displayFolder="" measureGroup="Range1" count="0">
      <extLst>
        <ext xmlns:x15="http://schemas.microsoft.com/office/spreadsheetml/2010/11/main" uri="{B97F6D7D-B522-45F9-BDA1-12C45D357490}">
          <x15:cacheHierarchy aggregatedColumn="10"/>
        </ext>
      </extLst>
    </cacheHierarchy>
    <cacheHierarchy uniqueName="[Measures].[Sum of Average Sales 2]" caption="Sum of Average Sales 2" measure="1" displayFolder="" measureGroup="Range1" count="0">
      <extLst>
        <ext xmlns:x15="http://schemas.microsoft.com/office/spreadsheetml/2010/11/main" uri="{B97F6D7D-B522-45F9-BDA1-12C45D357490}">
          <x15:cacheHierarchy aggregatedColumn="11"/>
        </ext>
      </extLst>
    </cacheHierarchy>
    <cacheHierarchy uniqueName="[Measures].[Sum of MOM]" caption="Sum of MOM" measure="1" displayFolder="" measureGroup="Range1" count="0">
      <extLst>
        <ext xmlns:x15="http://schemas.microsoft.com/office/spreadsheetml/2010/11/main" uri="{B97F6D7D-B522-45F9-BDA1-12C45D357490}">
          <x15:cacheHierarchy aggregatedColumn="14"/>
        </ext>
      </extLst>
    </cacheHierarchy>
    <cacheHierarchy uniqueName="[Measures].[Average of MOM]" caption="Average of MOM" measure="1" displayFolder="" measureGroup="Range1" count="0" oneField="1">
      <fieldsUsage count="1">
        <fieldUsage x="0"/>
      </fieldsUsage>
      <extLst>
        <ext xmlns:x15="http://schemas.microsoft.com/office/spreadsheetml/2010/11/main" uri="{B97F6D7D-B522-45F9-BDA1-12C45D357490}">
          <x15:cacheHierarchy aggregatedColumn="14"/>
        </ext>
      </extLst>
    </cacheHierarchy>
    <cacheHierarchy uniqueName="[Measures].[Count of MOVIE]" caption="Count of MOVIE" measure="1" displayFolder="" measureGroup="Range1" count="0">
      <extLst>
        <ext xmlns:x15="http://schemas.microsoft.com/office/spreadsheetml/2010/11/main" uri="{B97F6D7D-B522-45F9-BDA1-12C45D357490}">
          <x15:cacheHierarchy aggregatedColumn="0"/>
        </ext>
      </extLst>
    </cacheHierarchy>
    <cacheHierarchy uniqueName="[Measures].[__XL_Count Range1]" caption="__XL_Count Range1" measure="1" displayFolder="" measureGroup="Range1" count="0" hidden="1"/>
    <cacheHierarchy uniqueName="[Measures].[__XL_Count Range2]" caption="__XL_Count Range2" measure="1" displayFolder="" measureGroup="Range2" count="0" hidden="1"/>
    <cacheHierarchy uniqueName="[Measures].[__XL_Count of Models]" caption="__XL_Count of Models" measure="1" displayFolder="" count="0" hidden="1"/>
  </cacheHierarchies>
  <kpis count="0"/>
  <dimensions count="3">
    <dimension measure="1" name="Measures" uniqueName="[Measures]" caption="Measures"/>
    <dimension name="Range1" uniqueName="[Range1]" caption="Range1"/>
    <dimension name="Range2" uniqueName="[Range2]" caption="Range2"/>
  </dimensions>
  <measureGroups count="2">
    <measureGroup name="Range1" caption="Range1"/>
    <measureGroup name="Range2" caption="Range2"/>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r:id="rId1" refreshedBy="user" refreshedDate="44950.144677546297" createdVersion="5" refreshedVersion="5" minRefreshableVersion="3" recordCount="16">
  <cacheSource type="worksheet">
    <worksheetSource ref="A1:P17" sheet="Main Data"/>
  </cacheSource>
  <cacheFields count="16">
    <cacheField name="MOVIE" numFmtId="0">
      <sharedItems/>
    </cacheField>
    <cacheField name="Genre" numFmtId="0">
      <sharedItems count="3">
        <s v="Action"/>
        <s v="Adventure"/>
        <s v="Drama"/>
      </sharedItems>
    </cacheField>
    <cacheField name="Distributors" numFmtId="0">
      <sharedItems count="7">
        <s v="Paramount Pictures"/>
        <s v="Walt Disney"/>
        <s v="Warner Bros."/>
        <s v="20th Century Fox"/>
        <s v="Sony Pictures"/>
        <s v="Universal"/>
        <s v="Dreamworks SKG"/>
      </sharedItems>
    </cacheField>
    <cacheField name="Jul-21" numFmtId="164">
      <sharedItems containsSemiMixedTypes="0" containsString="0" containsNumber="1" containsInteger="1" minValue="1246" maxValue="908851"/>
    </cacheField>
    <cacheField name="Aug-21" numFmtId="164">
      <sharedItems containsSemiMixedTypes="0" containsString="0" containsNumber="1" containsInteger="1" minValue="1246" maxValue="953741"/>
    </cacheField>
    <cacheField name="Sep-21" numFmtId="164">
      <sharedItems containsSemiMixedTypes="0" containsString="0" containsNumber="1" containsInteger="1" minValue="1246" maxValue="924366"/>
    </cacheField>
    <cacheField name="Oct-21" numFmtId="164">
      <sharedItems containsSemiMixedTypes="0" containsString="0" containsNumber="1" containsInteger="1" minValue="1246" maxValue="907576"/>
    </cacheField>
    <cacheField name="Nov-21" numFmtId="164">
      <sharedItems containsSemiMixedTypes="0" containsString="0" containsNumber="1" containsInteger="1" minValue="1246" maxValue="945771"/>
    </cacheField>
    <cacheField name="Dec-21" numFmtId="164">
      <sharedItems containsSemiMixedTypes="0" containsString="0" containsNumber="1" containsInteger="1" minValue="1246" maxValue="1928656"/>
    </cacheField>
    <cacheField name="Jan-22" numFmtId="164">
      <sharedItems containsSemiMixedTypes="0" containsString="0" containsNumber="1" containsInteger="1" minValue="1246" maxValue="1023031"/>
    </cacheField>
    <cacheField name="Total" numFmtId="164">
      <sharedItems containsSemiMixedTypes="0" containsString="0" containsNumber="1" containsInteger="1" minValue="8722" maxValue="7591992"/>
    </cacheField>
    <cacheField name="Average Sales" numFmtId="164">
      <sharedItems containsSemiMixedTypes="0" containsString="0" containsNumber="1" minValue="1246" maxValue="1084570.2857142857"/>
    </cacheField>
    <cacheField name="Minimuin" numFmtId="164">
      <sharedItems containsSemiMixedTypes="0" containsString="0" containsNumber="1" containsInteger="1" minValue="1246" maxValue="907576"/>
    </cacheField>
    <cacheField name="Maximuim" numFmtId="164">
      <sharedItems containsSemiMixedTypes="0" containsString="0" containsNumber="1" containsInteger="1" minValue="1246" maxValue="1928656"/>
    </cacheField>
    <cacheField name="MOM" numFmtId="9">
      <sharedItems containsSemiMixedTypes="0" containsString="0" containsNumber="1" minValue="-0.49047717434747562" maxValue="3.6115569823435001E-2"/>
    </cacheField>
    <cacheField name="Above average" numFmtId="164">
      <sharedItems count="2">
        <s v="Above average"/>
        <s v="Below average"/>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6">
  <r>
    <x v="0"/>
    <x v="0"/>
    <x v="0"/>
    <n v="908851"/>
    <n v="953741"/>
    <n v="924366"/>
    <n v="907576"/>
    <n v="945771"/>
    <n v="1928656"/>
    <n v="1023031"/>
    <n v="7591992"/>
    <n v="1084570.2857142857"/>
    <n v="907576"/>
    <n v="1928656"/>
    <n v="-0.46956274213753002"/>
    <s v="Above Average"/>
  </r>
  <r>
    <x v="1"/>
    <x v="1"/>
    <x v="1"/>
    <n v="544951"/>
    <n v="576636"/>
    <n v="564851"/>
    <n v="516416"/>
    <n v="558496"/>
    <n v="1139066"/>
    <n v="606996"/>
    <n v="4507412"/>
    <n v="643916"/>
    <n v="516416"/>
    <n v="1139066"/>
    <n v="-0.46711077321243899"/>
    <s v="Above Average"/>
  </r>
  <r>
    <x v="2"/>
    <x v="2"/>
    <x v="1"/>
    <n v="259311"/>
    <n v="263611"/>
    <n v="263801"/>
    <n v="279256"/>
    <n v="283426"/>
    <n v="590476"/>
    <n v="300861"/>
    <n v="2240742"/>
    <n v="320106"/>
    <n v="259311"/>
    <n v="590476"/>
    <n v="-0.49047717434747562"/>
    <s v="Above Average"/>
  </r>
  <r>
    <x v="3"/>
    <x v="0"/>
    <x v="0"/>
    <n v="81641"/>
    <n v="86581"/>
    <n v="78091"/>
    <n v="92076"/>
    <n v="94381"/>
    <n v="187256"/>
    <n v="111241"/>
    <n v="731267"/>
    <n v="104466.71428571429"/>
    <n v="78091"/>
    <n v="187256"/>
    <n v="-0.40594159866706536"/>
    <s v="Below Average"/>
  </r>
  <r>
    <x v="4"/>
    <x v="3"/>
    <x v="2"/>
    <n v="14506"/>
    <n v="18876"/>
    <n v="8641"/>
    <n v="5236"/>
    <n v="5066"/>
    <n v="2286"/>
    <n v="1316"/>
    <n v="55927"/>
    <n v="7989.5714285714284"/>
    <n v="1316"/>
    <n v="18876"/>
    <n v="-0.42432195975503062"/>
    <s v="Below Average"/>
  </r>
  <r>
    <x v="5"/>
    <x v="1"/>
    <x v="2"/>
    <n v="5746"/>
    <n v="5816"/>
    <n v="5836"/>
    <n v="5671"/>
    <n v="5841"/>
    <n v="10066"/>
    <n v="5821"/>
    <n v="44797"/>
    <n v="6399.5714285714284"/>
    <n v="5671"/>
    <n v="10066"/>
    <n v="-0.42171666997814428"/>
    <s v="Below Average"/>
  </r>
  <r>
    <x v="6"/>
    <x v="2"/>
    <x v="2"/>
    <n v="7586"/>
    <n v="7081"/>
    <n v="8006"/>
    <n v="12296"/>
    <n v="1246"/>
    <n v="1246"/>
    <n v="1246"/>
    <n v="38707"/>
    <n v="5529.5714285714284"/>
    <n v="1246"/>
    <n v="12296"/>
    <n v="0"/>
    <s v="Below Average"/>
  </r>
  <r>
    <x v="7"/>
    <x v="4"/>
    <x v="2"/>
    <n v="2251"/>
    <n v="2286"/>
    <n v="2286"/>
    <n v="3756"/>
    <n v="4451"/>
    <n v="4956"/>
    <n v="2671"/>
    <n v="22657"/>
    <n v="3236.7142857142858"/>
    <n v="2251"/>
    <n v="4956"/>
    <n v="-0.46105730427764324"/>
    <s v="Below Average"/>
  </r>
  <r>
    <x v="8"/>
    <x v="3"/>
    <x v="2"/>
    <n v="1506"/>
    <n v="1501"/>
    <n v="1501"/>
    <n v="1516"/>
    <n v="1501"/>
    <n v="1746"/>
    <n v="1496"/>
    <n v="10767"/>
    <n v="1538.1428571428571"/>
    <n v="1496"/>
    <n v="1746"/>
    <n v="-0.14318442153493705"/>
    <s v="Below Average"/>
  </r>
  <r>
    <x v="9"/>
    <x v="5"/>
    <x v="2"/>
    <n v="1296"/>
    <n v="1296"/>
    <n v="1296"/>
    <n v="1291"/>
    <n v="1296"/>
    <n v="1346"/>
    <n v="1296"/>
    <n v="9117"/>
    <n v="1302.4285714285713"/>
    <n v="1291"/>
    <n v="1346"/>
    <n v="-3.7147102526002951E-2"/>
    <s v="Below Average"/>
  </r>
  <r>
    <x v="10"/>
    <x v="4"/>
    <x v="2"/>
    <n v="1246"/>
    <n v="1246"/>
    <n v="1246"/>
    <n v="1251"/>
    <n v="1256"/>
    <n v="1396"/>
    <n v="1256"/>
    <n v="8897"/>
    <n v="1271"/>
    <n v="1246"/>
    <n v="1396"/>
    <n v="-0.10028653295128942"/>
    <s v="Below Average"/>
  </r>
  <r>
    <x v="11"/>
    <x v="6"/>
    <x v="2"/>
    <n v="1271"/>
    <n v="1271"/>
    <n v="1271"/>
    <n v="1271"/>
    <n v="1271"/>
    <n v="1276"/>
    <n v="1246"/>
    <n v="8877"/>
    <n v="1268.1428571428571"/>
    <n v="1246"/>
    <n v="1276"/>
    <n v="-2.3510971786833812E-2"/>
    <s v="Below Average"/>
  </r>
  <r>
    <x v="12"/>
    <x v="2"/>
    <x v="0"/>
    <n v="1246"/>
    <n v="1246"/>
    <n v="1246"/>
    <n v="1246"/>
    <n v="1246"/>
    <n v="1246"/>
    <n v="1291"/>
    <n v="8767"/>
    <n v="1252.4285714285713"/>
    <n v="1246"/>
    <n v="1291"/>
    <n v="3.6115569823435001E-2"/>
    <s v="Below Average"/>
  </r>
  <r>
    <x v="13"/>
    <x v="4"/>
    <x v="2"/>
    <n v="1246"/>
    <n v="1246"/>
    <n v="1246"/>
    <n v="1246"/>
    <n v="1246"/>
    <n v="1246"/>
    <n v="1246"/>
    <n v="8722"/>
    <n v="1246"/>
    <n v="1246"/>
    <n v="1246"/>
    <n v="0"/>
    <s v="Below Average"/>
  </r>
  <r>
    <x v="14"/>
    <x v="3"/>
    <x v="0"/>
    <n v="1246"/>
    <n v="1246"/>
    <n v="1246"/>
    <n v="1246"/>
    <n v="1246"/>
    <n v="1246"/>
    <n v="1246"/>
    <n v="8722"/>
    <n v="1246"/>
    <n v="1246"/>
    <n v="1246"/>
    <n v="0"/>
    <s v="Below Average"/>
  </r>
  <r>
    <x v="15"/>
    <x v="1"/>
    <x v="0"/>
    <n v="1246"/>
    <n v="1246"/>
    <n v="1246"/>
    <n v="1246"/>
    <n v="1246"/>
    <n v="1246"/>
    <n v="1246"/>
    <n v="8722"/>
    <n v="1246"/>
    <n v="1246"/>
    <n v="1246"/>
    <n v="0"/>
    <s v="Below Average"/>
  </r>
</pivotCacheRecords>
</file>

<file path=xl/pivotCache/pivotCacheRecords2.xml><?xml version="1.0" encoding="utf-8"?>
<pivotCacheRecords xmlns="http://schemas.openxmlformats.org/spreadsheetml/2006/main" xmlns:r="http://schemas.openxmlformats.org/officeDocument/2006/relationships" count="16">
  <r>
    <s v="Transformers: Revenge of the Fallen"/>
    <x v="0"/>
    <x v="0"/>
    <n v="908851"/>
    <n v="953741"/>
    <n v="924366"/>
    <n v="907576"/>
    <n v="945771"/>
    <n v="1928656"/>
    <n v="1023031"/>
    <n v="7591992"/>
    <n v="1084570.2857142857"/>
    <n v="907576"/>
    <n v="1928656"/>
    <n v="-0.46956274213753002"/>
    <x v="0"/>
  </r>
  <r>
    <s v="Finding Nemo"/>
    <x v="1"/>
    <x v="1"/>
    <n v="544951"/>
    <n v="576636"/>
    <n v="564851"/>
    <n v="516416"/>
    <n v="558496"/>
    <n v="1139066"/>
    <n v="606996"/>
    <n v="4507412"/>
    <n v="643916"/>
    <n v="516416"/>
    <n v="1139066"/>
    <n v="-0.46711077321243899"/>
    <x v="0"/>
  </r>
  <r>
    <s v="Batman Forever"/>
    <x v="2"/>
    <x v="2"/>
    <n v="259311"/>
    <n v="263611"/>
    <n v="263801"/>
    <n v="279256"/>
    <n v="283426"/>
    <n v="590476"/>
    <n v="300861"/>
    <n v="2240742"/>
    <n v="320106"/>
    <n v="259311"/>
    <n v="590476"/>
    <n v="-0.49047717434747562"/>
    <x v="0"/>
  </r>
  <r>
    <s v="Titanic"/>
    <x v="1"/>
    <x v="0"/>
    <n v="81641"/>
    <n v="86581"/>
    <n v="78091"/>
    <n v="92076"/>
    <n v="94381"/>
    <n v="187256"/>
    <n v="111241"/>
    <n v="731267"/>
    <n v="104466.71428571429"/>
    <n v="78091"/>
    <n v="187256"/>
    <n v="-0.40594159866706536"/>
    <x v="1"/>
  </r>
  <r>
    <s v="Independence Day"/>
    <x v="1"/>
    <x v="3"/>
    <n v="14506"/>
    <n v="18876"/>
    <n v="8641"/>
    <n v="5236"/>
    <n v="5066"/>
    <n v="2286"/>
    <n v="1316"/>
    <n v="55927"/>
    <n v="7989.5714285714284"/>
    <n v="1316"/>
    <n v="18876"/>
    <n v="-0.42432195975503062"/>
    <x v="1"/>
  </r>
  <r>
    <s v="Pirates of the Caribbean: Dead Man’s Chest"/>
    <x v="0"/>
    <x v="1"/>
    <n v="5746"/>
    <n v="5816"/>
    <n v="5836"/>
    <n v="5671"/>
    <n v="5841"/>
    <n v="10066"/>
    <n v="5821"/>
    <n v="44797"/>
    <n v="6399.5714285714284"/>
    <n v="5671"/>
    <n v="10066"/>
    <n v="-0.42171666997814428"/>
    <x v="1"/>
  </r>
  <r>
    <s v="Harry Potter and the Sorcerer’s Stone"/>
    <x v="1"/>
    <x v="2"/>
    <n v="7586"/>
    <n v="7081"/>
    <n v="8006"/>
    <n v="12296"/>
    <n v="1246"/>
    <n v="1246"/>
    <n v="1246"/>
    <n v="38707"/>
    <n v="5529.5714285714284"/>
    <n v="1246"/>
    <n v="12296"/>
    <n v="0"/>
    <x v="1"/>
  </r>
  <r>
    <s v="Men in Black"/>
    <x v="1"/>
    <x v="4"/>
    <n v="2251"/>
    <n v="2286"/>
    <n v="2286"/>
    <n v="3756"/>
    <n v="4451"/>
    <n v="4956"/>
    <n v="2671"/>
    <n v="22657"/>
    <n v="3236.7142857142858"/>
    <n v="2251"/>
    <n v="4956"/>
    <n v="-0.46105730427764324"/>
    <x v="1"/>
  </r>
  <r>
    <s v="Star Wars Ep. I: The Phantom Menace"/>
    <x v="1"/>
    <x v="3"/>
    <n v="1506"/>
    <n v="1501"/>
    <n v="1501"/>
    <n v="1516"/>
    <n v="1501"/>
    <n v="1746"/>
    <n v="1496"/>
    <n v="10767"/>
    <n v="1538.1428571428571"/>
    <n v="1496"/>
    <n v="1746"/>
    <n v="-0.14318442153493705"/>
    <x v="1"/>
  </r>
  <r>
    <s v="How the Grinch Stole Christmas"/>
    <x v="1"/>
    <x v="5"/>
    <n v="1296"/>
    <n v="1296"/>
    <n v="1296"/>
    <n v="1291"/>
    <n v="1296"/>
    <n v="1346"/>
    <n v="1296"/>
    <n v="9117"/>
    <n v="1302.4285714285713"/>
    <n v="1291"/>
    <n v="1346"/>
    <n v="-3.7147102526002951E-2"/>
    <x v="1"/>
  </r>
  <r>
    <s v="Spider-Man 3"/>
    <x v="1"/>
    <x v="4"/>
    <n v="1246"/>
    <n v="1246"/>
    <n v="1246"/>
    <n v="1251"/>
    <n v="1256"/>
    <n v="1396"/>
    <n v="1256"/>
    <n v="8897"/>
    <n v="1271"/>
    <n v="1246"/>
    <n v="1396"/>
    <n v="-0.10028653295128942"/>
    <x v="1"/>
  </r>
  <r>
    <s v="Shrek 2"/>
    <x v="1"/>
    <x v="6"/>
    <n v="1271"/>
    <n v="1271"/>
    <n v="1271"/>
    <n v="1271"/>
    <n v="1271"/>
    <n v="1276"/>
    <n v="1246"/>
    <n v="8877"/>
    <n v="1268.1428571428571"/>
    <n v="1246"/>
    <n v="1276"/>
    <n v="-2.3510971786833812E-2"/>
    <x v="1"/>
  </r>
  <r>
    <s v="The Dark Knight"/>
    <x v="1"/>
    <x v="2"/>
    <n v="1246"/>
    <n v="1246"/>
    <n v="1246"/>
    <n v="1246"/>
    <n v="1246"/>
    <n v="1246"/>
    <n v="1291"/>
    <n v="8767"/>
    <n v="1252.4285714285713"/>
    <n v="1246"/>
    <n v="1291"/>
    <n v="3.6115569823435001E-2"/>
    <x v="1"/>
  </r>
  <r>
    <s v="Spider-Man"/>
    <x v="1"/>
    <x v="4"/>
    <n v="1246"/>
    <n v="1246"/>
    <n v="1246"/>
    <n v="1246"/>
    <n v="1246"/>
    <n v="1246"/>
    <n v="1246"/>
    <n v="8722"/>
    <n v="1246"/>
    <n v="1246"/>
    <n v="1246"/>
    <n v="0"/>
    <x v="1"/>
  </r>
  <r>
    <s v="Star Wars Ep. III: Revenge of the Sith"/>
    <x v="0"/>
    <x v="3"/>
    <n v="1246"/>
    <n v="1246"/>
    <n v="1246"/>
    <n v="1246"/>
    <n v="1246"/>
    <n v="1246"/>
    <n v="1246"/>
    <n v="8722"/>
    <n v="1246"/>
    <n v="1246"/>
    <n v="1246"/>
    <n v="0"/>
    <x v="1"/>
  </r>
  <r>
    <s v="Toy Story 3"/>
    <x v="0"/>
    <x v="1"/>
    <n v="1246"/>
    <n v="1246"/>
    <n v="1246"/>
    <n v="1246"/>
    <n v="1246"/>
    <n v="1246"/>
    <n v="1246"/>
    <n v="8722"/>
    <n v="1246"/>
    <n v="1246"/>
    <n v="1246"/>
    <n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5" cacheId="11" dataOnRows="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0">
  <location ref="A25:B31" firstHeaderRow="1" firstDataRow="1" firstDataCol="1"/>
  <pivotFields count="16">
    <pivotField showAll="0">
      <items count="17">
        <item x="2"/>
        <item x="1"/>
        <item x="6"/>
        <item x="9"/>
        <item x="4"/>
        <item x="7"/>
        <item x="5"/>
        <item x="11"/>
        <item x="13"/>
        <item x="10"/>
        <item x="8"/>
        <item x="14"/>
        <item x="12"/>
        <item x="3"/>
        <item x="15"/>
        <item x="0"/>
        <item t="default"/>
      </items>
    </pivotField>
    <pivotField showAll="0">
      <items count="8">
        <item x="3"/>
        <item x="6"/>
        <item x="0"/>
        <item x="4"/>
        <item x="5"/>
        <item x="1"/>
        <item x="2"/>
        <item t="default"/>
      </items>
    </pivotField>
    <pivotField showAll="0">
      <items count="4">
        <item x="0"/>
        <item x="2"/>
        <item x="1"/>
        <item t="default"/>
      </items>
    </pivotField>
    <pivotField dataField="1" numFmtId="164" showAll="0"/>
    <pivotField dataField="1" numFmtId="164" showAll="0"/>
    <pivotField dataField="1" numFmtId="164" showAll="0"/>
    <pivotField dataField="1" numFmtId="164" showAll="0"/>
    <pivotField dataField="1" numFmtId="164" showAll="0"/>
    <pivotField dataField="1" numFmtId="164" showAll="0"/>
    <pivotField numFmtId="164" showAll="0"/>
    <pivotField numFmtId="164" showAll="0"/>
    <pivotField numFmtId="164" showAll="0"/>
    <pivotField numFmtId="164" showAll="0"/>
    <pivotField numFmtId="164" showAll="0"/>
    <pivotField numFmtId="9" showAll="0"/>
    <pivotField showAll="0"/>
  </pivotFields>
  <rowFields count="1">
    <field x="-2"/>
  </rowFields>
  <rowItems count="6">
    <i>
      <x/>
    </i>
    <i i="1">
      <x v="1"/>
    </i>
    <i i="2">
      <x v="2"/>
    </i>
    <i i="3">
      <x v="3"/>
    </i>
    <i i="4">
      <x v="4"/>
    </i>
    <i i="5">
      <x v="5"/>
    </i>
  </rowItems>
  <colItems count="1">
    <i/>
  </colItems>
  <dataFields count="6">
    <dataField name="Sum of Jul-21" fld="3" baseField="0" baseItem="0"/>
    <dataField name="Sum of Aug-21" fld="4" baseField="0" baseItem="0"/>
    <dataField name="Sum of Sep-21" fld="5" baseField="0" baseItem="0"/>
    <dataField name="Sum of Oct-21" fld="6" baseField="0" baseItem="0"/>
    <dataField name="Sum of Nov-21" fld="7" baseField="0" baseItem="0"/>
    <dataField name="Sum of Dec-21" fld="8" baseField="0" baseItem="0"/>
  </dataFields>
  <formats count="5">
    <format dxfId="96">
      <pivotArea type="all" dataOnly="0" outline="0" fieldPosition="0"/>
    </format>
    <format dxfId="97">
      <pivotArea outline="0" collapsedLevelsAreSubtotals="1" fieldPosition="0"/>
    </format>
    <format dxfId="98">
      <pivotArea field="2" type="button" dataOnly="0" labelOnly="1" outline="0"/>
    </format>
    <format dxfId="99">
      <pivotArea dataOnly="0" labelOnly="1" outline="0" axis="axisValues" fieldPosition="0"/>
    </format>
    <format dxfId="100">
      <pivotArea dataOnly="0" labelOnly="1" grandRow="1" outline="0" fieldPosition="0"/>
    </format>
  </formats>
  <chartFormats count="3">
    <chartFormat chart="6"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9"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4" cacheId="1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location ref="A17:B21" firstHeaderRow="1" firstDataRow="1" firstDataCol="1"/>
  <pivotFields count="16">
    <pivotField showAll="0">
      <items count="17">
        <item x="2"/>
        <item x="1"/>
        <item x="6"/>
        <item x="9"/>
        <item x="4"/>
        <item x="7"/>
        <item x="5"/>
        <item x="11"/>
        <item x="13"/>
        <item x="10"/>
        <item x="8"/>
        <item x="14"/>
        <item x="12"/>
        <item x="3"/>
        <item x="15"/>
        <item x="0"/>
        <item t="default"/>
      </items>
    </pivotField>
    <pivotField showAll="0">
      <items count="8">
        <item x="3"/>
        <item x="6"/>
        <item x="0"/>
        <item x="4"/>
        <item x="5"/>
        <item x="1"/>
        <item x="2"/>
        <item t="default"/>
      </items>
    </pivotField>
    <pivotField axis="axisRow" showAll="0">
      <items count="4">
        <item x="0"/>
        <item x="2"/>
        <item x="1"/>
        <item t="default"/>
      </items>
    </pivotField>
    <pivotField numFmtId="164" showAll="0"/>
    <pivotField numFmtId="164" showAll="0"/>
    <pivotField numFmtId="164" showAll="0"/>
    <pivotField numFmtId="164" showAll="0"/>
    <pivotField numFmtId="164" showAll="0"/>
    <pivotField numFmtId="164" showAll="0"/>
    <pivotField numFmtId="164" showAll="0"/>
    <pivotField numFmtId="164" showAll="0"/>
    <pivotField dataField="1" numFmtId="164" showAll="0"/>
    <pivotField numFmtId="164" showAll="0"/>
    <pivotField numFmtId="164" showAll="0"/>
    <pivotField numFmtId="9" showAll="0"/>
    <pivotField showAll="0"/>
  </pivotFields>
  <rowFields count="1">
    <field x="2"/>
  </rowFields>
  <rowItems count="4">
    <i>
      <x/>
    </i>
    <i>
      <x v="1"/>
    </i>
    <i>
      <x v="2"/>
    </i>
    <i t="grand">
      <x/>
    </i>
  </rowItems>
  <colItems count="1">
    <i/>
  </colItems>
  <dataFields count="1">
    <dataField name="Sum of Average" fld="11" baseField="0" baseItem="0" numFmtId="179"/>
  </dataFields>
  <formats count="6">
    <format dxfId="106">
      <pivotArea type="all" dataOnly="0" outline="0" fieldPosition="0"/>
    </format>
    <format dxfId="105">
      <pivotArea outline="0" collapsedLevelsAreSubtotals="1" fieldPosition="0"/>
    </format>
    <format dxfId="104">
      <pivotArea field="2" type="button" dataOnly="0" labelOnly="1" outline="0" axis="axisRow" fieldPosition="0"/>
    </format>
    <format dxfId="103">
      <pivotArea dataOnly="0" labelOnly="1" outline="0" axis="axisValues" fieldPosition="0"/>
    </format>
    <format dxfId="102">
      <pivotArea dataOnly="0" labelOnly="1" fieldPosition="0">
        <references count="1">
          <reference field="2" count="0"/>
        </references>
      </pivotArea>
    </format>
    <format dxfId="101">
      <pivotArea dataOnly="0" labelOnly="1" grandRow="1" outline="0" fieldPosition="0"/>
    </format>
  </format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3" cacheId="1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7">
  <location ref="E3:F20" firstHeaderRow="1" firstDataRow="1" firstDataCol="1"/>
  <pivotFields count="16">
    <pivotField axis="axisRow" showAll="0">
      <items count="17">
        <item x="2"/>
        <item x="1"/>
        <item x="6"/>
        <item x="9"/>
        <item x="4"/>
        <item x="7"/>
        <item x="5"/>
        <item x="11"/>
        <item x="13"/>
        <item x="10"/>
        <item x="8"/>
        <item x="14"/>
        <item x="12"/>
        <item x="3"/>
        <item x="15"/>
        <item x="0"/>
        <item t="default"/>
      </items>
    </pivotField>
    <pivotField showAll="0">
      <items count="8">
        <item x="3"/>
        <item x="6"/>
        <item x="0"/>
        <item x="4"/>
        <item x="5"/>
        <item x="1"/>
        <item x="2"/>
        <item t="default"/>
      </items>
    </pivotField>
    <pivotField showAll="0"/>
    <pivotField numFmtId="164" showAll="0"/>
    <pivotField numFmtId="164" showAll="0"/>
    <pivotField numFmtId="164" showAll="0"/>
    <pivotField numFmtId="164" showAll="0"/>
    <pivotField numFmtId="164" showAll="0"/>
    <pivotField numFmtId="164" showAll="0"/>
    <pivotField numFmtId="164" showAll="0"/>
    <pivotField dataField="1" numFmtId="164" showAll="0"/>
    <pivotField numFmtId="164" showAll="0"/>
    <pivotField numFmtId="164" showAll="0"/>
    <pivotField numFmtId="164" showAll="0"/>
    <pivotField numFmtId="9" showAll="0"/>
    <pivotField showAll="0"/>
  </pivotFields>
  <rowFields count="1">
    <field x="0"/>
  </rowFields>
  <rowItems count="17">
    <i>
      <x/>
    </i>
    <i>
      <x v="1"/>
    </i>
    <i>
      <x v="2"/>
    </i>
    <i>
      <x v="3"/>
    </i>
    <i>
      <x v="4"/>
    </i>
    <i>
      <x v="5"/>
    </i>
    <i>
      <x v="6"/>
    </i>
    <i>
      <x v="7"/>
    </i>
    <i>
      <x v="8"/>
    </i>
    <i>
      <x v="9"/>
    </i>
    <i>
      <x v="10"/>
    </i>
    <i>
      <x v="11"/>
    </i>
    <i>
      <x v="12"/>
    </i>
    <i>
      <x v="13"/>
    </i>
    <i>
      <x v="14"/>
    </i>
    <i>
      <x v="15"/>
    </i>
    <i t="grand">
      <x/>
    </i>
  </rowItems>
  <colItems count="1">
    <i/>
  </colItems>
  <dataFields count="1">
    <dataField name="Sum of Total revenue" fld="10" baseField="0" baseItem="0"/>
  </dataFields>
  <formats count="3">
    <format dxfId="109">
      <pivotArea collapsedLevelsAreSubtotals="1" fieldPosition="0">
        <references count="1">
          <reference field="0" count="1">
            <x v="0"/>
          </reference>
        </references>
      </pivotArea>
    </format>
    <format dxfId="108">
      <pivotArea outline="0" collapsedLevelsAreSubtotals="1" fieldPosition="0"/>
    </format>
    <format dxfId="107">
      <pivotArea dataOnly="0" labelOnly="1" outline="0" axis="axisValues" fieldPosition="0"/>
    </format>
  </formats>
  <chartFormats count="1">
    <chartFormat chart="5"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1" cacheId="1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C11" firstHeaderRow="0" firstDataRow="1" firstDataCol="1"/>
  <pivotFields count="16">
    <pivotField showAll="0">
      <items count="17">
        <item x="2"/>
        <item x="1"/>
        <item x="6"/>
        <item x="9"/>
        <item x="4"/>
        <item x="7"/>
        <item x="5"/>
        <item x="11"/>
        <item x="13"/>
        <item x="10"/>
        <item x="8"/>
        <item x="14"/>
        <item x="12"/>
        <item x="3"/>
        <item x="15"/>
        <item x="0"/>
        <item t="default"/>
      </items>
    </pivotField>
    <pivotField axis="axisRow" showAll="0">
      <items count="8">
        <item x="3"/>
        <item x="6"/>
        <item x="0"/>
        <item x="4"/>
        <item x="5"/>
        <item x="1"/>
        <item x="2"/>
        <item t="default"/>
      </items>
    </pivotField>
    <pivotField showAll="0"/>
    <pivotField numFmtId="164" showAll="0"/>
    <pivotField numFmtId="164" showAll="0"/>
    <pivotField numFmtId="164" showAll="0"/>
    <pivotField numFmtId="164" showAll="0"/>
    <pivotField numFmtId="164" showAll="0"/>
    <pivotField numFmtId="164" showAll="0"/>
    <pivotField numFmtId="164" showAll="0"/>
    <pivotField dataField="1" numFmtId="164" showAll="0"/>
    <pivotField dataField="1" numFmtId="164" showAll="0"/>
    <pivotField numFmtId="164" showAll="0"/>
    <pivotField numFmtId="164" showAll="0"/>
    <pivotField numFmtId="9" showAll="0"/>
    <pivotField showAll="0"/>
  </pivotFields>
  <rowFields count="1">
    <field x="1"/>
  </rowFields>
  <rowItems count="8">
    <i>
      <x/>
    </i>
    <i>
      <x v="1"/>
    </i>
    <i>
      <x v="2"/>
    </i>
    <i>
      <x v="3"/>
    </i>
    <i>
      <x v="4"/>
    </i>
    <i>
      <x v="5"/>
    </i>
    <i>
      <x v="6"/>
    </i>
    <i t="grand">
      <x/>
    </i>
  </rowItems>
  <colFields count="1">
    <field x="-2"/>
  </colFields>
  <colItems count="2">
    <i>
      <x/>
    </i>
    <i i="1">
      <x v="1"/>
    </i>
  </colItems>
  <dataFields count="2">
    <dataField name="Sum of Total revenue" fld="10" baseField="0" baseItem="0"/>
    <dataField name="Sum of Average"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11" cacheId="26" dataOnRows="1" applyNumberFormats="0" applyBorderFormats="0" applyFontFormats="0" applyPatternFormats="0" applyAlignmentFormats="0" applyWidthHeightFormats="1" dataCaption="Values" updatedVersion="5" minRefreshableVersion="3" useAutoFormatting="1" subtotalHiddenItems="1" itemPrintTitles="1" createdVersion="5" indent="0" outline="1" outlineData="1" multipleFieldFilters="0" chartFormat="30">
  <location ref="C25:C26" firstHeaderRow="1" firstDataRow="1" firstDataCol="0"/>
  <pivotFields count="1">
    <pivotField dataField="1" showAll="0"/>
  </pivotFields>
  <rowItems count="1">
    <i/>
  </rowItems>
  <colItems count="1">
    <i/>
  </colItems>
  <dataFields count="1">
    <dataField name="Average of MOM" fld="0" subtotal="average" baseField="0" baseItem="0"/>
  </dataFields>
  <formats count="1">
    <format dxfId="126">
      <pivotArea outline="0" collapsedLevelsAreSubtotals="1" fieldPosition="0"/>
    </format>
  </formats>
  <pivotHierarchies count="3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heet1!$A$1:$O$17">
        <x15:activeTabTopLevelEntity name="[Range1]"/>
      </x15:pivotTableUISettings>
    </ext>
  </extLst>
</pivotTableDefinition>
</file>

<file path=xl/pivotTables/pivotTable6.xml><?xml version="1.0" encoding="utf-8"?>
<pivotTableDefinition xmlns="http://schemas.openxmlformats.org/spreadsheetml/2006/main" name="PivotTable10" cacheId="17" dataOnRows="1" applyNumberFormats="0" applyBorderFormats="0" applyFontFormats="0" applyPatternFormats="0" applyAlignmentFormats="0" applyWidthHeightFormats="1" dataCaption="Values" updatedVersion="5" minRefreshableVersion="3" useAutoFormatting="1" subtotalHiddenItems="1" itemPrintTitles="1" createdVersion="5" indent="0" outline="1" outlineData="1" multipleFieldFilters="0" chartFormat="30">
  <location ref="A25:A26" firstHeaderRow="1" firstDataRow="1" firstDataCol="0"/>
  <pivotFields count="1">
    <pivotField dataField="1" showAll="0"/>
  </pivotFields>
  <rowItems count="1">
    <i/>
  </rowItems>
  <colItems count="1">
    <i/>
  </colItems>
  <dataFields count="1">
    <dataField name="Sum of Average Sales" fld="0" baseField="0" baseItem="0"/>
  </dataFields>
  <formats count="1">
    <format dxfId="127">
      <pivotArea outline="0" collapsedLevelsAreSubtotals="1" fieldPosition="0"/>
    </format>
  </formats>
  <pivotHierarchies count="3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heet1!$A$1:$O$17">
        <x15:activeTabTopLevelEntity name="[Range1]"/>
      </x15:pivotTableUISettings>
    </ext>
  </extLst>
</pivotTableDefinition>
</file>

<file path=xl/pivotTables/pivotTable7.xml><?xml version="1.0" encoding="utf-8"?>
<pivotTableDefinition xmlns="http://schemas.openxmlformats.org/spreadsheetml/2006/main" name="PivotTable9" cacheId="23" dataOnRows="1" applyNumberFormats="0" applyBorderFormats="0" applyFontFormats="0" applyPatternFormats="0" applyAlignmentFormats="0" applyWidthHeightFormats="1" dataCaption="Values" updatedVersion="5" minRefreshableVersion="3" useAutoFormatting="1" subtotalHiddenItems="1" itemPrintTitles="1" createdVersion="5" indent="0" outline="1" outlineData="1" multipleFieldFilters="0" chartFormat="30">
  <location ref="A11:B19" firstHeaderRow="1" firstDataRow="1" firstDataCol="1"/>
  <pivotFields count="2">
    <pivotField axis="axisRow" allDrilled="1" showAll="0" sortType="ascending" defaultAttributeDrillState="1">
      <items count="8">
        <item x="0"/>
        <item x="1"/>
        <item x="2"/>
        <item x="3"/>
        <item x="4"/>
        <item x="5"/>
        <item x="6"/>
        <item t="default"/>
      </items>
      <autoSortScope>
        <pivotArea dataOnly="0" outline="0" fieldPosition="0">
          <references count="1">
            <reference field="4294967294" count="1" selected="0">
              <x v="0"/>
            </reference>
          </references>
        </pivotArea>
      </autoSortScope>
    </pivotField>
    <pivotField dataField="1" showAll="0"/>
  </pivotFields>
  <rowFields count="1">
    <field x="0"/>
  </rowFields>
  <rowItems count="8">
    <i>
      <x v="1"/>
    </i>
    <i>
      <x v="4"/>
    </i>
    <i>
      <x v="3"/>
    </i>
    <i>
      <x/>
    </i>
    <i>
      <x v="6"/>
    </i>
    <i>
      <x v="5"/>
    </i>
    <i>
      <x v="2"/>
    </i>
    <i t="grand">
      <x/>
    </i>
  </rowItems>
  <colItems count="1">
    <i/>
  </colItems>
  <dataFields count="1">
    <dataField name="Sum of Total" fld="1" baseField="0" baseItem="0"/>
  </dataFields>
  <formats count="1">
    <format dxfId="128">
      <pivotArea outline="0" collapsedLevelsAreSubtotals="1" fieldPosition="0"/>
    </format>
  </formats>
  <chartFormats count="2">
    <chartFormat chart="12" format="0" series="1">
      <pivotArea type="data" outline="0" fieldPosition="0">
        <references count="1">
          <reference field="4294967294" count="1" selected="0">
            <x v="0"/>
          </reference>
        </references>
      </pivotArea>
    </chartFormat>
    <chartFormat chart="28" format="2" series="1">
      <pivotArea type="data" outline="0" fieldPosition="0">
        <references count="1">
          <reference field="4294967294" count="1" selected="0">
            <x v="0"/>
          </reference>
        </references>
      </pivotArea>
    </chartFormat>
  </chartFormats>
  <pivotHierarchies count="3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heet1!$A$1:$O$17">
        <x15:activeTabTopLevelEntity name="[Range1]"/>
      </x15:pivotTableUISettings>
    </ext>
  </extLst>
</pivotTableDefinition>
</file>

<file path=xl/pivotTables/pivotTable8.xml><?xml version="1.0" encoding="utf-8"?>
<pivotTableDefinition xmlns="http://schemas.openxmlformats.org/spreadsheetml/2006/main" name="PivotTable12" cacheId="20" dataOnRows="1" applyNumberFormats="0" applyBorderFormats="0" applyFontFormats="0" applyPatternFormats="0" applyAlignmentFormats="0" applyWidthHeightFormats="1" dataCaption="Values" updatedVersion="5" minRefreshableVersion="3" useAutoFormatting="1" subtotalHiddenItems="1" itemPrintTitles="1" createdVersion="5" indent="0" outline="1" outlineData="1" multipleFieldFilters="0" chartFormat="30">
  <location ref="A29:A30" firstHeaderRow="1" firstDataRow="1" firstDataCol="0"/>
  <pivotFields count="1">
    <pivotField dataField="1" showAll="0"/>
  </pivotFields>
  <rowItems count="1">
    <i/>
  </rowItems>
  <colItems count="1">
    <i/>
  </colItems>
  <dataFields count="1">
    <dataField name="Count of MOVIE" fld="0" subtotal="count" baseField="0" baseItem="0" numFmtId="1"/>
  </dataFields>
  <formats count="1">
    <format dxfId="129">
      <pivotArea outline="0" collapsedLevelsAreSubtotals="1" fieldPosition="0"/>
    </format>
  </formats>
  <pivotHierarchies count="3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heet1!$A$1:$O$17">
        <x15:activeTabTopLevelEntity name="[Range1]"/>
      </x15:pivotTableUISettings>
    </ext>
  </extLst>
</pivotTableDefinition>
</file>

<file path=xl/pivotTables/pivotTable9.xml><?xml version="1.0" encoding="utf-8"?>
<pivotTableDefinition xmlns="http://schemas.openxmlformats.org/spreadsheetml/2006/main" name="PivotTable1" cacheId="14" dataOnRows="1" applyNumberFormats="0" applyBorderFormats="0" applyFontFormats="0" applyPatternFormats="0" applyAlignmentFormats="0" applyWidthHeightFormats="1" dataCaption="Values" updatedVersion="5" minRefreshableVersion="3" useAutoFormatting="1" subtotalHiddenItems="1" itemPrintTitles="1" createdVersion="5" indent="0" outline="1" outlineData="1" multipleFieldFilters="0" chartFormat="30">
  <location ref="D17:D18" firstHeaderRow="1" firstDataRow="1" firstDataCol="0"/>
  <pivotFields count="1">
    <pivotField dataField="1" showAll="0"/>
  </pivotFields>
  <rowItems count="1">
    <i/>
  </rowItems>
  <colItems count="1">
    <i/>
  </colItems>
  <dataFields count="1">
    <dataField name="Sum of Average Sales" fld="0" baseField="0" baseItem="0"/>
  </dataFields>
  <formats count="1">
    <format dxfId="130">
      <pivotArea outline="0" collapsedLevelsAreSubtotals="1" fieldPosition="0"/>
    </format>
  </formats>
  <pivotHierarchies count="3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heet1!$A$1:$O$17">
        <x15:activeTabTopLevelEntity name="[Range1]"/>
      </x15:pivotTableUISettings>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Genre" sourceName="Genre">
  <data>
    <tabular pivotCacheId="1">
      <items count="3">
        <i x="0" s="1"/>
        <i x="1"/>
        <i x="2"/>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Distributors" sourceName="Distributors">
  <data>
    <tabular pivotCacheId="1">
      <items count="7">
        <i x="3" s="1"/>
        <i x="6" s="1"/>
        <i x="0" s="1"/>
        <i x="4" s="1"/>
        <i x="5"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Above_average" sourceName="Above average">
  <data>
    <tabular pivotCacheId="1">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Genre 1" cache="Slicer_Genre" caption="Genre" columnCount="2" rowHeight="241300"/>
  <slicer name="Distributors 1" cache="Slicer_Distributors" caption="Distributors" columnCount="2" rowHeight="241300"/>
  <slicer name="Above average 1" cache="Slicer_Above_average" caption="Above average" columnCount="2" rowHeight="241300"/>
</slicers>
</file>

<file path=xl/tables/table1.xml><?xml version="1.0" encoding="utf-8"?>
<table xmlns="http://schemas.openxmlformats.org/spreadsheetml/2006/main" id="3" name="Table3" displayName="Table3" ref="A1:P6" totalsRowShown="0">
  <autoFilter ref="A1:P6"/>
  <tableColumns count="16">
    <tableColumn id="1" name="MOVIE"/>
    <tableColumn id="2" name="Distributors "/>
    <tableColumn id="3" name="Genre"/>
    <tableColumn id="4" name="Jul-21"/>
    <tableColumn id="5" name="Aug-21"/>
    <tableColumn id="6" name="Sep-21"/>
    <tableColumn id="7" name="Oct-21"/>
    <tableColumn id="8" name="Nov-21"/>
    <tableColumn id="9" name="Dec-21"/>
    <tableColumn id="10" name="Jan-22"/>
    <tableColumn id="11" name="Total revenue"/>
    <tableColumn id="12" name="Average"/>
    <tableColumn id="13" name="Min"/>
    <tableColumn id="14" name="Max"/>
    <tableColumn id="15" name="MoM"/>
    <tableColumn id="16" name="Above Averager"/>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4:P20" totalsRowShown="0" headerRowDxfId="125" headerRowCellStyle="Accent1">
  <autoFilter ref="A4:P20"/>
  <tableColumns count="16">
    <tableColumn id="1" name="MOVIE"/>
    <tableColumn id="20" name="Distributors " dataDxfId="111">
      <calculatedColumnFormula>VLOOKUP(Distributors!A2,Distributors!A2:B17,2,FALSE)</calculatedColumnFormula>
    </tableColumn>
    <tableColumn id="19" name="Genre" dataDxfId="110">
      <calculatedColumnFormula>VLOOKUP(Genre!A2,Genre!A2:B17,2,TRUE)</calculatedColumnFormula>
    </tableColumn>
    <tableColumn id="2" name="Jul-21" dataDxfId="124" dataCellStyle="Currency"/>
    <tableColumn id="3" name="Aug-21" dataDxfId="123" dataCellStyle="Currency"/>
    <tableColumn id="4" name="Sep-21" dataDxfId="122" dataCellStyle="Currency"/>
    <tableColumn id="5" name="Oct-21" dataDxfId="121" dataCellStyle="Currency"/>
    <tableColumn id="6" name="Nov-21" dataDxfId="120" dataCellStyle="Currency"/>
    <tableColumn id="7" name="Dec-21" dataDxfId="119" dataCellStyle="Currency"/>
    <tableColumn id="8" name="Jan-22" dataDxfId="118" dataCellStyle="Currency"/>
    <tableColumn id="9" name="Total revenue" dataDxfId="117" dataCellStyle="Currency">
      <calculatedColumnFormula>SUM(Table2[[#This Row],[Jul-21]:[Jan-22]])</calculatedColumnFormula>
    </tableColumn>
    <tableColumn id="10" name="Average" dataDxfId="116" dataCellStyle="Currency">
      <calculatedColumnFormula>AVERAGE(Table2[[#This Row],[Jul-21]:[Jan-22]])</calculatedColumnFormula>
    </tableColumn>
    <tableColumn id="11" name="Min" dataDxfId="115" dataCellStyle="Currency">
      <calculatedColumnFormula>MIN(Table2[[#This Row],[Jul-21]:[Jan-22]])</calculatedColumnFormula>
    </tableColumn>
    <tableColumn id="12" name="Max" dataDxfId="114" dataCellStyle="Currency">
      <calculatedColumnFormula>MAX(Table2[[#This Row],[Jul-21]:[Jan-22]])</calculatedColumnFormula>
    </tableColumn>
    <tableColumn id="13" name="MoM" dataCellStyle="Percent">
      <calculatedColumnFormula>Table2[[#This Row],[Jan-22]]/Table2[[#This Row],[Dec-21]]-1</calculatedColumnFormula>
    </tableColumn>
    <tableColumn id="14" name="Above Averager" dataDxfId="113" dataCellStyle="Currency">
      <calculatedColumnFormula>IF(Table2[[#This Row],[Total revenue]]&gt;$J$26,"Above Average","Below Average")</calculatedColumnFormula>
    </tableColumn>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pivotTable" Target="../pivotTables/pivotTable7.xml"/><Relationship Id="rId2" Type="http://schemas.openxmlformats.org/officeDocument/2006/relationships/pivotTable" Target="../pivotTables/pivotTable6.xml"/><Relationship Id="rId1" Type="http://schemas.openxmlformats.org/officeDocument/2006/relationships/pivotTable" Target="../pivotTables/pivotTable5.xml"/><Relationship Id="rId5" Type="http://schemas.openxmlformats.org/officeDocument/2006/relationships/pivotTable" Target="../pivotTables/pivotTable9.xml"/><Relationship Id="rId4"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workbookViewId="0">
      <selection activeCell="B6" sqref="B6"/>
    </sheetView>
  </sheetViews>
  <sheetFormatPr defaultRowHeight="15"/>
  <cols>
    <col min="1" max="1" width="9.28515625" customWidth="1"/>
    <col min="2" max="2" width="14" customWidth="1"/>
    <col min="5" max="5" width="9.28515625" customWidth="1"/>
    <col min="8" max="8" width="9.42578125" customWidth="1"/>
    <col min="11" max="11" width="15.42578125" customWidth="1"/>
    <col min="12" max="12" width="10.42578125" customWidth="1"/>
    <col min="16" max="16" width="17.28515625" customWidth="1"/>
  </cols>
  <sheetData>
    <row r="1" spans="1:16">
      <c r="A1" t="s">
        <v>0</v>
      </c>
      <c r="B1" t="s">
        <v>62</v>
      </c>
      <c r="C1" t="s">
        <v>36</v>
      </c>
      <c r="D1" t="s">
        <v>48</v>
      </c>
      <c r="E1" t="s">
        <v>49</v>
      </c>
      <c r="F1" t="s">
        <v>50</v>
      </c>
      <c r="G1" t="s">
        <v>51</v>
      </c>
      <c r="H1" t="s">
        <v>52</v>
      </c>
      <c r="I1" t="s">
        <v>53</v>
      </c>
      <c r="J1" t="s">
        <v>54</v>
      </c>
      <c r="K1" t="s">
        <v>60</v>
      </c>
      <c r="L1" t="s">
        <v>56</v>
      </c>
      <c r="M1" t="s">
        <v>57</v>
      </c>
      <c r="N1" t="s">
        <v>58</v>
      </c>
      <c r="O1" t="s">
        <v>59</v>
      </c>
      <c r="P1" t="s">
        <v>61</v>
      </c>
    </row>
    <row r="2" spans="1:16">
      <c r="A2" t="s">
        <v>3</v>
      </c>
      <c r="B2" t="s">
        <v>4</v>
      </c>
      <c r="C2" t="s">
        <v>5</v>
      </c>
      <c r="D2">
        <v>908851</v>
      </c>
      <c r="E2">
        <v>953741</v>
      </c>
      <c r="F2">
        <v>924366</v>
      </c>
      <c r="G2">
        <v>907576</v>
      </c>
      <c r="H2">
        <v>945771</v>
      </c>
      <c r="I2">
        <v>1928656</v>
      </c>
      <c r="J2">
        <v>1023031</v>
      </c>
      <c r="K2">
        <v>7591992</v>
      </c>
      <c r="L2">
        <v>1084570.2857142857</v>
      </c>
      <c r="M2">
        <v>907576</v>
      </c>
      <c r="N2">
        <v>1928656</v>
      </c>
      <c r="O2">
        <v>-0.46956274213753002</v>
      </c>
      <c r="P2" t="s">
        <v>65</v>
      </c>
    </row>
    <row r="3" spans="1:16">
      <c r="A3" t="s">
        <v>28</v>
      </c>
      <c r="B3" t="s">
        <v>7</v>
      </c>
      <c r="C3" t="s">
        <v>5</v>
      </c>
      <c r="D3">
        <v>1246</v>
      </c>
      <c r="E3">
        <v>1246</v>
      </c>
      <c r="F3">
        <v>1246</v>
      </c>
      <c r="G3">
        <v>1246</v>
      </c>
      <c r="H3">
        <v>1246</v>
      </c>
      <c r="I3">
        <v>1246</v>
      </c>
      <c r="J3">
        <v>1246</v>
      </c>
      <c r="K3">
        <v>8722</v>
      </c>
      <c r="L3">
        <v>1246</v>
      </c>
      <c r="M3">
        <v>1246</v>
      </c>
      <c r="N3">
        <v>1246</v>
      </c>
      <c r="O3">
        <v>0</v>
      </c>
      <c r="P3" t="s">
        <v>66</v>
      </c>
    </row>
    <row r="4" spans="1:16">
      <c r="A4" t="s">
        <v>27</v>
      </c>
      <c r="B4" t="s">
        <v>14</v>
      </c>
      <c r="C4" t="s">
        <v>5</v>
      </c>
      <c r="D4">
        <v>1246</v>
      </c>
      <c r="E4">
        <v>1246</v>
      </c>
      <c r="F4">
        <v>1246</v>
      </c>
      <c r="G4">
        <v>1246</v>
      </c>
      <c r="H4">
        <v>1246</v>
      </c>
      <c r="I4">
        <v>1246</v>
      </c>
      <c r="J4">
        <v>1246</v>
      </c>
      <c r="K4">
        <v>8722</v>
      </c>
      <c r="L4">
        <v>1246</v>
      </c>
      <c r="M4">
        <v>1246</v>
      </c>
      <c r="N4">
        <v>1246</v>
      </c>
      <c r="O4">
        <v>0</v>
      </c>
      <c r="P4" t="s">
        <v>66</v>
      </c>
    </row>
    <row r="5" spans="1:16">
      <c r="A5" t="s">
        <v>12</v>
      </c>
      <c r="B5" t="s">
        <v>4</v>
      </c>
      <c r="C5" t="s">
        <v>5</v>
      </c>
      <c r="D5">
        <v>81641</v>
      </c>
      <c r="E5">
        <v>86581</v>
      </c>
      <c r="F5">
        <v>78091</v>
      </c>
      <c r="G5">
        <v>92076</v>
      </c>
      <c r="H5">
        <v>94381</v>
      </c>
      <c r="I5">
        <v>187256</v>
      </c>
      <c r="J5">
        <v>111241</v>
      </c>
      <c r="K5">
        <v>731267</v>
      </c>
      <c r="L5">
        <v>104466.71428571429</v>
      </c>
      <c r="M5">
        <v>78091</v>
      </c>
      <c r="N5">
        <v>187256</v>
      </c>
      <c r="O5">
        <v>-0.40594159866706536</v>
      </c>
      <c r="P5" t="s">
        <v>66</v>
      </c>
    </row>
    <row r="6" spans="1:16">
      <c r="A6" t="s">
        <v>25</v>
      </c>
      <c r="B6" t="s">
        <v>10</v>
      </c>
      <c r="C6" t="s">
        <v>5</v>
      </c>
      <c r="D6">
        <v>1246</v>
      </c>
      <c r="E6">
        <v>1246</v>
      </c>
      <c r="F6">
        <v>1246</v>
      </c>
      <c r="G6">
        <v>1246</v>
      </c>
      <c r="H6">
        <v>1246</v>
      </c>
      <c r="I6">
        <v>1246</v>
      </c>
      <c r="J6">
        <v>1291</v>
      </c>
      <c r="K6">
        <v>8767</v>
      </c>
      <c r="L6">
        <v>1252.4285714285713</v>
      </c>
      <c r="M6">
        <v>1246</v>
      </c>
      <c r="N6">
        <v>1291</v>
      </c>
      <c r="O6">
        <v>3.6115569823435001E-2</v>
      </c>
      <c r="P6" t="s">
        <v>66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31"/>
  <sheetViews>
    <sheetView zoomScale="68" zoomScaleNormal="68" workbookViewId="0">
      <selection activeCell="G14" sqref="G14"/>
    </sheetView>
  </sheetViews>
  <sheetFormatPr defaultRowHeight="15"/>
  <cols>
    <col min="1" max="1" width="15.7109375" customWidth="1"/>
    <col min="2" max="2" width="17.42578125" customWidth="1"/>
    <col min="3" max="3" width="19" customWidth="1"/>
    <col min="4" max="4" width="18.5703125" customWidth="1"/>
    <col min="5" max="5" width="18.85546875" customWidth="1"/>
    <col min="6" max="6" width="19" customWidth="1"/>
    <col min="7" max="9" width="19" bestFit="1" customWidth="1"/>
  </cols>
  <sheetData>
    <row r="3" spans="1:6">
      <c r="A3" s="11" t="s">
        <v>39</v>
      </c>
      <c r="B3" t="s">
        <v>63</v>
      </c>
      <c r="C3" t="s">
        <v>64</v>
      </c>
      <c r="E3" s="11" t="s">
        <v>39</v>
      </c>
      <c r="F3" s="8" t="s">
        <v>63</v>
      </c>
    </row>
    <row r="4" spans="1:6">
      <c r="A4" s="3" t="s">
        <v>14</v>
      </c>
      <c r="B4" s="10">
        <v>75416</v>
      </c>
      <c r="C4" s="10">
        <v>10773.714285714286</v>
      </c>
      <c r="E4" s="3" t="s">
        <v>9</v>
      </c>
      <c r="F4" s="8">
        <v>2240742</v>
      </c>
    </row>
    <row r="5" spans="1:6">
      <c r="A5" s="3" t="s">
        <v>24</v>
      </c>
      <c r="B5" s="10">
        <v>8877</v>
      </c>
      <c r="C5" s="10">
        <v>1268.1428571428571</v>
      </c>
      <c r="E5" s="3" t="s">
        <v>6</v>
      </c>
      <c r="F5" s="8">
        <v>4507412</v>
      </c>
    </row>
    <row r="6" spans="1:6">
      <c r="A6" s="3" t="s">
        <v>4</v>
      </c>
      <c r="B6" s="10">
        <v>8323259</v>
      </c>
      <c r="C6" s="10">
        <v>1189037</v>
      </c>
      <c r="E6" s="3" t="s">
        <v>16</v>
      </c>
      <c r="F6" s="8">
        <v>38707</v>
      </c>
    </row>
    <row r="7" spans="1:6">
      <c r="A7" s="3" t="s">
        <v>18</v>
      </c>
      <c r="B7" s="10">
        <v>40276</v>
      </c>
      <c r="C7" s="10">
        <v>5753.7142857142862</v>
      </c>
      <c r="E7" s="3" t="s">
        <v>20</v>
      </c>
      <c r="F7" s="8">
        <v>9117</v>
      </c>
    </row>
    <row r="8" spans="1:6">
      <c r="A8" s="3" t="s">
        <v>21</v>
      </c>
      <c r="B8" s="10">
        <v>9117</v>
      </c>
      <c r="C8" s="10">
        <v>1302.4285714285713</v>
      </c>
      <c r="E8" s="3" t="s">
        <v>13</v>
      </c>
      <c r="F8" s="8">
        <v>55927</v>
      </c>
    </row>
    <row r="9" spans="1:6">
      <c r="A9" s="3" t="s">
        <v>7</v>
      </c>
      <c r="B9" s="10">
        <v>4560931</v>
      </c>
      <c r="C9" s="10">
        <v>651561.57142857148</v>
      </c>
      <c r="E9" s="3" t="s">
        <v>17</v>
      </c>
      <c r="F9" s="8">
        <v>22657</v>
      </c>
    </row>
    <row r="10" spans="1:6">
      <c r="A10" s="3" t="s">
        <v>10</v>
      </c>
      <c r="B10" s="10">
        <v>2288216</v>
      </c>
      <c r="C10" s="10">
        <v>326888</v>
      </c>
      <c r="E10" s="3" t="s">
        <v>15</v>
      </c>
      <c r="F10" s="8">
        <v>44797</v>
      </c>
    </row>
    <row r="11" spans="1:6">
      <c r="A11" s="3" t="s">
        <v>40</v>
      </c>
      <c r="B11" s="10">
        <v>15306092</v>
      </c>
      <c r="C11" s="10">
        <v>2186584.5714285714</v>
      </c>
      <c r="E11" s="3" t="s">
        <v>23</v>
      </c>
      <c r="F11" s="8">
        <v>8877</v>
      </c>
    </row>
    <row r="12" spans="1:6">
      <c r="E12" s="3" t="s">
        <v>26</v>
      </c>
      <c r="F12" s="8">
        <v>8722</v>
      </c>
    </row>
    <row r="13" spans="1:6">
      <c r="E13" s="3" t="s">
        <v>22</v>
      </c>
      <c r="F13" s="8">
        <v>8897</v>
      </c>
    </row>
    <row r="14" spans="1:6">
      <c r="E14" s="3" t="s">
        <v>19</v>
      </c>
      <c r="F14" s="8">
        <v>10767</v>
      </c>
    </row>
    <row r="15" spans="1:6">
      <c r="E15" s="3" t="s">
        <v>27</v>
      </c>
      <c r="F15" s="8">
        <v>8722</v>
      </c>
    </row>
    <row r="16" spans="1:6">
      <c r="E16" s="3" t="s">
        <v>25</v>
      </c>
      <c r="F16" s="8">
        <v>8767</v>
      </c>
    </row>
    <row r="17" spans="1:6">
      <c r="A17" s="48" t="s">
        <v>39</v>
      </c>
      <c r="B17" s="49" t="s">
        <v>64</v>
      </c>
      <c r="E17" s="3" t="s">
        <v>12</v>
      </c>
      <c r="F17" s="8">
        <v>731267</v>
      </c>
    </row>
    <row r="18" spans="1:6">
      <c r="A18" s="50" t="s">
        <v>5</v>
      </c>
      <c r="B18" s="49">
        <v>1192781.4285714286</v>
      </c>
      <c r="E18" s="3" t="s">
        <v>28</v>
      </c>
      <c r="F18" s="8">
        <v>8722</v>
      </c>
    </row>
    <row r="19" spans="1:6">
      <c r="A19" s="50" t="s">
        <v>8</v>
      </c>
      <c r="B19" s="49">
        <v>29781.142857142862</v>
      </c>
      <c r="E19" s="3" t="s">
        <v>3</v>
      </c>
      <c r="F19" s="8">
        <v>7591992</v>
      </c>
    </row>
    <row r="20" spans="1:6">
      <c r="A20" s="50" t="s">
        <v>11</v>
      </c>
      <c r="B20" s="49">
        <v>964022</v>
      </c>
      <c r="E20" s="3" t="s">
        <v>40</v>
      </c>
      <c r="F20" s="8">
        <v>15306092</v>
      </c>
    </row>
    <row r="21" spans="1:6">
      <c r="A21" s="50" t="s">
        <v>40</v>
      </c>
      <c r="B21" s="49">
        <v>2186584.5714285718</v>
      </c>
    </row>
    <row r="25" spans="1:6">
      <c r="A25" s="48" t="s">
        <v>73</v>
      </c>
      <c r="B25" s="49"/>
    </row>
    <row r="26" spans="1:6">
      <c r="A26" s="50" t="s">
        <v>67</v>
      </c>
      <c r="B26" s="49">
        <v>1835146</v>
      </c>
    </row>
    <row r="27" spans="1:6">
      <c r="A27" s="50" t="s">
        <v>68</v>
      </c>
      <c r="B27" s="49">
        <v>1924926</v>
      </c>
    </row>
    <row r="28" spans="1:6">
      <c r="A28" s="50" t="s">
        <v>69</v>
      </c>
      <c r="B28" s="49">
        <v>1866176</v>
      </c>
    </row>
    <row r="29" spans="1:6">
      <c r="A29" s="50" t="s">
        <v>70</v>
      </c>
      <c r="B29" s="49">
        <v>1832596</v>
      </c>
    </row>
    <row r="30" spans="1:6">
      <c r="A30" s="50" t="s">
        <v>71</v>
      </c>
      <c r="B30" s="49">
        <v>1908986</v>
      </c>
    </row>
    <row r="31" spans="1:6">
      <c r="A31" s="50" t="s">
        <v>72</v>
      </c>
      <c r="B31" s="49">
        <v>3874756</v>
      </c>
    </row>
  </sheetData>
  <pageMargins left="0.7" right="0.7" top="0.75" bottom="0.75" header="0.3" footer="0.3"/>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zoomScale="80" zoomScaleNormal="80" workbookViewId="0">
      <selection activeCell="J21" sqref="J21"/>
    </sheetView>
  </sheetViews>
  <sheetFormatPr defaultRowHeight="1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6"/>
  <sheetViews>
    <sheetView topLeftCell="I1" zoomScale="84" zoomScaleNormal="84" workbookViewId="0">
      <selection activeCell="Q6" sqref="Q6"/>
    </sheetView>
  </sheetViews>
  <sheetFormatPr defaultColWidth="13.140625" defaultRowHeight="15"/>
  <cols>
    <col min="1" max="1" width="40" bestFit="1" customWidth="1"/>
    <col min="2" max="2" width="24.28515625" customWidth="1"/>
    <col min="3" max="3" width="23.5703125" customWidth="1"/>
    <col min="4" max="6" width="12.5703125" bestFit="1" customWidth="1"/>
    <col min="7" max="9" width="14.28515625" bestFit="1" customWidth="1"/>
    <col min="10" max="10" width="16.85546875" bestFit="1" customWidth="1"/>
    <col min="11" max="11" width="13.28515625" bestFit="1" customWidth="1"/>
    <col min="12" max="12" width="14.28515625" bestFit="1" customWidth="1"/>
    <col min="14" max="14" width="19.5703125" customWidth="1"/>
  </cols>
  <sheetData>
    <row r="1" spans="1:16" ht="15" customHeight="1">
      <c r="A1" s="46" t="s">
        <v>55</v>
      </c>
      <c r="B1" s="46"/>
      <c r="C1" s="46"/>
      <c r="D1" s="46"/>
      <c r="E1" s="46"/>
      <c r="F1" s="46"/>
      <c r="G1" s="46"/>
      <c r="H1" s="46"/>
      <c r="I1" s="46"/>
      <c r="J1" s="46"/>
      <c r="K1" s="46"/>
      <c r="L1" s="46"/>
      <c r="M1" s="46"/>
    </row>
    <row r="2" spans="1:16" s="40" customFormat="1" ht="12" customHeight="1">
      <c r="A2" s="46"/>
      <c r="B2" s="46"/>
      <c r="C2" s="46"/>
      <c r="D2" s="46"/>
      <c r="E2" s="46"/>
      <c r="F2" s="46"/>
      <c r="G2" s="46"/>
      <c r="H2" s="46"/>
      <c r="I2" s="46"/>
      <c r="J2" s="46"/>
      <c r="K2" s="46"/>
      <c r="L2" s="46"/>
      <c r="M2" s="46"/>
    </row>
    <row r="3" spans="1:16" ht="15" customHeight="1">
      <c r="A3" s="46"/>
      <c r="B3" s="46"/>
      <c r="C3" s="46"/>
      <c r="D3" s="46"/>
      <c r="E3" s="46"/>
      <c r="F3" s="46"/>
      <c r="G3" s="46"/>
      <c r="H3" s="46"/>
      <c r="I3" s="46"/>
      <c r="J3" s="46"/>
      <c r="K3" s="46"/>
      <c r="L3" s="46"/>
      <c r="M3" s="46"/>
    </row>
    <row r="4" spans="1:16">
      <c r="A4" s="41" t="s">
        <v>0</v>
      </c>
      <c r="B4" s="41" t="s">
        <v>62</v>
      </c>
      <c r="C4" s="41" t="s">
        <v>36</v>
      </c>
      <c r="D4" s="44" t="s">
        <v>48</v>
      </c>
      <c r="E4" s="44" t="s">
        <v>49</v>
      </c>
      <c r="F4" s="44" t="s">
        <v>50</v>
      </c>
      <c r="G4" s="44" t="s">
        <v>51</v>
      </c>
      <c r="H4" s="44" t="s">
        <v>52</v>
      </c>
      <c r="I4" s="44" t="s">
        <v>53</v>
      </c>
      <c r="J4" s="44" t="s">
        <v>54</v>
      </c>
      <c r="K4" s="45" t="s">
        <v>60</v>
      </c>
      <c r="L4" s="45" t="s">
        <v>56</v>
      </c>
      <c r="M4" s="45" t="s">
        <v>57</v>
      </c>
      <c r="N4" s="45" t="s">
        <v>58</v>
      </c>
      <c r="O4" s="47" t="s">
        <v>59</v>
      </c>
      <c r="P4" s="42" t="s">
        <v>61</v>
      </c>
    </row>
    <row r="5" spans="1:16">
      <c r="A5" t="s">
        <v>3</v>
      </c>
      <c r="B5" t="str">
        <f>VLOOKUP(Distributors!A2,Distributors!A2:B17,2,FALSE)</f>
        <v>Paramount Pictures</v>
      </c>
      <c r="C5" t="str">
        <f>VLOOKUP(Genre!A2,Genre!A2:B17,2,TRUE)</f>
        <v>Action</v>
      </c>
      <c r="D5" s="13">
        <v>908851</v>
      </c>
      <c r="E5" s="13">
        <v>953741</v>
      </c>
      <c r="F5" s="13">
        <v>924366</v>
      </c>
      <c r="G5" s="13">
        <v>907576</v>
      </c>
      <c r="H5" s="13">
        <v>945771</v>
      </c>
      <c r="I5" s="13">
        <v>1928656</v>
      </c>
      <c r="J5" s="13">
        <v>1023031</v>
      </c>
      <c r="K5" s="13">
        <f>SUM(Table2[[#This Row],[Jul-21]:[Jan-22]])</f>
        <v>7591992</v>
      </c>
      <c r="L5" s="13">
        <f>AVERAGE(Table2[[#This Row],[Jul-21]:[Jan-22]])</f>
        <v>1084570.2857142857</v>
      </c>
      <c r="M5" s="13">
        <f>MIN(Table2[[#This Row],[Jul-21]:[Jan-22]])</f>
        <v>907576</v>
      </c>
      <c r="N5" s="13">
        <f>MAX(Table2[[#This Row],[Jul-21]:[Jan-22]])</f>
        <v>1928656</v>
      </c>
      <c r="O5" s="9">
        <f>Table2[[#This Row],[Jan-22]]/Table2[[#This Row],[Dec-21]]-1</f>
        <v>-0.46956274213753002</v>
      </c>
      <c r="P5" s="13" t="str">
        <f>IF(Table2[[#This Row],[Total revenue]]&gt;$J$26,"Above Average","Below Average")</f>
        <v>Above Average</v>
      </c>
    </row>
    <row r="6" spans="1:16">
      <c r="A6" t="s">
        <v>6</v>
      </c>
      <c r="B6" t="str">
        <f>VLOOKUP(Distributors!A3,Distributors!A3:B18,2,FALSE)</f>
        <v>Walt Disney</v>
      </c>
      <c r="C6" t="str">
        <f>VLOOKUP(Genre!A3,Genre!A3:B18,2,TRUE)</f>
        <v>Drama</v>
      </c>
      <c r="D6" s="13">
        <v>544951</v>
      </c>
      <c r="E6" s="13">
        <v>576636</v>
      </c>
      <c r="F6" s="13">
        <v>564851</v>
      </c>
      <c r="G6" s="13">
        <v>516416</v>
      </c>
      <c r="H6" s="13">
        <v>558496</v>
      </c>
      <c r="I6" s="13">
        <v>1139066</v>
      </c>
      <c r="J6" s="13">
        <v>606996</v>
      </c>
      <c r="K6" s="13">
        <f>SUM(Table2[[#This Row],[Jul-21]:[Jan-22]])</f>
        <v>4507412</v>
      </c>
      <c r="L6" s="13">
        <f>AVERAGE(Table2[[#This Row],[Jul-21]:[Jan-22]])</f>
        <v>643916</v>
      </c>
      <c r="M6" s="13">
        <f>MIN(Table2[[#This Row],[Jul-21]:[Jan-22]])</f>
        <v>516416</v>
      </c>
      <c r="N6" s="13">
        <f>MAX(Table2[[#This Row],[Jul-21]:[Jan-22]])</f>
        <v>1139066</v>
      </c>
      <c r="O6" s="9">
        <f>Table2[[#This Row],[Jan-22]]/Table2[[#This Row],[Dec-21]]-1</f>
        <v>-0.46711077321243899</v>
      </c>
      <c r="P6" s="13" t="str">
        <f>IF(Table2[[#This Row],[Total revenue]]&gt;$J$26,"Above Average","Below Average")</f>
        <v>Above Average</v>
      </c>
    </row>
    <row r="7" spans="1:16">
      <c r="A7" t="s">
        <v>9</v>
      </c>
      <c r="B7" t="str">
        <f>VLOOKUP(Distributors!A4,Distributors!A4:B19,2,FALSE)</f>
        <v>Warner Bros.</v>
      </c>
      <c r="C7" t="str">
        <f>VLOOKUP(Genre!A4,Genre!A4:B19,2,TRUE)</f>
        <v>Drama</v>
      </c>
      <c r="D7" s="13">
        <v>259311</v>
      </c>
      <c r="E7" s="13">
        <v>263611</v>
      </c>
      <c r="F7" s="13">
        <v>263801</v>
      </c>
      <c r="G7" s="13">
        <v>279256</v>
      </c>
      <c r="H7" s="13">
        <v>283426</v>
      </c>
      <c r="I7" s="13">
        <v>590476</v>
      </c>
      <c r="J7" s="13">
        <v>300861</v>
      </c>
      <c r="K7" s="13">
        <f>SUM(Table2[[#This Row],[Jul-21]:[Jan-22]])</f>
        <v>2240742</v>
      </c>
      <c r="L7" s="13">
        <f>AVERAGE(Table2[[#This Row],[Jul-21]:[Jan-22]])</f>
        <v>320106</v>
      </c>
      <c r="M7" s="13">
        <f>MIN(Table2[[#This Row],[Jul-21]:[Jan-22]])</f>
        <v>259311</v>
      </c>
      <c r="N7" s="13">
        <f>MAX(Table2[[#This Row],[Jul-21]:[Jan-22]])</f>
        <v>590476</v>
      </c>
      <c r="O7" s="9">
        <f>Table2[[#This Row],[Jan-22]]/Table2[[#This Row],[Dec-21]]-1</f>
        <v>-0.49047717434747562</v>
      </c>
      <c r="P7" s="13" t="str">
        <f>IF(Table2[[#This Row],[Total revenue]]&gt;$J$26,"Above Average","Below Average")</f>
        <v>Above Average</v>
      </c>
    </row>
    <row r="8" spans="1:16">
      <c r="A8" t="s">
        <v>12</v>
      </c>
      <c r="B8" t="str">
        <f>VLOOKUP(Distributors!A5,Distributors!A5:B20,2,FALSE)</f>
        <v>Paramount Pictures</v>
      </c>
      <c r="C8" t="str">
        <f>VLOOKUP(Genre!A5,Genre!A5:B20,2,TRUE)</f>
        <v>Action</v>
      </c>
      <c r="D8" s="13">
        <v>81641</v>
      </c>
      <c r="E8" s="13">
        <v>86581</v>
      </c>
      <c r="F8" s="13">
        <v>78091</v>
      </c>
      <c r="G8" s="13">
        <v>92076</v>
      </c>
      <c r="H8" s="13">
        <v>94381</v>
      </c>
      <c r="I8" s="13">
        <v>187256</v>
      </c>
      <c r="J8" s="13">
        <v>111241</v>
      </c>
      <c r="K8" s="13">
        <f>SUM(Table2[[#This Row],[Jul-21]:[Jan-22]])</f>
        <v>731267</v>
      </c>
      <c r="L8" s="13">
        <f>AVERAGE(Table2[[#This Row],[Jul-21]:[Jan-22]])</f>
        <v>104466.71428571429</v>
      </c>
      <c r="M8" s="13">
        <f>MIN(Table2[[#This Row],[Jul-21]:[Jan-22]])</f>
        <v>78091</v>
      </c>
      <c r="N8" s="13">
        <f>MAX(Table2[[#This Row],[Jul-21]:[Jan-22]])</f>
        <v>187256</v>
      </c>
      <c r="O8" s="9">
        <f>Table2[[#This Row],[Jan-22]]/Table2[[#This Row],[Dec-21]]-1</f>
        <v>-0.40594159866706536</v>
      </c>
      <c r="P8" s="13" t="str">
        <f>IF(Table2[[#This Row],[Total revenue]]&gt;$J$26,"Above Average","Below Average")</f>
        <v>Below Average</v>
      </c>
    </row>
    <row r="9" spans="1:16">
      <c r="A9" t="s">
        <v>13</v>
      </c>
      <c r="B9" t="str">
        <f>VLOOKUP(Distributors!A6,Distributors!A6:B21,2,FALSE)</f>
        <v>20th Century Fox</v>
      </c>
      <c r="C9" t="str">
        <f>VLOOKUP(Genre!A6,Genre!A6:B21,2,TRUE)</f>
        <v>Adventure</v>
      </c>
      <c r="D9" s="13">
        <v>14506</v>
      </c>
      <c r="E9" s="13">
        <v>18876</v>
      </c>
      <c r="F9" s="13">
        <v>8641</v>
      </c>
      <c r="G9" s="13">
        <v>5236</v>
      </c>
      <c r="H9" s="13">
        <v>5066</v>
      </c>
      <c r="I9" s="13">
        <v>2286</v>
      </c>
      <c r="J9" s="13">
        <v>1316</v>
      </c>
      <c r="K9" s="13">
        <f>SUM(Table2[[#This Row],[Jul-21]:[Jan-22]])</f>
        <v>55927</v>
      </c>
      <c r="L9" s="13">
        <f>AVERAGE(Table2[[#This Row],[Jul-21]:[Jan-22]])</f>
        <v>7989.5714285714284</v>
      </c>
      <c r="M9" s="13">
        <f>MIN(Table2[[#This Row],[Jul-21]:[Jan-22]])</f>
        <v>1316</v>
      </c>
      <c r="N9" s="13">
        <f>MAX(Table2[[#This Row],[Jul-21]:[Jan-22]])</f>
        <v>18876</v>
      </c>
      <c r="O9" s="9">
        <f>Table2[[#This Row],[Jan-22]]/Table2[[#This Row],[Dec-21]]-1</f>
        <v>-0.42432195975503062</v>
      </c>
      <c r="P9" s="13" t="str">
        <f>IF(Table2[[#This Row],[Total revenue]]&gt;$J$26,"Above Average","Below Average")</f>
        <v>Below Average</v>
      </c>
    </row>
    <row r="10" spans="1:16">
      <c r="A10" t="s">
        <v>15</v>
      </c>
      <c r="B10" t="str">
        <f>VLOOKUP(Distributors!A7,Distributors!A7:B22,2,FALSE)</f>
        <v>Walt Disney</v>
      </c>
      <c r="C10" t="str">
        <f>VLOOKUP(Genre!A7,Genre!A7:B22,2,TRUE)</f>
        <v>Adventure</v>
      </c>
      <c r="D10" s="13">
        <v>5746</v>
      </c>
      <c r="E10" s="13">
        <v>5816</v>
      </c>
      <c r="F10" s="13">
        <v>5836</v>
      </c>
      <c r="G10" s="13">
        <v>5671</v>
      </c>
      <c r="H10" s="13">
        <v>5841</v>
      </c>
      <c r="I10" s="13">
        <v>10066</v>
      </c>
      <c r="J10" s="13">
        <v>5821</v>
      </c>
      <c r="K10" s="13">
        <f>SUM(Table2[[#This Row],[Jul-21]:[Jan-22]])</f>
        <v>44797</v>
      </c>
      <c r="L10" s="13">
        <f>AVERAGE(Table2[[#This Row],[Jul-21]:[Jan-22]])</f>
        <v>6399.5714285714284</v>
      </c>
      <c r="M10" s="13">
        <f>MIN(Table2[[#This Row],[Jul-21]:[Jan-22]])</f>
        <v>5671</v>
      </c>
      <c r="N10" s="13">
        <f>MAX(Table2[[#This Row],[Jul-21]:[Jan-22]])</f>
        <v>10066</v>
      </c>
      <c r="O10" s="9">
        <f>Table2[[#This Row],[Jan-22]]/Table2[[#This Row],[Dec-21]]-1</f>
        <v>-0.42171666997814428</v>
      </c>
      <c r="P10" s="13" t="str">
        <f>IF(Table2[[#This Row],[Total revenue]]&gt;$J$26,"Above Average","Below Average")</f>
        <v>Below Average</v>
      </c>
    </row>
    <row r="11" spans="1:16">
      <c r="A11" t="s">
        <v>16</v>
      </c>
      <c r="B11" t="str">
        <f>VLOOKUP(Distributors!A8,Distributors!A8:B23,2,FALSE)</f>
        <v>Warner Bros.</v>
      </c>
      <c r="C11" t="str">
        <f>VLOOKUP(Genre!A8,Genre!A8:B23,2,TRUE)</f>
        <v>Adventure</v>
      </c>
      <c r="D11" s="13">
        <v>7586</v>
      </c>
      <c r="E11" s="13">
        <v>7081</v>
      </c>
      <c r="F11" s="13">
        <v>8006</v>
      </c>
      <c r="G11" s="13">
        <v>12296</v>
      </c>
      <c r="H11" s="13">
        <v>1246</v>
      </c>
      <c r="I11" s="13">
        <v>1246</v>
      </c>
      <c r="J11" s="13">
        <v>1246</v>
      </c>
      <c r="K11" s="13">
        <f>SUM(Table2[[#This Row],[Jul-21]:[Jan-22]])</f>
        <v>38707</v>
      </c>
      <c r="L11" s="13">
        <f>AVERAGE(Table2[[#This Row],[Jul-21]:[Jan-22]])</f>
        <v>5529.5714285714284</v>
      </c>
      <c r="M11" s="13">
        <f>MIN(Table2[[#This Row],[Jul-21]:[Jan-22]])</f>
        <v>1246</v>
      </c>
      <c r="N11" s="13">
        <f>MAX(Table2[[#This Row],[Jul-21]:[Jan-22]])</f>
        <v>12296</v>
      </c>
      <c r="O11" s="9">
        <f>Table2[[#This Row],[Jan-22]]/Table2[[#This Row],[Dec-21]]-1</f>
        <v>0</v>
      </c>
      <c r="P11" s="13" t="str">
        <f>IF(Table2[[#This Row],[Total revenue]]&gt;$J$26,"Above Average","Below Average")</f>
        <v>Below Average</v>
      </c>
    </row>
    <row r="12" spans="1:16">
      <c r="A12" t="s">
        <v>17</v>
      </c>
      <c r="B12" t="str">
        <f>VLOOKUP(Distributors!A9,Distributors!A9:B24,2,FALSE)</f>
        <v>Sony Pictures</v>
      </c>
      <c r="C12" t="str">
        <f>VLOOKUP(Genre!A9,Genre!A9:B24,2,TRUE)</f>
        <v>Adventure</v>
      </c>
      <c r="D12" s="13">
        <v>2251</v>
      </c>
      <c r="E12" s="13">
        <v>2286</v>
      </c>
      <c r="F12" s="13">
        <v>2286</v>
      </c>
      <c r="G12" s="13">
        <v>3756</v>
      </c>
      <c r="H12" s="13">
        <v>4451</v>
      </c>
      <c r="I12" s="13">
        <v>4956</v>
      </c>
      <c r="J12" s="13">
        <v>2671</v>
      </c>
      <c r="K12" s="13">
        <f>SUM(Table2[[#This Row],[Jul-21]:[Jan-22]])</f>
        <v>22657</v>
      </c>
      <c r="L12" s="13">
        <f>AVERAGE(Table2[[#This Row],[Jul-21]:[Jan-22]])</f>
        <v>3236.7142857142858</v>
      </c>
      <c r="M12" s="13">
        <f>MIN(Table2[[#This Row],[Jul-21]:[Jan-22]])</f>
        <v>2251</v>
      </c>
      <c r="N12" s="13">
        <f>MAX(Table2[[#This Row],[Jul-21]:[Jan-22]])</f>
        <v>4956</v>
      </c>
      <c r="O12" s="9">
        <f>Table2[[#This Row],[Jan-22]]/Table2[[#This Row],[Dec-21]]-1</f>
        <v>-0.46105730427764324</v>
      </c>
      <c r="P12" s="13" t="str">
        <f>IF(Table2[[#This Row],[Total revenue]]&gt;$J$26,"Above Average","Below Average")</f>
        <v>Below Average</v>
      </c>
    </row>
    <row r="13" spans="1:16">
      <c r="A13" t="s">
        <v>19</v>
      </c>
      <c r="B13" t="str">
        <f>VLOOKUP(Distributors!A10,Distributors!A10:B25,2,FALSE)</f>
        <v>20th Century Fox</v>
      </c>
      <c r="C13" t="str">
        <f>VLOOKUP(Genre!A10,Genre!A10:B25,2,TRUE)</f>
        <v>Adventure</v>
      </c>
      <c r="D13" s="13">
        <v>1506</v>
      </c>
      <c r="E13" s="13">
        <v>1501</v>
      </c>
      <c r="F13" s="13">
        <v>1501</v>
      </c>
      <c r="G13" s="13">
        <v>1516</v>
      </c>
      <c r="H13" s="13">
        <v>1501</v>
      </c>
      <c r="I13" s="13">
        <v>1746</v>
      </c>
      <c r="J13" s="13">
        <v>1496</v>
      </c>
      <c r="K13" s="13">
        <f>SUM(Table2[[#This Row],[Jul-21]:[Jan-22]])</f>
        <v>10767</v>
      </c>
      <c r="L13" s="13">
        <f>AVERAGE(Table2[[#This Row],[Jul-21]:[Jan-22]])</f>
        <v>1538.1428571428571</v>
      </c>
      <c r="M13" s="13">
        <f>MIN(Table2[[#This Row],[Jul-21]:[Jan-22]])</f>
        <v>1496</v>
      </c>
      <c r="N13" s="13">
        <f>MAX(Table2[[#This Row],[Jul-21]:[Jan-22]])</f>
        <v>1746</v>
      </c>
      <c r="O13" s="9">
        <f>Table2[[#This Row],[Jan-22]]/Table2[[#This Row],[Dec-21]]-1</f>
        <v>-0.14318442153493705</v>
      </c>
      <c r="P13" s="13" t="str">
        <f>IF(Table2[[#This Row],[Total revenue]]&gt;$J$26,"Above Average","Below Average")</f>
        <v>Below Average</v>
      </c>
    </row>
    <row r="14" spans="1:16">
      <c r="A14" t="s">
        <v>20</v>
      </c>
      <c r="B14" t="str">
        <f>VLOOKUP(Distributors!A11,Distributors!A11:B26,2,FALSE)</f>
        <v>Universal</v>
      </c>
      <c r="C14" t="str">
        <f>VLOOKUP(Genre!A11,Genre!A11:B26,2,TRUE)</f>
        <v>Adventure</v>
      </c>
      <c r="D14" s="13">
        <v>1296</v>
      </c>
      <c r="E14" s="13">
        <v>1296</v>
      </c>
      <c r="F14" s="13">
        <v>1296</v>
      </c>
      <c r="G14" s="13">
        <v>1291</v>
      </c>
      <c r="H14" s="13">
        <v>1296</v>
      </c>
      <c r="I14" s="13">
        <v>1346</v>
      </c>
      <c r="J14" s="13">
        <v>1296</v>
      </c>
      <c r="K14" s="13">
        <f>SUM(Table2[[#This Row],[Jul-21]:[Jan-22]])</f>
        <v>9117</v>
      </c>
      <c r="L14" s="13">
        <f>AVERAGE(Table2[[#This Row],[Jul-21]:[Jan-22]])</f>
        <v>1302.4285714285713</v>
      </c>
      <c r="M14" s="13">
        <f>MIN(Table2[[#This Row],[Jul-21]:[Jan-22]])</f>
        <v>1291</v>
      </c>
      <c r="N14" s="13">
        <f>MAX(Table2[[#This Row],[Jul-21]:[Jan-22]])</f>
        <v>1346</v>
      </c>
      <c r="O14" s="9">
        <f>Table2[[#This Row],[Jan-22]]/Table2[[#This Row],[Dec-21]]-1</f>
        <v>-3.7147102526002951E-2</v>
      </c>
      <c r="P14" s="13" t="str">
        <f>IF(Table2[[#This Row],[Total revenue]]&gt;$J$26,"Above Average","Below Average")</f>
        <v>Below Average</v>
      </c>
    </row>
    <row r="15" spans="1:16">
      <c r="A15" t="s">
        <v>22</v>
      </c>
      <c r="B15" t="str">
        <f>VLOOKUP(Distributors!A12,Distributors!A12:B27,2,FALSE)</f>
        <v>Sony Pictures</v>
      </c>
      <c r="C15" t="str">
        <f>VLOOKUP(Genre!A12,Genre!A12:B27,2,TRUE)</f>
        <v>Adventure</v>
      </c>
      <c r="D15" s="13">
        <v>1246</v>
      </c>
      <c r="E15" s="13">
        <v>1246</v>
      </c>
      <c r="F15" s="13">
        <v>1246</v>
      </c>
      <c r="G15" s="13">
        <v>1251</v>
      </c>
      <c r="H15" s="13">
        <v>1256</v>
      </c>
      <c r="I15" s="13">
        <v>1396</v>
      </c>
      <c r="J15" s="13">
        <v>1256</v>
      </c>
      <c r="K15" s="13">
        <f>SUM(Table2[[#This Row],[Jul-21]:[Jan-22]])</f>
        <v>8897</v>
      </c>
      <c r="L15" s="13">
        <f>AVERAGE(Table2[[#This Row],[Jul-21]:[Jan-22]])</f>
        <v>1271</v>
      </c>
      <c r="M15" s="13">
        <f>MIN(Table2[[#This Row],[Jul-21]:[Jan-22]])</f>
        <v>1246</v>
      </c>
      <c r="N15" s="13">
        <f>MAX(Table2[[#This Row],[Jul-21]:[Jan-22]])</f>
        <v>1396</v>
      </c>
      <c r="O15" s="9">
        <f>Table2[[#This Row],[Jan-22]]/Table2[[#This Row],[Dec-21]]-1</f>
        <v>-0.10028653295128942</v>
      </c>
      <c r="P15" s="13" t="str">
        <f>IF(Table2[[#This Row],[Total revenue]]&gt;$J$26,"Above Average","Below Average")</f>
        <v>Below Average</v>
      </c>
    </row>
    <row r="16" spans="1:16">
      <c r="A16" t="s">
        <v>23</v>
      </c>
      <c r="B16" t="str">
        <f>VLOOKUP(Distributors!A13,Distributors!A13:B28,2,FALSE)</f>
        <v>Dreamworks SKG</v>
      </c>
      <c r="C16" t="str">
        <f>VLOOKUP(Genre!A13,Genre!A13:B28,2,TRUE)</f>
        <v>Adventure</v>
      </c>
      <c r="D16" s="13">
        <v>1271</v>
      </c>
      <c r="E16" s="13">
        <v>1271</v>
      </c>
      <c r="F16" s="13">
        <v>1271</v>
      </c>
      <c r="G16" s="13">
        <v>1271</v>
      </c>
      <c r="H16" s="13">
        <v>1271</v>
      </c>
      <c r="I16" s="13">
        <v>1276</v>
      </c>
      <c r="J16" s="13">
        <v>1246</v>
      </c>
      <c r="K16" s="13">
        <f>SUM(Table2[[#This Row],[Jul-21]:[Jan-22]])</f>
        <v>8877</v>
      </c>
      <c r="L16" s="13">
        <f>AVERAGE(Table2[[#This Row],[Jul-21]:[Jan-22]])</f>
        <v>1268.1428571428571</v>
      </c>
      <c r="M16" s="13">
        <f>MIN(Table2[[#This Row],[Jul-21]:[Jan-22]])</f>
        <v>1246</v>
      </c>
      <c r="N16" s="13">
        <f>MAX(Table2[[#This Row],[Jul-21]:[Jan-22]])</f>
        <v>1276</v>
      </c>
      <c r="O16" s="9">
        <f>Table2[[#This Row],[Jan-22]]/Table2[[#This Row],[Dec-21]]-1</f>
        <v>-2.3510971786833812E-2</v>
      </c>
      <c r="P16" s="13" t="str">
        <f>IF(Table2[[#This Row],[Total revenue]]&gt;$J$26,"Above Average","Below Average")</f>
        <v>Below Average</v>
      </c>
    </row>
    <row r="17" spans="1:16">
      <c r="A17" t="s">
        <v>25</v>
      </c>
      <c r="B17" t="str">
        <f>VLOOKUP(Distributors!A14,Distributors!A14:B29,2,FALSE)</f>
        <v>Warner Bros.</v>
      </c>
      <c r="C17" t="str">
        <f>VLOOKUP(Genre!A14,Genre!A14:B29,2,TRUE)</f>
        <v>Action</v>
      </c>
      <c r="D17" s="13">
        <v>1246</v>
      </c>
      <c r="E17" s="13">
        <v>1246</v>
      </c>
      <c r="F17" s="13">
        <v>1246</v>
      </c>
      <c r="G17" s="13">
        <v>1246</v>
      </c>
      <c r="H17" s="13">
        <v>1246</v>
      </c>
      <c r="I17" s="13">
        <v>1246</v>
      </c>
      <c r="J17" s="13">
        <v>1291</v>
      </c>
      <c r="K17" s="13">
        <f>SUM(Table2[[#This Row],[Jul-21]:[Jan-22]])</f>
        <v>8767</v>
      </c>
      <c r="L17" s="13">
        <f>AVERAGE(Table2[[#This Row],[Jul-21]:[Jan-22]])</f>
        <v>1252.4285714285713</v>
      </c>
      <c r="M17" s="13">
        <f>MIN(Table2[[#This Row],[Jul-21]:[Jan-22]])</f>
        <v>1246</v>
      </c>
      <c r="N17" s="13">
        <f>MAX(Table2[[#This Row],[Jul-21]:[Jan-22]])</f>
        <v>1291</v>
      </c>
      <c r="O17" s="9">
        <f>Table2[[#This Row],[Jan-22]]/Table2[[#This Row],[Dec-21]]-1</f>
        <v>3.6115569823435001E-2</v>
      </c>
      <c r="P17" s="13" t="str">
        <f>IF(Table2[[#This Row],[Total revenue]]&gt;$J$26,"Above Average","Below Average")</f>
        <v>Below Average</v>
      </c>
    </row>
    <row r="18" spans="1:16">
      <c r="A18" t="s">
        <v>26</v>
      </c>
      <c r="B18" t="str">
        <f>VLOOKUP(Distributors!A15,Distributors!A15:B30,2,FALSE)</f>
        <v>Sony Pictures</v>
      </c>
      <c r="C18" t="str">
        <f>VLOOKUP(Genre!A15,Genre!A15:B30,2,TRUE)</f>
        <v>Adventure</v>
      </c>
      <c r="D18" s="13">
        <v>1246</v>
      </c>
      <c r="E18" s="13">
        <v>1246</v>
      </c>
      <c r="F18" s="13">
        <v>1246</v>
      </c>
      <c r="G18" s="13">
        <v>1246</v>
      </c>
      <c r="H18" s="13">
        <v>1246</v>
      </c>
      <c r="I18" s="13">
        <v>1246</v>
      </c>
      <c r="J18" s="13">
        <v>1246</v>
      </c>
      <c r="K18" s="13">
        <f>SUM(Table2[[#This Row],[Jul-21]:[Jan-22]])</f>
        <v>8722</v>
      </c>
      <c r="L18" s="13">
        <f>AVERAGE(Table2[[#This Row],[Jul-21]:[Jan-22]])</f>
        <v>1246</v>
      </c>
      <c r="M18" s="13">
        <f>MIN(Table2[[#This Row],[Jul-21]:[Jan-22]])</f>
        <v>1246</v>
      </c>
      <c r="N18" s="13">
        <f>MAX(Table2[[#This Row],[Jul-21]:[Jan-22]])</f>
        <v>1246</v>
      </c>
      <c r="O18" s="9">
        <f>Table2[[#This Row],[Jan-22]]/Table2[[#This Row],[Dec-21]]-1</f>
        <v>0</v>
      </c>
      <c r="P18" s="13" t="str">
        <f>IF(Table2[[#This Row],[Total revenue]]&gt;$J$26,"Above Average","Below Average")</f>
        <v>Below Average</v>
      </c>
    </row>
    <row r="19" spans="1:16">
      <c r="A19" t="s">
        <v>27</v>
      </c>
      <c r="B19" t="str">
        <f>VLOOKUP(Distributors!A16,Distributors!A16:B31,2,FALSE)</f>
        <v>20th Century Fox</v>
      </c>
      <c r="C19" t="str">
        <f>VLOOKUP(Genre!A16,Genre!A16:B31,2,TRUE)</f>
        <v>Action</v>
      </c>
      <c r="D19" s="13">
        <v>1246</v>
      </c>
      <c r="E19" s="13">
        <v>1246</v>
      </c>
      <c r="F19" s="13">
        <v>1246</v>
      </c>
      <c r="G19" s="13">
        <v>1246</v>
      </c>
      <c r="H19" s="13">
        <v>1246</v>
      </c>
      <c r="I19" s="13">
        <v>1246</v>
      </c>
      <c r="J19" s="13">
        <v>1246</v>
      </c>
      <c r="K19" s="13">
        <f>SUM(Table2[[#This Row],[Jul-21]:[Jan-22]])</f>
        <v>8722</v>
      </c>
      <c r="L19" s="13">
        <f>AVERAGE(Table2[[#This Row],[Jul-21]:[Jan-22]])</f>
        <v>1246</v>
      </c>
      <c r="M19" s="13">
        <f>MIN(Table2[[#This Row],[Jul-21]:[Jan-22]])</f>
        <v>1246</v>
      </c>
      <c r="N19" s="13">
        <f>MAX(Table2[[#This Row],[Jul-21]:[Jan-22]])</f>
        <v>1246</v>
      </c>
      <c r="O19" s="9">
        <f>Table2[[#This Row],[Jan-22]]/Table2[[#This Row],[Dec-21]]-1</f>
        <v>0</v>
      </c>
      <c r="P19" s="13" t="str">
        <f>IF(Table2[[#This Row],[Total revenue]]&gt;$J$26,"Above Average","Below Average")</f>
        <v>Below Average</v>
      </c>
    </row>
    <row r="20" spans="1:16">
      <c r="A20" t="s">
        <v>28</v>
      </c>
      <c r="B20" t="str">
        <f>VLOOKUP(Distributors!A17,Distributors!A17:B32,2,FALSE)</f>
        <v>Walt Disney</v>
      </c>
      <c r="C20" t="str">
        <f>VLOOKUP(Genre!A17,Genre!A17:B32,2,TRUE)</f>
        <v>Action</v>
      </c>
      <c r="D20" s="13">
        <v>1246</v>
      </c>
      <c r="E20" s="13">
        <v>1246</v>
      </c>
      <c r="F20" s="13">
        <v>1246</v>
      </c>
      <c r="G20" s="13">
        <v>1246</v>
      </c>
      <c r="H20" s="13">
        <v>1246</v>
      </c>
      <c r="I20" s="13">
        <v>1246</v>
      </c>
      <c r="J20" s="13">
        <v>1246</v>
      </c>
      <c r="K20" s="13">
        <f>SUM(Table2[[#This Row],[Jul-21]:[Jan-22]])</f>
        <v>8722</v>
      </c>
      <c r="L20" s="13">
        <f>AVERAGE(Table2[[#This Row],[Jul-21]:[Jan-22]])</f>
        <v>1246</v>
      </c>
      <c r="M20" s="13">
        <f>MIN(Table2[[#This Row],[Jul-21]:[Jan-22]])</f>
        <v>1246</v>
      </c>
      <c r="N20" s="13">
        <f>MAX(Table2[[#This Row],[Jul-21]:[Jan-22]])</f>
        <v>1246</v>
      </c>
      <c r="O20" s="9">
        <f>Table2[[#This Row],[Jan-22]]/Table2[[#This Row],[Dec-21]]-1</f>
        <v>0</v>
      </c>
      <c r="P20" s="13" t="str">
        <f>IF(Table2[[#This Row],[Total revenue]]&gt;$J$26,"Above Average","Below Average")</f>
        <v>Below Average</v>
      </c>
    </row>
    <row r="26" spans="1:16">
      <c r="J26" s="43">
        <f>AVERAGE(Table2[Total revenue])</f>
        <v>956630.75</v>
      </c>
    </row>
  </sheetData>
  <mergeCells count="1">
    <mergeCell ref="A1:M3"/>
  </mergeCells>
  <conditionalFormatting sqref="O4:O20">
    <cfRule type="colorScale" priority="1">
      <colorScale>
        <cfvo type="min"/>
        <cfvo type="max"/>
        <color rgb="FFF8696B"/>
        <color rgb="FFFCFCFF"/>
      </colorScale>
    </cfRule>
  </conditionalFormatting>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workbookViewId="0">
      <selection sqref="A1:B17"/>
    </sheetView>
  </sheetViews>
  <sheetFormatPr defaultColWidth="11.42578125" defaultRowHeight="15"/>
  <cols>
    <col min="1" max="1" width="38.140625" customWidth="1"/>
    <col min="2" max="2" width="33.28515625" customWidth="1"/>
  </cols>
  <sheetData>
    <row r="1" spans="1:2">
      <c r="A1" t="s">
        <v>0</v>
      </c>
      <c r="B1" t="s">
        <v>1</v>
      </c>
    </row>
    <row r="2" spans="1:2">
      <c r="A2" t="s">
        <v>3</v>
      </c>
      <c r="B2" t="s">
        <v>4</v>
      </c>
    </row>
    <row r="3" spans="1:2">
      <c r="A3" t="s">
        <v>6</v>
      </c>
      <c r="B3" t="s">
        <v>7</v>
      </c>
    </row>
    <row r="4" spans="1:2">
      <c r="A4" t="s">
        <v>9</v>
      </c>
      <c r="B4" t="s">
        <v>10</v>
      </c>
    </row>
    <row r="5" spans="1:2">
      <c r="A5" t="s">
        <v>12</v>
      </c>
      <c r="B5" t="s">
        <v>4</v>
      </c>
    </row>
    <row r="6" spans="1:2">
      <c r="A6" t="s">
        <v>13</v>
      </c>
      <c r="B6" t="s">
        <v>14</v>
      </c>
    </row>
    <row r="7" spans="1:2">
      <c r="A7" t="s">
        <v>15</v>
      </c>
      <c r="B7" t="s">
        <v>7</v>
      </c>
    </row>
    <row r="8" spans="1:2">
      <c r="A8" t="s">
        <v>16</v>
      </c>
      <c r="B8" t="s">
        <v>10</v>
      </c>
    </row>
    <row r="9" spans="1:2">
      <c r="A9" t="s">
        <v>17</v>
      </c>
      <c r="B9" t="s">
        <v>18</v>
      </c>
    </row>
    <row r="10" spans="1:2">
      <c r="A10" t="s">
        <v>19</v>
      </c>
      <c r="B10" t="s">
        <v>14</v>
      </c>
    </row>
    <row r="11" spans="1:2">
      <c r="A11" t="s">
        <v>20</v>
      </c>
      <c r="B11" t="s">
        <v>21</v>
      </c>
    </row>
    <row r="12" spans="1:2">
      <c r="A12" t="s">
        <v>22</v>
      </c>
      <c r="B12" t="s">
        <v>18</v>
      </c>
    </row>
    <row r="13" spans="1:2">
      <c r="A13" t="s">
        <v>23</v>
      </c>
      <c r="B13" t="s">
        <v>24</v>
      </c>
    </row>
    <row r="14" spans="1:2">
      <c r="A14" t="s">
        <v>25</v>
      </c>
      <c r="B14" t="s">
        <v>10</v>
      </c>
    </row>
    <row r="15" spans="1:2">
      <c r="A15" t="s">
        <v>26</v>
      </c>
      <c r="B15" t="s">
        <v>18</v>
      </c>
    </row>
    <row r="16" spans="1:2">
      <c r="A16" t="s">
        <v>27</v>
      </c>
      <c r="B16" t="s">
        <v>14</v>
      </c>
    </row>
    <row r="17" spans="1:2">
      <c r="A17" t="s">
        <v>28</v>
      </c>
      <c r="B17" t="s">
        <v>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workbookViewId="0">
      <selection activeCell="B1" sqref="B1"/>
    </sheetView>
  </sheetViews>
  <sheetFormatPr defaultColWidth="11.42578125" defaultRowHeight="15"/>
  <cols>
    <col min="1" max="1" width="47.42578125" customWidth="1"/>
    <col min="2" max="2" width="32.7109375" customWidth="1"/>
  </cols>
  <sheetData>
    <row r="1" spans="1:2">
      <c r="A1" t="s">
        <v>0</v>
      </c>
      <c r="B1" t="s">
        <v>2</v>
      </c>
    </row>
    <row r="2" spans="1:2">
      <c r="A2" t="s">
        <v>3</v>
      </c>
      <c r="B2" t="s">
        <v>5</v>
      </c>
    </row>
    <row r="3" spans="1:2">
      <c r="A3" t="s">
        <v>6</v>
      </c>
      <c r="B3" t="s">
        <v>8</v>
      </c>
    </row>
    <row r="4" spans="1:2">
      <c r="A4" t="s">
        <v>9</v>
      </c>
      <c r="B4" t="s">
        <v>11</v>
      </c>
    </row>
    <row r="5" spans="1:2">
      <c r="A5" t="s">
        <v>12</v>
      </c>
      <c r="B5" t="s">
        <v>8</v>
      </c>
    </row>
    <row r="6" spans="1:2">
      <c r="A6" t="s">
        <v>13</v>
      </c>
      <c r="B6" t="s">
        <v>8</v>
      </c>
    </row>
    <row r="7" spans="1:2">
      <c r="A7" t="s">
        <v>15</v>
      </c>
      <c r="B7" t="s">
        <v>5</v>
      </c>
    </row>
    <row r="8" spans="1:2">
      <c r="A8" t="s">
        <v>16</v>
      </c>
      <c r="B8" t="s">
        <v>8</v>
      </c>
    </row>
    <row r="9" spans="1:2">
      <c r="A9" t="s">
        <v>17</v>
      </c>
      <c r="B9" t="s">
        <v>8</v>
      </c>
    </row>
    <row r="10" spans="1:2">
      <c r="A10" t="s">
        <v>19</v>
      </c>
      <c r="B10" t="s">
        <v>8</v>
      </c>
    </row>
    <row r="11" spans="1:2">
      <c r="A11" t="s">
        <v>20</v>
      </c>
      <c r="B11" t="s">
        <v>8</v>
      </c>
    </row>
    <row r="12" spans="1:2">
      <c r="A12" t="s">
        <v>22</v>
      </c>
      <c r="B12" t="s">
        <v>8</v>
      </c>
    </row>
    <row r="13" spans="1:2">
      <c r="A13" t="s">
        <v>23</v>
      </c>
      <c r="B13" t="s">
        <v>8</v>
      </c>
    </row>
    <row r="14" spans="1:2">
      <c r="A14" t="s">
        <v>25</v>
      </c>
      <c r="B14" t="s">
        <v>8</v>
      </c>
    </row>
    <row r="15" spans="1:2">
      <c r="A15" t="s">
        <v>26</v>
      </c>
      <c r="B15" t="s">
        <v>8</v>
      </c>
    </row>
    <row r="16" spans="1:2">
      <c r="A16" t="s">
        <v>27</v>
      </c>
      <c r="B16" t="s">
        <v>5</v>
      </c>
    </row>
    <row r="17" spans="1:2">
      <c r="A17" t="s">
        <v>28</v>
      </c>
      <c r="B17" t="s">
        <v>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15:G17"/>
  <sheetViews>
    <sheetView topLeftCell="D19" workbookViewId="0">
      <selection activeCell="S23" sqref="S23"/>
    </sheetView>
  </sheetViews>
  <sheetFormatPr defaultColWidth="11.42578125" defaultRowHeight="15"/>
  <sheetData>
    <row r="15" spans="7:7">
      <c r="G15" s="1"/>
    </row>
    <row r="16" spans="7:7">
      <c r="G16" s="2"/>
    </row>
    <row r="17" spans="7:7">
      <c r="G17" s="2"/>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9"/>
  <sheetViews>
    <sheetView topLeftCell="I1" workbookViewId="0">
      <selection activeCell="P3" sqref="P3"/>
    </sheetView>
  </sheetViews>
  <sheetFormatPr defaultColWidth="8.85546875" defaultRowHeight="15"/>
  <cols>
    <col min="1" max="1" width="40" bestFit="1" customWidth="1"/>
    <col min="2" max="2" width="20.140625" customWidth="1"/>
    <col min="3" max="3" width="20" customWidth="1"/>
    <col min="4" max="4" width="12.85546875" style="3" customWidth="1"/>
    <col min="5" max="5" width="11" customWidth="1"/>
    <col min="6" max="8" width="12.5703125" bestFit="1" customWidth="1"/>
    <col min="9" max="10" width="14.28515625" bestFit="1" customWidth="1"/>
    <col min="11" max="11" width="15.7109375" customWidth="1"/>
    <col min="12" max="13" width="14.28515625" customWidth="1"/>
    <col min="14" max="14" width="15.5703125" customWidth="1"/>
    <col min="15" max="15" width="11.28515625" customWidth="1"/>
    <col min="16" max="16" width="45.85546875" customWidth="1"/>
    <col min="17" max="17" width="38.7109375" customWidth="1"/>
    <col min="18" max="18" width="19.28515625" style="13" customWidth="1"/>
    <col min="26" max="26" width="22.7109375" customWidth="1"/>
    <col min="27" max="27" width="26.7109375" customWidth="1"/>
  </cols>
  <sheetData>
    <row r="1" spans="1:28" s="4" customFormat="1">
      <c r="A1" s="4" t="s">
        <v>0</v>
      </c>
      <c r="B1" s="4" t="s">
        <v>36</v>
      </c>
      <c r="C1" s="4" t="s">
        <v>35</v>
      </c>
      <c r="D1" s="5">
        <v>44378</v>
      </c>
      <c r="E1" s="5">
        <v>44409</v>
      </c>
      <c r="F1" s="5">
        <v>44440</v>
      </c>
      <c r="G1" s="5">
        <v>44470</v>
      </c>
      <c r="H1" s="5">
        <v>44501</v>
      </c>
      <c r="I1" s="5">
        <v>44531</v>
      </c>
      <c r="J1" s="5">
        <v>44562</v>
      </c>
      <c r="K1" s="7" t="s">
        <v>29</v>
      </c>
      <c r="L1" s="4" t="s">
        <v>30</v>
      </c>
      <c r="M1" s="4" t="s">
        <v>31</v>
      </c>
      <c r="N1" s="4" t="s">
        <v>32</v>
      </c>
      <c r="O1" s="4" t="s">
        <v>33</v>
      </c>
      <c r="P1" s="4" t="s">
        <v>34</v>
      </c>
      <c r="R1" s="12"/>
      <c r="AA1" s="12"/>
    </row>
    <row r="2" spans="1:28">
      <c r="A2" t="s">
        <v>3</v>
      </c>
      <c r="B2" t="str">
        <f>VLOOKUP(Genre!A2,Genre!A1:B17,2,FALSE)</f>
        <v>Action</v>
      </c>
      <c r="C2" t="str">
        <f>VLOOKUP(Distributors!A2,Distributors!A2:B17,2,FALSE)</f>
        <v>Paramount Pictures</v>
      </c>
      <c r="D2" s="6">
        <v>908851</v>
      </c>
      <c r="E2" s="6">
        <v>953741</v>
      </c>
      <c r="F2" s="6">
        <v>924366</v>
      </c>
      <c r="G2" s="6">
        <v>907576</v>
      </c>
      <c r="H2" s="6">
        <v>945771</v>
      </c>
      <c r="I2" s="6">
        <v>1928656</v>
      </c>
      <c r="J2" s="6">
        <v>1023031</v>
      </c>
      <c r="K2" s="8">
        <v>7591992</v>
      </c>
      <c r="L2" s="8">
        <v>1084570.2857142857</v>
      </c>
      <c r="M2" s="8">
        <v>907576</v>
      </c>
      <c r="N2" s="8">
        <v>1928656</v>
      </c>
      <c r="O2" s="9">
        <f>J2/I2-1</f>
        <v>-0.46956274213753002</v>
      </c>
      <c r="P2" s="14" t="str">
        <f>IF(K2&gt;K$22,"Above average","Below average")</f>
        <v>Above average</v>
      </c>
      <c r="AA2" s="13"/>
    </row>
    <row r="3" spans="1:28">
      <c r="A3" t="s">
        <v>6</v>
      </c>
      <c r="B3" t="str">
        <f>VLOOKUP(Genre!A3,Genre!A2:B18,2,FALSE)</f>
        <v>Adventure</v>
      </c>
      <c r="C3" t="str">
        <f>VLOOKUP(Distributors!A3,Distributors!A3:B18,2,FALSE)</f>
        <v>Walt Disney</v>
      </c>
      <c r="D3" s="6">
        <v>544951</v>
      </c>
      <c r="E3" s="6">
        <v>576636</v>
      </c>
      <c r="F3" s="6">
        <v>564851</v>
      </c>
      <c r="G3" s="6">
        <v>516416</v>
      </c>
      <c r="H3" s="6">
        <v>558496</v>
      </c>
      <c r="I3" s="6">
        <v>1139066</v>
      </c>
      <c r="J3" s="6">
        <v>606996</v>
      </c>
      <c r="K3" s="8">
        <v>4507412</v>
      </c>
      <c r="L3" s="8">
        <v>643916</v>
      </c>
      <c r="M3" s="8">
        <v>516416</v>
      </c>
      <c r="N3" s="8">
        <v>1139066</v>
      </c>
      <c r="O3" s="9">
        <f t="shared" ref="O2:O17" si="0">J3/I3-1</f>
        <v>-0.46711077321243899</v>
      </c>
      <c r="P3" s="14" t="str">
        <f t="shared" ref="P3:P17" si="1">IF(K3&gt;K$22,"Above average","Below average")</f>
        <v>Above average</v>
      </c>
      <c r="AA3" s="13"/>
    </row>
    <row r="4" spans="1:28">
      <c r="A4" t="s">
        <v>9</v>
      </c>
      <c r="B4" t="str">
        <f>VLOOKUP(Genre!A4,Genre!A3:B19,2,FALSE)</f>
        <v>Drama</v>
      </c>
      <c r="C4" t="str">
        <f>VLOOKUP(Distributors!A4,Distributors!A4:B19,2,FALSE)</f>
        <v>Warner Bros.</v>
      </c>
      <c r="D4" s="6">
        <v>259311</v>
      </c>
      <c r="E4" s="6">
        <v>263611</v>
      </c>
      <c r="F4" s="6">
        <v>263801</v>
      </c>
      <c r="G4" s="6">
        <v>279256</v>
      </c>
      <c r="H4" s="6">
        <v>283426</v>
      </c>
      <c r="I4" s="6">
        <v>590476</v>
      </c>
      <c r="J4" s="6">
        <v>300861</v>
      </c>
      <c r="K4" s="8">
        <v>2240742</v>
      </c>
      <c r="L4" s="8">
        <v>320106</v>
      </c>
      <c r="M4" s="8">
        <v>259311</v>
      </c>
      <c r="N4" s="8">
        <v>590476</v>
      </c>
      <c r="O4" s="9">
        <f t="shared" si="0"/>
        <v>-0.49047717434747562</v>
      </c>
      <c r="P4" s="14" t="str">
        <f t="shared" si="1"/>
        <v>Above average</v>
      </c>
      <c r="AA4" s="13"/>
    </row>
    <row r="5" spans="1:28">
      <c r="A5" t="s">
        <v>12</v>
      </c>
      <c r="B5" t="str">
        <f>VLOOKUP(Genre!A5,Genre!A4:B20,2,FALSE)</f>
        <v>Adventure</v>
      </c>
      <c r="C5" t="str">
        <f>VLOOKUP(Distributors!A5,Distributors!A5:B20,2,FALSE)</f>
        <v>Paramount Pictures</v>
      </c>
      <c r="D5" s="6">
        <v>81641</v>
      </c>
      <c r="E5" s="6">
        <v>86581</v>
      </c>
      <c r="F5" s="6">
        <v>78091</v>
      </c>
      <c r="G5" s="6">
        <v>92076</v>
      </c>
      <c r="H5" s="6">
        <v>94381</v>
      </c>
      <c r="I5" s="6">
        <v>187256</v>
      </c>
      <c r="J5" s="6">
        <v>111241</v>
      </c>
      <c r="K5" s="8">
        <v>731267</v>
      </c>
      <c r="L5" s="8">
        <v>104466.71428571429</v>
      </c>
      <c r="M5" s="8">
        <v>78091</v>
      </c>
      <c r="N5" s="8">
        <v>187256</v>
      </c>
      <c r="O5" s="9">
        <f t="shared" si="0"/>
        <v>-0.40594159866706536</v>
      </c>
      <c r="P5" s="14" t="str">
        <f t="shared" si="1"/>
        <v>Below average</v>
      </c>
      <c r="AA5" s="13"/>
    </row>
    <row r="6" spans="1:28">
      <c r="A6" t="s">
        <v>13</v>
      </c>
      <c r="B6" t="str">
        <f>VLOOKUP(Genre!A6,Genre!A5:B21,2,FALSE)</f>
        <v>Adventure</v>
      </c>
      <c r="C6" t="str">
        <f>VLOOKUP(Distributors!A6,Distributors!A6:B21,2,FALSE)</f>
        <v>20th Century Fox</v>
      </c>
      <c r="D6" s="6">
        <v>14506</v>
      </c>
      <c r="E6" s="6">
        <v>18876</v>
      </c>
      <c r="F6" s="6">
        <v>8641</v>
      </c>
      <c r="G6" s="6">
        <v>5236</v>
      </c>
      <c r="H6" s="6">
        <v>5066</v>
      </c>
      <c r="I6" s="6">
        <v>2286</v>
      </c>
      <c r="J6" s="6">
        <v>1316</v>
      </c>
      <c r="K6" s="8">
        <v>55927</v>
      </c>
      <c r="L6" s="8">
        <v>7989.5714285714284</v>
      </c>
      <c r="M6" s="8">
        <v>1316</v>
      </c>
      <c r="N6" s="8">
        <v>18876</v>
      </c>
      <c r="O6" s="9">
        <f t="shared" si="0"/>
        <v>-0.42432195975503062</v>
      </c>
      <c r="P6" s="14" t="str">
        <f t="shared" si="1"/>
        <v>Below average</v>
      </c>
      <c r="AA6" s="13"/>
    </row>
    <row r="7" spans="1:28">
      <c r="A7" t="s">
        <v>15</v>
      </c>
      <c r="B7" t="str">
        <f>VLOOKUP(Genre!A7,Genre!A6:B22,2,FALSE)</f>
        <v>Action</v>
      </c>
      <c r="C7" t="str">
        <f>VLOOKUP(Distributors!A7,Distributors!A7:B22,2,FALSE)</f>
        <v>Walt Disney</v>
      </c>
      <c r="D7" s="6">
        <v>5746</v>
      </c>
      <c r="E7" s="6">
        <v>5816</v>
      </c>
      <c r="F7" s="6">
        <v>5836</v>
      </c>
      <c r="G7" s="6">
        <v>5671</v>
      </c>
      <c r="H7" s="6">
        <v>5841</v>
      </c>
      <c r="I7" s="6">
        <v>10066</v>
      </c>
      <c r="J7" s="6">
        <v>5821</v>
      </c>
      <c r="K7" s="8">
        <v>44797</v>
      </c>
      <c r="L7" s="8">
        <v>6399.5714285714284</v>
      </c>
      <c r="M7" s="8">
        <v>5671</v>
      </c>
      <c r="N7" s="8">
        <v>10066</v>
      </c>
      <c r="O7" s="9">
        <f t="shared" si="0"/>
        <v>-0.42171666997814428</v>
      </c>
      <c r="P7" s="14" t="str">
        <f t="shared" si="1"/>
        <v>Below average</v>
      </c>
      <c r="AA7" s="13"/>
    </row>
    <row r="8" spans="1:28">
      <c r="A8" t="s">
        <v>16</v>
      </c>
      <c r="B8" t="str">
        <f>VLOOKUP(Genre!A8,Genre!A7:B23,2,FALSE)</f>
        <v>Adventure</v>
      </c>
      <c r="C8" t="str">
        <f>VLOOKUP(Distributors!A8,Distributors!A8:B23,2,FALSE)</f>
        <v>Warner Bros.</v>
      </c>
      <c r="D8" s="6">
        <v>7586</v>
      </c>
      <c r="E8" s="6">
        <v>7081</v>
      </c>
      <c r="F8" s="6">
        <v>8006</v>
      </c>
      <c r="G8" s="6">
        <v>12296</v>
      </c>
      <c r="H8" s="6">
        <v>1246</v>
      </c>
      <c r="I8" s="6">
        <v>1246</v>
      </c>
      <c r="J8" s="6">
        <v>1246</v>
      </c>
      <c r="K8" s="8">
        <v>38707</v>
      </c>
      <c r="L8" s="8">
        <v>5529.5714285714284</v>
      </c>
      <c r="M8" s="8">
        <v>1246</v>
      </c>
      <c r="N8" s="8">
        <v>12296</v>
      </c>
      <c r="O8" s="9">
        <f t="shared" si="0"/>
        <v>0</v>
      </c>
      <c r="P8" s="14" t="str">
        <f t="shared" si="1"/>
        <v>Below average</v>
      </c>
      <c r="AA8" s="13"/>
    </row>
    <row r="9" spans="1:28">
      <c r="A9" t="s">
        <v>17</v>
      </c>
      <c r="B9" t="str">
        <f>VLOOKUP(Genre!A9,Genre!A8:B24,2,FALSE)</f>
        <v>Adventure</v>
      </c>
      <c r="C9" t="str">
        <f>VLOOKUP(Distributors!A9,Distributors!A9:B24,2,FALSE)</f>
        <v>Sony Pictures</v>
      </c>
      <c r="D9" s="6">
        <v>2251</v>
      </c>
      <c r="E9" s="6">
        <v>2286</v>
      </c>
      <c r="F9" s="6">
        <v>2286</v>
      </c>
      <c r="G9" s="6">
        <v>3756</v>
      </c>
      <c r="H9" s="6">
        <v>4451</v>
      </c>
      <c r="I9" s="6">
        <v>4956</v>
      </c>
      <c r="J9" s="6">
        <v>2671</v>
      </c>
      <c r="K9" s="8">
        <v>22657</v>
      </c>
      <c r="L9" s="8">
        <v>3236.7142857142858</v>
      </c>
      <c r="M9" s="8">
        <v>2251</v>
      </c>
      <c r="N9" s="8">
        <v>4956</v>
      </c>
      <c r="O9" s="9">
        <f t="shared" si="0"/>
        <v>-0.46105730427764324</v>
      </c>
      <c r="P9" s="14" t="str">
        <f t="shared" si="1"/>
        <v>Below average</v>
      </c>
      <c r="AA9" s="13"/>
    </row>
    <row r="10" spans="1:28">
      <c r="A10" t="s">
        <v>19</v>
      </c>
      <c r="B10" t="str">
        <f>VLOOKUP(Genre!A10,Genre!A9:B25,2,FALSE)</f>
        <v>Adventure</v>
      </c>
      <c r="C10" t="str">
        <f>VLOOKUP(Distributors!A10,Distributors!A10:B25,2,FALSE)</f>
        <v>20th Century Fox</v>
      </c>
      <c r="D10" s="6">
        <v>1506</v>
      </c>
      <c r="E10" s="6">
        <v>1501</v>
      </c>
      <c r="F10" s="6">
        <v>1501</v>
      </c>
      <c r="G10" s="6">
        <v>1516</v>
      </c>
      <c r="H10" s="6">
        <v>1501</v>
      </c>
      <c r="I10" s="6">
        <v>1746</v>
      </c>
      <c r="J10" s="6">
        <v>1496</v>
      </c>
      <c r="K10" s="8">
        <v>10767</v>
      </c>
      <c r="L10" s="8">
        <v>1538.1428571428571</v>
      </c>
      <c r="M10" s="8">
        <v>1496</v>
      </c>
      <c r="N10" s="8">
        <v>1746</v>
      </c>
      <c r="O10" s="9">
        <f t="shared" si="0"/>
        <v>-0.14318442153493705</v>
      </c>
      <c r="P10" s="14" t="str">
        <f t="shared" si="1"/>
        <v>Below average</v>
      </c>
      <c r="AA10" s="13"/>
    </row>
    <row r="11" spans="1:28">
      <c r="A11" t="s">
        <v>20</v>
      </c>
      <c r="B11" t="str">
        <f>VLOOKUP(Genre!A11,Genre!A10:B26,2,FALSE)</f>
        <v>Adventure</v>
      </c>
      <c r="C11" t="str">
        <f>VLOOKUP(Distributors!A11,Distributors!A11:B26,2,FALSE)</f>
        <v>Universal</v>
      </c>
      <c r="D11" s="6">
        <v>1296</v>
      </c>
      <c r="E11" s="6">
        <v>1296</v>
      </c>
      <c r="F11" s="6">
        <v>1296</v>
      </c>
      <c r="G11" s="6">
        <v>1291</v>
      </c>
      <c r="H11" s="6">
        <v>1296</v>
      </c>
      <c r="I11" s="6">
        <v>1346</v>
      </c>
      <c r="J11" s="6">
        <v>1296</v>
      </c>
      <c r="K11" s="8">
        <v>9117</v>
      </c>
      <c r="L11" s="8">
        <v>1302.4285714285713</v>
      </c>
      <c r="M11" s="8">
        <v>1291</v>
      </c>
      <c r="N11" s="8">
        <v>1346</v>
      </c>
      <c r="O11" s="9">
        <f t="shared" si="0"/>
        <v>-3.7147102526002951E-2</v>
      </c>
      <c r="P11" s="14" t="str">
        <f t="shared" si="1"/>
        <v>Below average</v>
      </c>
      <c r="AA11" s="13"/>
    </row>
    <row r="12" spans="1:28">
      <c r="A12" t="s">
        <v>22</v>
      </c>
      <c r="B12" t="str">
        <f>VLOOKUP(Genre!A12,Genre!A11:B27,2,FALSE)</f>
        <v>Adventure</v>
      </c>
      <c r="C12" t="str">
        <f>VLOOKUP(Distributors!A12,Distributors!A12:B27,2,FALSE)</f>
        <v>Sony Pictures</v>
      </c>
      <c r="D12" s="6">
        <v>1246</v>
      </c>
      <c r="E12" s="6">
        <v>1246</v>
      </c>
      <c r="F12" s="6">
        <v>1246</v>
      </c>
      <c r="G12" s="6">
        <v>1251</v>
      </c>
      <c r="H12" s="6">
        <v>1256</v>
      </c>
      <c r="I12" s="6">
        <v>1396</v>
      </c>
      <c r="J12" s="6">
        <v>1256</v>
      </c>
      <c r="K12" s="8">
        <v>8897</v>
      </c>
      <c r="L12" s="8">
        <v>1271</v>
      </c>
      <c r="M12" s="8">
        <v>1246</v>
      </c>
      <c r="N12" s="8">
        <v>1396</v>
      </c>
      <c r="O12" s="9">
        <f t="shared" si="0"/>
        <v>-0.10028653295128942</v>
      </c>
      <c r="P12" s="14" t="str">
        <f t="shared" si="1"/>
        <v>Below average</v>
      </c>
      <c r="AA12" s="13"/>
    </row>
    <row r="13" spans="1:28">
      <c r="A13" t="s">
        <v>23</v>
      </c>
      <c r="B13" t="str">
        <f>VLOOKUP(Genre!A13,Genre!A12:B28,2,FALSE)</f>
        <v>Adventure</v>
      </c>
      <c r="C13" t="str">
        <f>VLOOKUP(Distributors!A13,Distributors!A13:B28,2,FALSE)</f>
        <v>Dreamworks SKG</v>
      </c>
      <c r="D13" s="6">
        <v>1271</v>
      </c>
      <c r="E13" s="6">
        <v>1271</v>
      </c>
      <c r="F13" s="6">
        <v>1271</v>
      </c>
      <c r="G13" s="6">
        <v>1271</v>
      </c>
      <c r="H13" s="6">
        <v>1271</v>
      </c>
      <c r="I13" s="6">
        <v>1276</v>
      </c>
      <c r="J13" s="6">
        <v>1246</v>
      </c>
      <c r="K13" s="8">
        <v>8877</v>
      </c>
      <c r="L13" s="8">
        <v>1268.1428571428571</v>
      </c>
      <c r="M13" s="8">
        <v>1246</v>
      </c>
      <c r="N13" s="8">
        <v>1276</v>
      </c>
      <c r="O13" s="9">
        <f t="shared" si="0"/>
        <v>-2.3510971786833812E-2</v>
      </c>
      <c r="P13" s="14" t="str">
        <f t="shared" si="1"/>
        <v>Below average</v>
      </c>
      <c r="AA13" s="13"/>
    </row>
    <row r="14" spans="1:28">
      <c r="A14" t="s">
        <v>25</v>
      </c>
      <c r="B14" t="str">
        <f>VLOOKUP(Genre!A14,Genre!A13:B29,2,FALSE)</f>
        <v>Adventure</v>
      </c>
      <c r="C14" t="str">
        <f>VLOOKUP(Distributors!A14,Distributors!A14:B29,2,FALSE)</f>
        <v>Warner Bros.</v>
      </c>
      <c r="D14" s="6">
        <v>1246</v>
      </c>
      <c r="E14" s="6">
        <v>1246</v>
      </c>
      <c r="F14" s="6">
        <v>1246</v>
      </c>
      <c r="G14" s="6">
        <v>1246</v>
      </c>
      <c r="H14" s="6">
        <v>1246</v>
      </c>
      <c r="I14" s="6">
        <v>1246</v>
      </c>
      <c r="J14" s="6">
        <v>1291</v>
      </c>
      <c r="K14" s="8">
        <v>8767</v>
      </c>
      <c r="L14" s="8">
        <v>1252.4285714285713</v>
      </c>
      <c r="M14" s="8">
        <v>1246</v>
      </c>
      <c r="N14" s="8">
        <v>1291</v>
      </c>
      <c r="O14" s="9">
        <f t="shared" si="0"/>
        <v>3.6115569823435001E-2</v>
      </c>
      <c r="P14" s="14" t="str">
        <f t="shared" si="1"/>
        <v>Below average</v>
      </c>
      <c r="AA14" s="13"/>
    </row>
    <row r="15" spans="1:28">
      <c r="A15" t="s">
        <v>26</v>
      </c>
      <c r="B15" t="str">
        <f>VLOOKUP(Genre!A15,Genre!A14:B30,2,FALSE)</f>
        <v>Adventure</v>
      </c>
      <c r="C15" t="str">
        <f>VLOOKUP(Distributors!A15,Distributors!A15:B30,2,FALSE)</f>
        <v>Sony Pictures</v>
      </c>
      <c r="D15" s="6">
        <v>1246</v>
      </c>
      <c r="E15" s="6">
        <v>1246</v>
      </c>
      <c r="F15" s="6">
        <v>1246</v>
      </c>
      <c r="G15" s="6">
        <v>1246</v>
      </c>
      <c r="H15" s="6">
        <v>1246</v>
      </c>
      <c r="I15" s="6">
        <v>1246</v>
      </c>
      <c r="J15" s="6">
        <v>1246</v>
      </c>
      <c r="K15" s="8">
        <v>8722</v>
      </c>
      <c r="L15" s="8">
        <v>1246</v>
      </c>
      <c r="M15" s="8">
        <v>1246</v>
      </c>
      <c r="N15" s="8">
        <v>1246</v>
      </c>
      <c r="O15" s="9">
        <f t="shared" si="0"/>
        <v>0</v>
      </c>
      <c r="P15" s="14" t="str">
        <f t="shared" si="1"/>
        <v>Below average</v>
      </c>
      <c r="AA15" s="13"/>
    </row>
    <row r="16" spans="1:28">
      <c r="A16" t="s">
        <v>27</v>
      </c>
      <c r="B16" t="str">
        <f>VLOOKUP(Genre!A16,Genre!A15:B31,2,FALSE)</f>
        <v>Action</v>
      </c>
      <c r="C16" t="str">
        <f>VLOOKUP(Distributors!A16,Distributors!A16:B31,2,FALSE)</f>
        <v>20th Century Fox</v>
      </c>
      <c r="D16" s="6">
        <v>1246</v>
      </c>
      <c r="E16" s="6">
        <v>1246</v>
      </c>
      <c r="F16" s="6">
        <v>1246</v>
      </c>
      <c r="G16" s="6">
        <v>1246</v>
      </c>
      <c r="H16" s="6">
        <v>1246</v>
      </c>
      <c r="I16" s="6">
        <v>1246</v>
      </c>
      <c r="J16" s="6">
        <v>1246</v>
      </c>
      <c r="K16" s="8">
        <v>8722</v>
      </c>
      <c r="L16" s="8">
        <v>1246</v>
      </c>
      <c r="M16" s="8">
        <v>1246</v>
      </c>
      <c r="N16" s="8">
        <v>1246</v>
      </c>
      <c r="O16" s="9">
        <f t="shared" si="0"/>
        <v>0</v>
      </c>
      <c r="P16" s="14" t="str">
        <f t="shared" si="1"/>
        <v>Below average</v>
      </c>
      <c r="Y16" s="8"/>
      <c r="Z16" s="8"/>
      <c r="AA16" s="13"/>
      <c r="AB16" s="8"/>
    </row>
    <row r="17" spans="1:27">
      <c r="A17" t="s">
        <v>28</v>
      </c>
      <c r="B17" t="str">
        <f>VLOOKUP(Genre!A17,Genre!A16:B32,2,FALSE)</f>
        <v>Action</v>
      </c>
      <c r="C17" t="str">
        <f>VLOOKUP(Distributors!A17,Distributors!A17:B32,2,FALSE)</f>
        <v>Walt Disney</v>
      </c>
      <c r="D17" s="6">
        <v>1246</v>
      </c>
      <c r="E17" s="6">
        <v>1246</v>
      </c>
      <c r="F17" s="6">
        <v>1246</v>
      </c>
      <c r="G17" s="6">
        <v>1246</v>
      </c>
      <c r="H17" s="6">
        <v>1246</v>
      </c>
      <c r="I17" s="6">
        <v>1246</v>
      </c>
      <c r="J17" s="6">
        <v>1246</v>
      </c>
      <c r="K17" s="8">
        <v>8722</v>
      </c>
      <c r="L17" s="8">
        <v>1246</v>
      </c>
      <c r="M17" s="8">
        <v>1246</v>
      </c>
      <c r="N17" s="8">
        <v>1246</v>
      </c>
      <c r="O17" s="9">
        <f t="shared" si="0"/>
        <v>0</v>
      </c>
      <c r="P17" s="14" t="str">
        <f t="shared" si="1"/>
        <v>Below average</v>
      </c>
      <c r="AA17" s="13"/>
    </row>
    <row r="18" spans="1:27">
      <c r="F18" s="6"/>
      <c r="L18" s="8"/>
      <c r="M18" s="8"/>
    </row>
    <row r="19" spans="1:27">
      <c r="Q19" s="13"/>
    </row>
    <row r="21" spans="1:27">
      <c r="B21" s="8"/>
    </row>
    <row r="22" spans="1:27">
      <c r="A22" s="3"/>
      <c r="B22" s="8"/>
      <c r="C22" s="10"/>
      <c r="K22" s="8">
        <f>AVERAGE(K2:K17)</f>
        <v>956630.75</v>
      </c>
      <c r="Q22" s="8"/>
    </row>
    <row r="23" spans="1:27">
      <c r="A23" s="3"/>
      <c r="B23" s="8"/>
      <c r="C23" s="10"/>
    </row>
    <row r="24" spans="1:27">
      <c r="A24" s="3"/>
      <c r="B24" s="8"/>
      <c r="C24" s="10"/>
    </row>
    <row r="25" spans="1:27">
      <c r="A25" s="3"/>
      <c r="B25" s="8"/>
      <c r="C25" s="10"/>
    </row>
    <row r="26" spans="1:27">
      <c r="A26" s="3"/>
      <c r="B26" s="8"/>
      <c r="C26" s="10"/>
    </row>
    <row r="27" spans="1:27">
      <c r="A27" s="3"/>
      <c r="B27" s="8"/>
      <c r="C27" s="10"/>
    </row>
    <row r="28" spans="1:27">
      <c r="A28" s="3"/>
      <c r="B28" s="8"/>
      <c r="C28" s="10"/>
    </row>
    <row r="29" spans="1:27">
      <c r="A29" s="3"/>
      <c r="B29" s="8"/>
      <c r="C29" s="10"/>
    </row>
  </sheetData>
  <conditionalFormatting sqref="O1:O1048576">
    <cfRule type="cellIs" dxfId="112" priority="1" operator="greaterThan">
      <formula>-0.4</formula>
    </cfRule>
  </conditionalFormatting>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46"/>
  <sheetViews>
    <sheetView topLeftCell="A10" workbookViewId="0">
      <selection activeCell="D18" sqref="D18"/>
    </sheetView>
  </sheetViews>
  <sheetFormatPr defaultRowHeight="15"/>
  <cols>
    <col min="1" max="1" width="18.5703125" customWidth="1"/>
    <col min="2" max="2" width="12" style="15" customWidth="1"/>
    <col min="3" max="3" width="16.28515625" customWidth="1"/>
    <col min="4" max="4" width="20.140625" customWidth="1"/>
    <col min="5" max="5" width="14" customWidth="1"/>
    <col min="6" max="6" width="13.7109375" customWidth="1"/>
    <col min="7" max="7" width="13.28515625" customWidth="1"/>
  </cols>
  <sheetData>
    <row r="3" spans="1:2" s="22" customFormat="1">
      <c r="A3" s="21"/>
    </row>
    <row r="4" spans="1:2" s="22" customFormat="1"/>
    <row r="5" spans="1:2" s="22" customFormat="1"/>
    <row r="6" spans="1:2">
      <c r="B6" s="8"/>
    </row>
    <row r="7" spans="1:2">
      <c r="A7" s="3"/>
      <c r="B7" s="8"/>
    </row>
    <row r="8" spans="1:2">
      <c r="A8" s="3"/>
      <c r="B8" s="8"/>
    </row>
    <row r="9" spans="1:2">
      <c r="A9" s="3"/>
      <c r="B9" s="8"/>
    </row>
    <row r="10" spans="1:2">
      <c r="A10" s="3"/>
      <c r="B10" s="8"/>
    </row>
    <row r="11" spans="1:2">
      <c r="A11" s="11" t="s">
        <v>39</v>
      </c>
      <c r="B11" t="s">
        <v>37</v>
      </c>
    </row>
    <row r="12" spans="1:2">
      <c r="A12" s="3" t="s">
        <v>24</v>
      </c>
      <c r="B12" s="8">
        <v>8877</v>
      </c>
    </row>
    <row r="13" spans="1:2">
      <c r="A13" s="3" t="s">
        <v>21</v>
      </c>
      <c r="B13" s="8">
        <v>9117</v>
      </c>
    </row>
    <row r="14" spans="1:2">
      <c r="A14" s="3" t="s">
        <v>18</v>
      </c>
      <c r="B14" s="8">
        <v>40276</v>
      </c>
    </row>
    <row r="15" spans="1:2">
      <c r="A15" s="3" t="s">
        <v>14</v>
      </c>
      <c r="B15" s="8">
        <v>75416</v>
      </c>
    </row>
    <row r="16" spans="1:2">
      <c r="A16" s="3" t="s">
        <v>10</v>
      </c>
      <c r="B16" s="8">
        <v>2288216</v>
      </c>
    </row>
    <row r="17" spans="1:4">
      <c r="A17" s="3" t="s">
        <v>7</v>
      </c>
      <c r="B17" s="8">
        <v>4560931</v>
      </c>
      <c r="D17" t="s">
        <v>38</v>
      </c>
    </row>
    <row r="18" spans="1:4">
      <c r="A18" s="3" t="s">
        <v>4</v>
      </c>
      <c r="B18" s="8">
        <v>8323259</v>
      </c>
      <c r="D18" s="8">
        <v>2186584.5714285709</v>
      </c>
    </row>
    <row r="19" spans="1:4">
      <c r="A19" s="3" t="s">
        <v>40</v>
      </c>
      <c r="B19" s="8">
        <v>15306092</v>
      </c>
    </row>
    <row r="25" spans="1:4">
      <c r="A25" t="s">
        <v>38</v>
      </c>
      <c r="B25"/>
      <c r="C25" t="s">
        <v>45</v>
      </c>
    </row>
    <row r="26" spans="1:4">
      <c r="A26" s="8">
        <v>2186584.5714285709</v>
      </c>
      <c r="B26"/>
      <c r="C26" s="8">
        <v>-0.21301260508443476</v>
      </c>
    </row>
    <row r="27" spans="1:4">
      <c r="B27"/>
    </row>
    <row r="28" spans="1:4">
      <c r="B28"/>
    </row>
    <row r="29" spans="1:4">
      <c r="A29" t="s">
        <v>47</v>
      </c>
      <c r="B29"/>
    </row>
    <row r="30" spans="1:4">
      <c r="A30" s="20">
        <v>16</v>
      </c>
      <c r="B30"/>
    </row>
    <row r="31" spans="1:4">
      <c r="B31"/>
    </row>
    <row r="32" spans="1:4">
      <c r="B32"/>
    </row>
    <row r="33" spans="2:2">
      <c r="B33"/>
    </row>
    <row r="34" spans="2:2">
      <c r="B34"/>
    </row>
    <row r="35" spans="2:2">
      <c r="B35"/>
    </row>
    <row r="36" spans="2:2">
      <c r="B36"/>
    </row>
    <row r="37" spans="2:2">
      <c r="B37"/>
    </row>
    <row r="38" spans="2:2">
      <c r="B38"/>
    </row>
    <row r="39" spans="2:2">
      <c r="B39"/>
    </row>
    <row r="40" spans="2:2">
      <c r="B40"/>
    </row>
    <row r="41" spans="2:2">
      <c r="B41"/>
    </row>
    <row r="42" spans="2:2">
      <c r="B42"/>
    </row>
    <row r="43" spans="2:2">
      <c r="B43"/>
    </row>
    <row r="44" spans="2:2">
      <c r="B44"/>
    </row>
    <row r="45" spans="2:2">
      <c r="B45"/>
    </row>
    <row r="46" spans="2:2">
      <c r="B46"/>
    </row>
  </sheetData>
  <sortState ref="A6:B13">
    <sortCondition ref="B7"/>
  </sortState>
  <mergeCells count="1">
    <mergeCell ref="A3:XFD5"/>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T35"/>
  <sheetViews>
    <sheetView showGridLines="0" zoomScale="106" zoomScaleNormal="106" workbookViewId="0">
      <selection activeCell="J29" sqref="J29"/>
    </sheetView>
  </sheetViews>
  <sheetFormatPr defaultRowHeight="15"/>
  <cols>
    <col min="2" max="2" width="16.28515625" bestFit="1" customWidth="1"/>
    <col min="4" max="4" width="12" bestFit="1" customWidth="1"/>
    <col min="15" max="15" width="6.42578125" customWidth="1"/>
  </cols>
  <sheetData>
    <row r="1" spans="2:20" s="17" customFormat="1" ht="15" customHeight="1">
      <c r="B1" s="32" t="s">
        <v>41</v>
      </c>
      <c r="C1" s="33"/>
      <c r="D1" s="33"/>
      <c r="E1" s="33"/>
      <c r="F1" s="33"/>
      <c r="G1" s="33"/>
      <c r="H1" s="33"/>
      <c r="I1" s="33"/>
      <c r="J1" s="33"/>
      <c r="K1" s="33"/>
      <c r="L1" s="33"/>
      <c r="M1" s="33"/>
      <c r="N1" s="33"/>
      <c r="O1" s="33"/>
      <c r="P1" s="33"/>
      <c r="Q1" s="33"/>
      <c r="R1" s="33"/>
      <c r="S1" s="33"/>
      <c r="T1" s="33"/>
    </row>
    <row r="2" spans="2:20" s="17" customFormat="1" ht="15" customHeight="1">
      <c r="B2" s="33"/>
      <c r="C2" s="33"/>
      <c r="D2" s="33"/>
      <c r="E2" s="33"/>
      <c r="F2" s="33"/>
      <c r="G2" s="33"/>
      <c r="H2" s="33"/>
      <c r="I2" s="33"/>
      <c r="J2" s="33"/>
      <c r="K2" s="33"/>
      <c r="L2" s="33"/>
      <c r="M2" s="33"/>
      <c r="N2" s="33"/>
      <c r="O2" s="33"/>
      <c r="P2" s="33"/>
      <c r="Q2" s="33"/>
      <c r="R2" s="33"/>
      <c r="S2" s="33"/>
      <c r="T2" s="33"/>
    </row>
    <row r="3" spans="2:20" s="18" customFormat="1"/>
    <row r="11" spans="2:20" s="16" customFormat="1" ht="21">
      <c r="F11" s="16" t="s">
        <v>42</v>
      </c>
    </row>
    <row r="28" spans="2:9" ht="18.75" customHeight="1" thickBot="1">
      <c r="B28" s="27" t="s">
        <v>43</v>
      </c>
      <c r="C28" s="27"/>
      <c r="D28" s="19" t="s">
        <v>33</v>
      </c>
      <c r="E28" s="34" t="s">
        <v>46</v>
      </c>
      <c r="F28" s="34"/>
      <c r="G28" s="34" t="s">
        <v>44</v>
      </c>
      <c r="H28" s="34"/>
      <c r="I28" s="34"/>
    </row>
    <row r="29" spans="2:9" ht="15" customHeight="1">
      <c r="B29" s="28">
        <v>15306092</v>
      </c>
      <c r="C29" s="29"/>
      <c r="D29" s="37">
        <f>GETPIVOTDATA("[Measures].[Average of MOM]",'Pivot Tabl'!$C$25)</f>
        <v>-0.21301260508443476</v>
      </c>
      <c r="E29" s="39">
        <f>GETPIVOTDATA("[Measures].[Count of MOVIE]",'Pivot Tabl'!$A$29)</f>
        <v>16</v>
      </c>
      <c r="F29" s="39"/>
      <c r="G29" s="35">
        <f>GETPIVOTDATA("[Measures].[Sum of Average Sales 2]",'Pivot Tabl'!$A$25)</f>
        <v>2186584.5714285709</v>
      </c>
      <c r="H29" s="36"/>
      <c r="I29" s="36"/>
    </row>
    <row r="30" spans="2:9" ht="15.75" customHeight="1" thickBot="1">
      <c r="B30" s="30"/>
      <c r="C30" s="31"/>
      <c r="D30" s="38"/>
      <c r="E30" s="39"/>
      <c r="F30" s="39"/>
      <c r="G30" s="35"/>
      <c r="H30" s="36"/>
      <c r="I30" s="36"/>
    </row>
    <row r="33" spans="2:6" ht="19.5" thickBot="1">
      <c r="B33" s="27"/>
      <c r="C33" s="27"/>
      <c r="E33" s="22"/>
      <c r="F33" s="22"/>
    </row>
    <row r="34" spans="2:6">
      <c r="B34" s="23"/>
      <c r="C34" s="24"/>
      <c r="E34" s="22"/>
      <c r="F34" s="22"/>
    </row>
    <row r="35" spans="2:6" ht="15.75" thickBot="1">
      <c r="B35" s="25"/>
      <c r="C35" s="26"/>
      <c r="E35" s="22"/>
      <c r="F35" s="22"/>
    </row>
  </sheetData>
  <mergeCells count="11">
    <mergeCell ref="B1:T2"/>
    <mergeCell ref="G28:I28"/>
    <mergeCell ref="G29:I30"/>
    <mergeCell ref="D29:D30"/>
    <mergeCell ref="E28:F28"/>
    <mergeCell ref="E29:F30"/>
    <mergeCell ref="B34:C35"/>
    <mergeCell ref="B33:C33"/>
    <mergeCell ref="B29:C30"/>
    <mergeCell ref="B28:C28"/>
    <mergeCell ref="E33:F35"/>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Sheet4</vt:lpstr>
      <vt:lpstr>Sheet1</vt:lpstr>
      <vt:lpstr>Sheet3</vt:lpstr>
      <vt:lpstr>Main Raw Data</vt:lpstr>
      <vt:lpstr>Distributors</vt:lpstr>
      <vt:lpstr>Genre</vt:lpstr>
      <vt:lpstr>Questions</vt:lpstr>
      <vt:lpstr>Main Data</vt:lpstr>
      <vt:lpstr>Pivot Tabl</vt:lpstr>
      <vt:lpstr>dash board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Ioannis Pitsillides</dc:creator>
  <cp:lastModifiedBy>user</cp:lastModifiedBy>
  <dcterms:created xsi:type="dcterms:W3CDTF">2022-01-23T11:02:10Z</dcterms:created>
  <dcterms:modified xsi:type="dcterms:W3CDTF">2023-02-09T12:25:25Z</dcterms:modified>
</cp:coreProperties>
</file>