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zerebecki/Desktop/Tall_Short _final dataanalysis_FEb 2018/"/>
    </mc:Choice>
  </mc:AlternateContent>
  <xr:revisionPtr revIDLastSave="0" documentId="8_{6AB85D86-D906-124B-91D7-E3A6A902598E}" xr6:coauthVersionLast="31" xr6:coauthVersionMax="31" xr10:uidLastSave="{00000000-0000-0000-0000-000000000000}"/>
  <bookViews>
    <workbookView xWindow="380" yWindow="460" windowWidth="28040" windowHeight="16140" xr2:uid="{18B95445-CC5B-EC48-A6B0-EDD78654C279}"/>
  </bookViews>
  <sheets>
    <sheet name="pivot" sheetId="2" r:id="rId1"/>
    <sheet name="all data" sheetId="1" r:id="rId2"/>
  </sheets>
  <calcPr calcId="17901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C18" i="2"/>
  <c r="C17" i="2"/>
  <c r="B17" i="2"/>
  <c r="D18" i="2"/>
  <c r="B18" i="2"/>
  <c r="D17" i="2"/>
</calcChain>
</file>

<file path=xl/sharedStrings.xml><?xml version="1.0" encoding="utf-8"?>
<sst xmlns="http://schemas.openxmlformats.org/spreadsheetml/2006/main" count="94" uniqueCount="30">
  <si>
    <t>Site</t>
  </si>
  <si>
    <t>Zone</t>
  </si>
  <si>
    <t>Plot</t>
  </si>
  <si>
    <t>Stem Density</t>
  </si>
  <si>
    <t>HT 1</t>
  </si>
  <si>
    <t>HT 2</t>
  </si>
  <si>
    <t>HT 3</t>
  </si>
  <si>
    <t>HT 4</t>
  </si>
  <si>
    <t>HT 5</t>
  </si>
  <si>
    <t>AVERAGE HT</t>
  </si>
  <si>
    <t>TEMP</t>
  </si>
  <si>
    <t>REDOX</t>
  </si>
  <si>
    <t>BI</t>
  </si>
  <si>
    <t>Tall</t>
  </si>
  <si>
    <t xml:space="preserve">BI </t>
  </si>
  <si>
    <t>Short</t>
  </si>
  <si>
    <t>FB</t>
  </si>
  <si>
    <t>FJ</t>
  </si>
  <si>
    <t>Row Labels</t>
  </si>
  <si>
    <t>Grand Total</t>
  </si>
  <si>
    <t>Average of Stem Density</t>
  </si>
  <si>
    <t>Average of AVERAGE HT</t>
  </si>
  <si>
    <t>Average of REDOX</t>
  </si>
  <si>
    <t>StdDev of Stem Density</t>
  </si>
  <si>
    <t>StdDev of AVERAGE HT</t>
  </si>
  <si>
    <t>Count of REDOX</t>
  </si>
  <si>
    <t>StdDev of REDOX2</t>
  </si>
  <si>
    <t>Density SE</t>
  </si>
  <si>
    <t>Height SE</t>
  </si>
  <si>
    <t>Redox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</si>
</sst>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ebecki.r@gmail.com" refreshedDate="43151.569536574076" createdVersion="6" refreshedVersion="6" minRefreshableVersion="3" recordCount="31" xr:uid="{9C2985C1-2201-4947-9796-2237E06A151D}">
  <cacheSource type="worksheet">
    <worksheetSource ref="A1:L1048576" sheet="all data"/>
  </cacheSource>
  <cacheFields count="12">
    <cacheField name="Site" numFmtId="0">
      <sharedItems containsBlank="1" count="5">
        <s v="BI"/>
        <s v="BI "/>
        <s v="FB"/>
        <s v="FJ"/>
        <m/>
      </sharedItems>
    </cacheField>
    <cacheField name="Zone" numFmtId="0">
      <sharedItems containsBlank="1" count="3">
        <s v="Tall"/>
        <s v="Short"/>
        <m/>
      </sharedItems>
    </cacheField>
    <cacheField name="Plot" numFmtId="0">
      <sharedItems containsString="0" containsBlank="1" containsNumber="1" containsInteger="1" minValue="1" maxValue="5"/>
    </cacheField>
    <cacheField name="Stem Density" numFmtId="0">
      <sharedItems containsString="0" containsBlank="1" containsNumber="1" containsInteger="1" minValue="9" maxValue="41" count="18">
        <n v="11"/>
        <n v="12"/>
        <n v="9"/>
        <n v="10"/>
        <n v="23"/>
        <n v="38"/>
        <n v="36"/>
        <n v="24"/>
        <n v="16"/>
        <n v="41"/>
        <n v="21"/>
        <n v="22"/>
        <n v="15"/>
        <n v="13"/>
        <n v="31"/>
        <n v="17"/>
        <n v="18"/>
        <m/>
      </sharedItems>
    </cacheField>
    <cacheField name="HT 1" numFmtId="0">
      <sharedItems containsString="0" containsBlank="1" containsNumber="1" containsInteger="1" minValue="16" maxValue="121"/>
    </cacheField>
    <cacheField name="HT 2" numFmtId="0">
      <sharedItems containsString="0" containsBlank="1" containsNumber="1" containsInteger="1" minValue="15" maxValue="111"/>
    </cacheField>
    <cacheField name="HT 3" numFmtId="0">
      <sharedItems containsString="0" containsBlank="1" containsNumber="1" containsInteger="1" minValue="16" maxValue="134"/>
    </cacheField>
    <cacheField name="HT 4" numFmtId="0">
      <sharedItems containsString="0" containsBlank="1" containsNumber="1" containsInteger="1" minValue="15" maxValue="123"/>
    </cacheField>
    <cacheField name="HT 5" numFmtId="0">
      <sharedItems containsString="0" containsBlank="1" containsNumber="1" containsInteger="1" minValue="13" maxValue="116"/>
    </cacheField>
    <cacheField name="AVERAGE HT" numFmtId="0">
      <sharedItems containsString="0" containsBlank="1" containsNumber="1" minValue="19.8" maxValue="118.6" count="31">
        <n v="118.6"/>
        <n v="105"/>
        <n v="93.8"/>
        <n v="106.2"/>
        <n v="71"/>
        <n v="19.8"/>
        <n v="23"/>
        <n v="29.6"/>
        <n v="21"/>
        <n v="28"/>
        <n v="106"/>
        <n v="65"/>
        <n v="84.4"/>
        <n v="64.400000000000006"/>
        <n v="70.2"/>
        <n v="20.6"/>
        <n v="22.4"/>
        <n v="34.6"/>
        <n v="40.200000000000003"/>
        <n v="42.8"/>
        <n v="82.4"/>
        <n v="95"/>
        <n v="80.2"/>
        <n v="81"/>
        <n v="75.8"/>
        <n v="24.2"/>
        <n v="22"/>
        <n v="26.6"/>
        <n v="23.8"/>
        <n v="24"/>
        <m/>
      </sharedItems>
    </cacheField>
    <cacheField name="TEMP" numFmtId="0">
      <sharedItems containsString="0" containsBlank="1" containsNumber="1" minValue="16.5" maxValue="25.9"/>
    </cacheField>
    <cacheField name="REDOX" numFmtId="0">
      <sharedItems containsString="0" containsBlank="1" containsNumber="1" minValue="-441" maxValue="174.2" count="27">
        <n v="-116.2"/>
        <n v="31.5"/>
        <n v="30"/>
        <n v="43.2"/>
        <n v="37.299999999999997"/>
        <n v="-139.69999999999999"/>
        <m/>
        <n v="-51.7"/>
        <n v="22.8"/>
        <n v="-309.39999999999998"/>
        <n v="174.2"/>
        <n v="23"/>
        <n v="69.400000000000006"/>
        <n v="126.5"/>
        <n v="-349.7"/>
        <n v="-361.8"/>
        <n v="-364.3"/>
        <n v="-332.2"/>
        <n v="-87.3"/>
        <n v="-44.2"/>
        <n v="-441"/>
        <n v="-29.2"/>
        <n v="-293.89999999999998"/>
        <n v="-389.9"/>
        <n v="-389.7"/>
        <n v="-398.8"/>
        <n v="-379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1"/>
    <x v="0"/>
    <n v="121"/>
    <n v="111"/>
    <n v="134"/>
    <n v="123"/>
    <n v="104"/>
    <x v="0"/>
    <n v="25"/>
    <x v="0"/>
  </r>
  <r>
    <x v="0"/>
    <x v="0"/>
    <n v="2"/>
    <x v="1"/>
    <n v="117"/>
    <n v="106"/>
    <n v="100"/>
    <n v="86"/>
    <n v="116"/>
    <x v="1"/>
    <n v="25"/>
    <x v="1"/>
  </r>
  <r>
    <x v="0"/>
    <x v="0"/>
    <n v="3"/>
    <x v="2"/>
    <n v="111"/>
    <n v="102"/>
    <n v="128"/>
    <n v="51"/>
    <n v="77"/>
    <x v="2"/>
    <n v="25"/>
    <x v="2"/>
  </r>
  <r>
    <x v="0"/>
    <x v="0"/>
    <n v="4"/>
    <x v="3"/>
    <n v="90"/>
    <n v="106"/>
    <n v="109"/>
    <n v="111"/>
    <n v="115"/>
    <x v="3"/>
    <n v="25"/>
    <x v="3"/>
  </r>
  <r>
    <x v="0"/>
    <x v="0"/>
    <n v="5"/>
    <x v="1"/>
    <n v="66"/>
    <n v="85"/>
    <n v="57"/>
    <n v="57"/>
    <n v="90"/>
    <x v="4"/>
    <n v="25.9"/>
    <x v="4"/>
  </r>
  <r>
    <x v="1"/>
    <x v="1"/>
    <n v="1"/>
    <x v="4"/>
    <n v="18"/>
    <n v="15"/>
    <n v="28"/>
    <n v="25"/>
    <n v="13"/>
    <x v="5"/>
    <n v="21.7"/>
    <x v="5"/>
  </r>
  <r>
    <x v="1"/>
    <x v="1"/>
    <n v="2"/>
    <x v="5"/>
    <n v="25"/>
    <n v="29"/>
    <n v="16"/>
    <n v="19"/>
    <n v="26"/>
    <x v="6"/>
    <m/>
    <x v="6"/>
  </r>
  <r>
    <x v="1"/>
    <x v="1"/>
    <n v="3"/>
    <x v="4"/>
    <n v="36"/>
    <n v="31"/>
    <n v="24"/>
    <n v="27"/>
    <n v="30"/>
    <x v="7"/>
    <m/>
    <x v="6"/>
  </r>
  <r>
    <x v="1"/>
    <x v="1"/>
    <n v="4"/>
    <x v="6"/>
    <n v="28"/>
    <n v="22"/>
    <n v="23"/>
    <n v="19"/>
    <n v="13"/>
    <x v="8"/>
    <n v="22"/>
    <x v="7"/>
  </r>
  <r>
    <x v="1"/>
    <x v="1"/>
    <n v="5"/>
    <x v="7"/>
    <n v="22"/>
    <n v="28"/>
    <n v="22"/>
    <n v="36"/>
    <n v="32"/>
    <x v="9"/>
    <n v="22"/>
    <x v="8"/>
  </r>
  <r>
    <x v="2"/>
    <x v="0"/>
    <n v="1"/>
    <x v="8"/>
    <n v="110"/>
    <n v="94"/>
    <n v="124"/>
    <n v="118"/>
    <n v="84"/>
    <x v="10"/>
    <n v="22.5"/>
    <x v="9"/>
  </r>
  <r>
    <x v="2"/>
    <x v="0"/>
    <n v="2"/>
    <x v="0"/>
    <n v="62"/>
    <n v="85"/>
    <n v="61"/>
    <n v="46"/>
    <n v="71"/>
    <x v="11"/>
    <n v="23.4"/>
    <x v="10"/>
  </r>
  <r>
    <x v="2"/>
    <x v="0"/>
    <n v="3"/>
    <x v="2"/>
    <n v="90"/>
    <n v="80"/>
    <n v="88"/>
    <n v="63"/>
    <n v="101"/>
    <x v="12"/>
    <n v="16.5"/>
    <x v="11"/>
  </r>
  <r>
    <x v="2"/>
    <x v="0"/>
    <n v="4"/>
    <x v="1"/>
    <n v="58"/>
    <n v="71"/>
    <n v="72"/>
    <n v="53"/>
    <n v="68"/>
    <x v="13"/>
    <n v="23.6"/>
    <x v="12"/>
  </r>
  <r>
    <x v="2"/>
    <x v="0"/>
    <n v="5"/>
    <x v="0"/>
    <n v="73"/>
    <n v="73"/>
    <n v="64"/>
    <n v="71"/>
    <n v="70"/>
    <x v="14"/>
    <n v="22.8"/>
    <x v="13"/>
  </r>
  <r>
    <x v="2"/>
    <x v="1"/>
    <n v="1"/>
    <x v="9"/>
    <n v="24"/>
    <n v="19"/>
    <n v="20"/>
    <n v="17"/>
    <n v="23"/>
    <x v="15"/>
    <n v="23.4"/>
    <x v="14"/>
  </r>
  <r>
    <x v="2"/>
    <x v="1"/>
    <n v="2"/>
    <x v="10"/>
    <n v="25"/>
    <n v="26"/>
    <n v="25"/>
    <n v="15"/>
    <n v="21"/>
    <x v="16"/>
    <n v="23.1"/>
    <x v="15"/>
  </r>
  <r>
    <x v="2"/>
    <x v="1"/>
    <n v="3"/>
    <x v="2"/>
    <n v="29"/>
    <n v="38"/>
    <n v="36"/>
    <n v="43"/>
    <n v="27"/>
    <x v="17"/>
    <n v="22.9"/>
    <x v="16"/>
  </r>
  <r>
    <x v="2"/>
    <x v="1"/>
    <n v="4"/>
    <x v="1"/>
    <n v="35"/>
    <n v="38"/>
    <n v="36"/>
    <n v="43"/>
    <n v="49"/>
    <x v="18"/>
    <m/>
    <x v="6"/>
  </r>
  <r>
    <x v="2"/>
    <x v="1"/>
    <n v="5"/>
    <x v="3"/>
    <n v="44"/>
    <n v="33"/>
    <n v="41"/>
    <n v="57"/>
    <n v="39"/>
    <x v="19"/>
    <n v="23.1"/>
    <x v="17"/>
  </r>
  <r>
    <x v="3"/>
    <x v="0"/>
    <n v="1"/>
    <x v="8"/>
    <n v="57"/>
    <n v="86"/>
    <n v="78"/>
    <n v="103"/>
    <n v="88"/>
    <x v="20"/>
    <n v="25"/>
    <x v="18"/>
  </r>
  <r>
    <x v="3"/>
    <x v="0"/>
    <n v="2"/>
    <x v="11"/>
    <n v="99"/>
    <n v="86"/>
    <n v="91"/>
    <n v="100"/>
    <n v="99"/>
    <x v="21"/>
    <m/>
    <x v="6"/>
  </r>
  <r>
    <x v="3"/>
    <x v="0"/>
    <n v="3"/>
    <x v="1"/>
    <n v="61"/>
    <n v="74"/>
    <n v="73"/>
    <n v="100"/>
    <n v="93"/>
    <x v="22"/>
    <n v="21"/>
    <x v="19"/>
  </r>
  <r>
    <x v="3"/>
    <x v="0"/>
    <n v="4"/>
    <x v="12"/>
    <n v="83"/>
    <n v="87"/>
    <n v="78"/>
    <n v="80"/>
    <n v="77"/>
    <x v="23"/>
    <n v="20.8"/>
    <x v="20"/>
  </r>
  <r>
    <x v="3"/>
    <x v="0"/>
    <n v="5"/>
    <x v="3"/>
    <n v="62"/>
    <n v="85"/>
    <n v="77"/>
    <n v="67"/>
    <n v="88"/>
    <x v="24"/>
    <n v="20.9"/>
    <x v="21"/>
  </r>
  <r>
    <x v="3"/>
    <x v="1"/>
    <n v="1"/>
    <x v="13"/>
    <n v="16"/>
    <n v="33"/>
    <n v="24"/>
    <n v="21"/>
    <n v="27"/>
    <x v="25"/>
    <n v="21.3"/>
    <x v="22"/>
  </r>
  <r>
    <x v="3"/>
    <x v="1"/>
    <n v="2"/>
    <x v="14"/>
    <n v="16"/>
    <n v="22"/>
    <n v="27"/>
    <n v="25"/>
    <n v="20"/>
    <x v="26"/>
    <n v="21.2"/>
    <x v="23"/>
  </r>
  <r>
    <x v="3"/>
    <x v="1"/>
    <n v="3"/>
    <x v="15"/>
    <n v="31"/>
    <n v="32"/>
    <n v="18"/>
    <n v="29"/>
    <n v="23"/>
    <x v="27"/>
    <n v="21.5"/>
    <x v="24"/>
  </r>
  <r>
    <x v="3"/>
    <x v="1"/>
    <n v="4"/>
    <x v="16"/>
    <n v="21"/>
    <n v="26"/>
    <n v="17"/>
    <n v="35"/>
    <n v="20"/>
    <x v="28"/>
    <n v="21.7"/>
    <x v="25"/>
  </r>
  <r>
    <x v="3"/>
    <x v="1"/>
    <n v="5"/>
    <x v="13"/>
    <n v="26"/>
    <n v="26"/>
    <n v="27"/>
    <n v="21"/>
    <n v="20"/>
    <x v="29"/>
    <n v="21.5"/>
    <x v="26"/>
  </r>
  <r>
    <x v="4"/>
    <x v="2"/>
    <m/>
    <x v="17"/>
    <m/>
    <m/>
    <m/>
    <m/>
    <m/>
    <x v="3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4AD24-8787-574E-BB72-79CC052E10E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0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dataField="1" showAll="0">
      <items count="19">
        <item x="2"/>
        <item x="3"/>
        <item x="0"/>
        <item x="1"/>
        <item x="13"/>
        <item x="12"/>
        <item x="8"/>
        <item x="15"/>
        <item x="16"/>
        <item x="10"/>
        <item x="11"/>
        <item x="4"/>
        <item x="7"/>
        <item x="14"/>
        <item x="6"/>
        <item x="5"/>
        <item x="9"/>
        <item x="17"/>
        <item t="default"/>
      </items>
    </pivotField>
    <pivotField showAll="0"/>
    <pivotField showAll="0"/>
    <pivotField showAll="0"/>
    <pivotField showAll="0"/>
    <pivotField showAll="0"/>
    <pivotField dataField="1" showAll="0">
      <items count="32">
        <item x="5"/>
        <item x="15"/>
        <item x="8"/>
        <item x="26"/>
        <item x="16"/>
        <item x="6"/>
        <item x="28"/>
        <item x="29"/>
        <item x="25"/>
        <item x="27"/>
        <item x="9"/>
        <item x="7"/>
        <item x="17"/>
        <item x="18"/>
        <item x="19"/>
        <item x="13"/>
        <item x="11"/>
        <item x="14"/>
        <item x="4"/>
        <item x="24"/>
        <item x="22"/>
        <item x="23"/>
        <item x="20"/>
        <item x="12"/>
        <item x="2"/>
        <item x="21"/>
        <item x="1"/>
        <item x="10"/>
        <item x="3"/>
        <item x="0"/>
        <item x="30"/>
        <item t="default"/>
      </items>
    </pivotField>
    <pivotField showAll="0"/>
    <pivotField dataField="1" showAll="0">
      <items count="28">
        <item x="20"/>
        <item x="25"/>
        <item x="23"/>
        <item x="24"/>
        <item x="26"/>
        <item x="16"/>
        <item x="15"/>
        <item x="14"/>
        <item x="17"/>
        <item x="9"/>
        <item x="22"/>
        <item x="5"/>
        <item x="0"/>
        <item x="18"/>
        <item x="7"/>
        <item x="19"/>
        <item x="21"/>
        <item x="8"/>
        <item x="11"/>
        <item x="2"/>
        <item x="1"/>
        <item x="4"/>
        <item x="3"/>
        <item x="12"/>
        <item x="13"/>
        <item x="10"/>
        <item x="6"/>
        <item t="default"/>
      </items>
    </pivotField>
  </pivotFields>
  <rowFields count="2">
    <field x="1"/>
    <field x="0"/>
  </rowFields>
  <rowItems count="9">
    <i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Stem Density" fld="3" subtotal="average" baseField="0" baseItem="0"/>
    <dataField name="Average of AVERAGE HT" fld="9" subtotal="average" baseField="0" baseItem="0"/>
    <dataField name="Average of REDOX" fld="11" subtotal="average" baseField="0" baseItem="0"/>
    <dataField name="StdDev of Stem Density" fld="3" subtotal="stdDev" baseField="0" baseItem="0"/>
    <dataField name="StdDev of AVERAGE HT" fld="9" subtotal="stdDev" baseField="0" baseItem="0"/>
    <dataField name="Count of REDOX" fld="11" subtotal="count" baseField="0" baseItem="0"/>
    <dataField name="StdDev of REDOX2" fld="1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3587-E3F4-DA49-B34A-86F7B6930F10}">
  <dimension ref="A3:H18"/>
  <sheetViews>
    <sheetView tabSelected="1" workbookViewId="0">
      <selection activeCell="B18" sqref="B18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21.83203125" bestFit="1" customWidth="1"/>
    <col min="4" max="4" width="16.83203125" bestFit="1" customWidth="1"/>
    <col min="5" max="5" width="21.1640625" bestFit="1" customWidth="1"/>
    <col min="6" max="6" width="20.83203125" bestFit="1" customWidth="1"/>
    <col min="7" max="7" width="14.5" bestFit="1" customWidth="1"/>
    <col min="8" max="8" width="17" bestFit="1" customWidth="1"/>
  </cols>
  <sheetData>
    <row r="3" spans="1:8" x14ac:dyDescent="0.2">
      <c r="A3" s="1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</row>
    <row r="4" spans="1:8" x14ac:dyDescent="0.2">
      <c r="A4" s="2" t="s">
        <v>15</v>
      </c>
      <c r="B4" s="4">
        <v>21.933333333333334</v>
      </c>
      <c r="C4" s="4">
        <v>26.84</v>
      </c>
      <c r="D4" s="4">
        <v>-285.70833333333331</v>
      </c>
      <c r="E4" s="4">
        <v>10.409244975135371</v>
      </c>
      <c r="F4" s="4">
        <v>7.1074206693728446</v>
      </c>
      <c r="G4" s="4">
        <v>12</v>
      </c>
      <c r="H4" s="4">
        <v>145.48394762018077</v>
      </c>
    </row>
    <row r="5" spans="1:8" x14ac:dyDescent="0.2">
      <c r="A5" s="3" t="s">
        <v>14</v>
      </c>
      <c r="B5" s="4">
        <v>28.8</v>
      </c>
      <c r="C5" s="4">
        <v>24.28</v>
      </c>
      <c r="D5" s="4">
        <v>-56.199999999999989</v>
      </c>
      <c r="E5" s="4">
        <v>7.5299402388066827</v>
      </c>
      <c r="F5" s="4">
        <v>4.318796128552485</v>
      </c>
      <c r="G5" s="4">
        <v>3</v>
      </c>
      <c r="H5" s="4">
        <v>81.343407845995728</v>
      </c>
    </row>
    <row r="6" spans="1:8" x14ac:dyDescent="0.2">
      <c r="A6" s="3" t="s">
        <v>16</v>
      </c>
      <c r="B6" s="4">
        <v>18.600000000000001</v>
      </c>
      <c r="C6" s="4">
        <v>32.119999999999997</v>
      </c>
      <c r="D6" s="4">
        <v>-352</v>
      </c>
      <c r="E6" s="4">
        <v>13.390294993016397</v>
      </c>
      <c r="F6" s="4">
        <v>10.157361862215996</v>
      </c>
      <c r="G6" s="4">
        <v>4</v>
      </c>
      <c r="H6" s="4">
        <v>14.659013154598011</v>
      </c>
    </row>
    <row r="7" spans="1:8" x14ac:dyDescent="0.2">
      <c r="A7" s="3" t="s">
        <v>17</v>
      </c>
      <c r="B7" s="4">
        <v>18.399999999999999</v>
      </c>
      <c r="C7" s="4">
        <v>24.12</v>
      </c>
      <c r="D7" s="4">
        <v>-370.38</v>
      </c>
      <c r="E7" s="4">
        <v>7.4027022093286998</v>
      </c>
      <c r="F7" s="4">
        <v>1.6407315441594623</v>
      </c>
      <c r="G7" s="4">
        <v>5</v>
      </c>
      <c r="H7" s="4">
        <v>43.290264494456387</v>
      </c>
    </row>
    <row r="8" spans="1:8" x14ac:dyDescent="0.2">
      <c r="A8" s="2" t="s">
        <v>13</v>
      </c>
      <c r="B8" s="4">
        <v>12.533333333333333</v>
      </c>
      <c r="C8" s="4">
        <v>86.6</v>
      </c>
      <c r="D8" s="4">
        <v>-35.157142857142858</v>
      </c>
      <c r="E8" s="4">
        <v>3.4406533155921455</v>
      </c>
      <c r="F8" s="4">
        <v>16.751631050651241</v>
      </c>
      <c r="G8" s="4">
        <v>14</v>
      </c>
      <c r="H8" s="4">
        <v>164.94242685199032</v>
      </c>
    </row>
    <row r="9" spans="1:8" x14ac:dyDescent="0.2">
      <c r="A9" s="3" t="s">
        <v>12</v>
      </c>
      <c r="B9" s="4">
        <v>10.8</v>
      </c>
      <c r="C9" s="4">
        <v>98.919999999999987</v>
      </c>
      <c r="D9" s="4">
        <v>5.1599999999999993</v>
      </c>
      <c r="E9" s="4">
        <v>1.3038404810405253</v>
      </c>
      <c r="F9" s="4">
        <v>17.90955052478985</v>
      </c>
      <c r="G9" s="4">
        <v>5</v>
      </c>
      <c r="H9" s="4">
        <v>68.042435288575618</v>
      </c>
    </row>
    <row r="10" spans="1:8" x14ac:dyDescent="0.2">
      <c r="A10" s="3" t="s">
        <v>16</v>
      </c>
      <c r="B10" s="4">
        <v>11.8</v>
      </c>
      <c r="C10" s="4">
        <v>78</v>
      </c>
      <c r="D10" s="4">
        <v>16.740000000000002</v>
      </c>
      <c r="E10" s="4">
        <v>2.5884358211089546</v>
      </c>
      <c r="F10" s="4">
        <v>17.605112893702231</v>
      </c>
      <c r="G10" s="4">
        <v>5</v>
      </c>
      <c r="H10" s="4">
        <v>191.06312569410142</v>
      </c>
    </row>
    <row r="11" spans="1:8" x14ac:dyDescent="0.2">
      <c r="A11" s="3" t="s">
        <v>17</v>
      </c>
      <c r="B11" s="4">
        <v>15</v>
      </c>
      <c r="C11" s="4">
        <v>82.88000000000001</v>
      </c>
      <c r="D11" s="4">
        <v>-150.42500000000001</v>
      </c>
      <c r="E11" s="4">
        <v>4.5825756949558398</v>
      </c>
      <c r="F11" s="4">
        <v>7.2105478293955025</v>
      </c>
      <c r="G11" s="4">
        <v>4</v>
      </c>
      <c r="H11" s="4">
        <v>195.27574307459011</v>
      </c>
    </row>
    <row r="12" spans="1:8" x14ac:dyDescent="0.2">
      <c r="A12" s="2" t="s">
        <v>19</v>
      </c>
      <c r="B12" s="4">
        <v>17.233333333333334</v>
      </c>
      <c r="C12" s="4">
        <v>56.720000000000013</v>
      </c>
      <c r="D12" s="4">
        <v>-150.79615384615383</v>
      </c>
      <c r="E12" s="4">
        <v>8.9930368977158199</v>
      </c>
      <c r="F12" s="4">
        <v>32.915926341158162</v>
      </c>
      <c r="G12" s="4">
        <v>26</v>
      </c>
      <c r="H12" s="4">
        <v>199.21127574666895</v>
      </c>
    </row>
    <row r="16" spans="1:8" x14ac:dyDescent="0.2">
      <c r="B16" t="s">
        <v>27</v>
      </c>
      <c r="C16" t="s">
        <v>28</v>
      </c>
      <c r="D16" t="s">
        <v>29</v>
      </c>
    </row>
    <row r="17" spans="1:4" x14ac:dyDescent="0.2">
      <c r="A17" t="s">
        <v>15</v>
      </c>
      <c r="B17">
        <f>GETPIVOTDATA("StdDev of Stem Density",$A$3,"Zone","Short")/(SQRT(15))</f>
        <v>2.6876554956861685</v>
      </c>
      <c r="C17">
        <f>GETPIVOTDATA("StdDev of AVERAGE HT",$A$3,"Zone","Short")/(SQRT(15))</f>
        <v>1.8351281257980931</v>
      </c>
      <c r="D17">
        <f>GETPIVOTDATA("StdDev of REDOX2",$A$3,"Zone","Short")/(SQRT(12))</f>
        <v>41.997598160640393</v>
      </c>
    </row>
    <row r="18" spans="1:4" x14ac:dyDescent="0.2">
      <c r="A18" t="s">
        <v>13</v>
      </c>
      <c r="B18">
        <f>GETPIVOTDATA("StdDev of Stem Density",$A$3,"Zone","Tall")/(SQRT(15))</f>
        <v>0.8883728660907807</v>
      </c>
      <c r="C18">
        <f>GETPIVOTDATA("StdDev of AVERAGE HT",$A$3,"Zone","Tall")/(SQRT(15))</f>
        <v>4.3252525387322205</v>
      </c>
      <c r="D18">
        <f>GETPIVOTDATA("StdDev of REDOX2",$A$3,"Zone","Tall")/(SQRT(14))</f>
        <v>44.082717844512146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B156-E3B5-1949-93E7-42DF325D2E8B}">
  <dimension ref="A1:L31"/>
  <sheetViews>
    <sheetView workbookViewId="0">
      <selection sqref="A1:XFD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</v>
      </c>
      <c r="D2">
        <v>11</v>
      </c>
      <c r="E2">
        <v>121</v>
      </c>
      <c r="F2">
        <v>111</v>
      </c>
      <c r="G2">
        <v>134</v>
      </c>
      <c r="H2">
        <v>123</v>
      </c>
      <c r="I2">
        <v>104</v>
      </c>
      <c r="J2">
        <f>AVERAGE(E2:I2)</f>
        <v>118.6</v>
      </c>
      <c r="K2">
        <v>25</v>
      </c>
      <c r="L2">
        <v>-116.2</v>
      </c>
    </row>
    <row r="3" spans="1:12" x14ac:dyDescent="0.2">
      <c r="A3" t="s">
        <v>12</v>
      </c>
      <c r="B3" t="s">
        <v>13</v>
      </c>
      <c r="C3">
        <v>2</v>
      </c>
      <c r="D3">
        <v>12</v>
      </c>
      <c r="E3">
        <v>117</v>
      </c>
      <c r="F3">
        <v>106</v>
      </c>
      <c r="G3">
        <v>100</v>
      </c>
      <c r="H3">
        <v>86</v>
      </c>
      <c r="I3">
        <v>116</v>
      </c>
      <c r="J3">
        <f t="shared" ref="J3:J31" si="0">AVERAGE(E3:I3)</f>
        <v>105</v>
      </c>
      <c r="K3">
        <v>25</v>
      </c>
      <c r="L3">
        <v>31.5</v>
      </c>
    </row>
    <row r="4" spans="1:12" x14ac:dyDescent="0.2">
      <c r="A4" t="s">
        <v>12</v>
      </c>
      <c r="B4" t="s">
        <v>13</v>
      </c>
      <c r="C4">
        <v>3</v>
      </c>
      <c r="D4">
        <v>9</v>
      </c>
      <c r="E4">
        <v>111</v>
      </c>
      <c r="F4">
        <v>102</v>
      </c>
      <c r="G4">
        <v>128</v>
      </c>
      <c r="H4">
        <v>51</v>
      </c>
      <c r="I4">
        <v>77</v>
      </c>
      <c r="J4">
        <f t="shared" si="0"/>
        <v>93.8</v>
      </c>
      <c r="K4">
        <v>25</v>
      </c>
      <c r="L4">
        <v>30</v>
      </c>
    </row>
    <row r="5" spans="1:12" x14ac:dyDescent="0.2">
      <c r="A5" t="s">
        <v>12</v>
      </c>
      <c r="B5" t="s">
        <v>13</v>
      </c>
      <c r="C5">
        <v>4</v>
      </c>
      <c r="D5">
        <v>10</v>
      </c>
      <c r="E5">
        <v>90</v>
      </c>
      <c r="F5">
        <v>106</v>
      </c>
      <c r="G5">
        <v>109</v>
      </c>
      <c r="H5">
        <v>111</v>
      </c>
      <c r="I5">
        <v>115</v>
      </c>
      <c r="J5">
        <f t="shared" si="0"/>
        <v>106.2</v>
      </c>
      <c r="K5">
        <v>25</v>
      </c>
      <c r="L5">
        <v>43.2</v>
      </c>
    </row>
    <row r="6" spans="1:12" x14ac:dyDescent="0.2">
      <c r="A6" t="s">
        <v>12</v>
      </c>
      <c r="B6" t="s">
        <v>13</v>
      </c>
      <c r="C6">
        <v>5</v>
      </c>
      <c r="D6">
        <v>12</v>
      </c>
      <c r="E6">
        <v>66</v>
      </c>
      <c r="F6">
        <v>85</v>
      </c>
      <c r="G6">
        <v>57</v>
      </c>
      <c r="H6">
        <v>57</v>
      </c>
      <c r="I6">
        <v>90</v>
      </c>
      <c r="J6">
        <f t="shared" si="0"/>
        <v>71</v>
      </c>
      <c r="K6">
        <v>25.9</v>
      </c>
      <c r="L6">
        <v>37.299999999999997</v>
      </c>
    </row>
    <row r="7" spans="1:12" x14ac:dyDescent="0.2">
      <c r="A7" t="s">
        <v>14</v>
      </c>
      <c r="B7" t="s">
        <v>15</v>
      </c>
      <c r="C7">
        <v>1</v>
      </c>
      <c r="D7">
        <v>23</v>
      </c>
      <c r="E7">
        <v>18</v>
      </c>
      <c r="F7">
        <v>15</v>
      </c>
      <c r="G7">
        <v>28</v>
      </c>
      <c r="H7">
        <v>25</v>
      </c>
      <c r="I7">
        <v>13</v>
      </c>
      <c r="J7">
        <f t="shared" si="0"/>
        <v>19.8</v>
      </c>
      <c r="K7">
        <v>21.7</v>
      </c>
      <c r="L7">
        <v>-139.69999999999999</v>
      </c>
    </row>
    <row r="8" spans="1:12" x14ac:dyDescent="0.2">
      <c r="A8" t="s">
        <v>14</v>
      </c>
      <c r="B8" t="s">
        <v>15</v>
      </c>
      <c r="C8">
        <v>2</v>
      </c>
      <c r="D8">
        <v>38</v>
      </c>
      <c r="E8">
        <v>25</v>
      </c>
      <c r="F8">
        <v>29</v>
      </c>
      <c r="G8">
        <v>16</v>
      </c>
      <c r="H8">
        <v>19</v>
      </c>
      <c r="I8">
        <v>26</v>
      </c>
      <c r="J8">
        <f t="shared" si="0"/>
        <v>23</v>
      </c>
    </row>
    <row r="9" spans="1:12" x14ac:dyDescent="0.2">
      <c r="A9" t="s">
        <v>14</v>
      </c>
      <c r="B9" t="s">
        <v>15</v>
      </c>
      <c r="C9">
        <v>3</v>
      </c>
      <c r="D9">
        <v>23</v>
      </c>
      <c r="E9">
        <v>36</v>
      </c>
      <c r="F9">
        <v>31</v>
      </c>
      <c r="G9">
        <v>24</v>
      </c>
      <c r="H9">
        <v>27</v>
      </c>
      <c r="I9">
        <v>30</v>
      </c>
      <c r="J9">
        <f t="shared" si="0"/>
        <v>29.6</v>
      </c>
    </row>
    <row r="10" spans="1:12" x14ac:dyDescent="0.2">
      <c r="A10" t="s">
        <v>14</v>
      </c>
      <c r="B10" t="s">
        <v>15</v>
      </c>
      <c r="C10">
        <v>4</v>
      </c>
      <c r="D10">
        <v>36</v>
      </c>
      <c r="E10">
        <v>28</v>
      </c>
      <c r="F10">
        <v>22</v>
      </c>
      <c r="G10">
        <v>23</v>
      </c>
      <c r="H10">
        <v>19</v>
      </c>
      <c r="I10">
        <v>13</v>
      </c>
      <c r="J10">
        <f t="shared" si="0"/>
        <v>21</v>
      </c>
      <c r="K10">
        <v>22</v>
      </c>
      <c r="L10">
        <v>-51.7</v>
      </c>
    </row>
    <row r="11" spans="1:12" x14ac:dyDescent="0.2">
      <c r="A11" t="s">
        <v>14</v>
      </c>
      <c r="B11" t="s">
        <v>15</v>
      </c>
      <c r="C11">
        <v>5</v>
      </c>
      <c r="D11">
        <v>24</v>
      </c>
      <c r="E11">
        <v>22</v>
      </c>
      <c r="F11">
        <v>28</v>
      </c>
      <c r="G11">
        <v>22</v>
      </c>
      <c r="H11">
        <v>36</v>
      </c>
      <c r="I11">
        <v>32</v>
      </c>
      <c r="J11">
        <f t="shared" si="0"/>
        <v>28</v>
      </c>
      <c r="K11">
        <v>22</v>
      </c>
      <c r="L11">
        <v>22.8</v>
      </c>
    </row>
    <row r="12" spans="1:12" x14ac:dyDescent="0.2">
      <c r="A12" t="s">
        <v>16</v>
      </c>
      <c r="B12" t="s">
        <v>13</v>
      </c>
      <c r="C12">
        <v>1</v>
      </c>
      <c r="D12">
        <v>16</v>
      </c>
      <c r="E12">
        <v>110</v>
      </c>
      <c r="F12">
        <v>94</v>
      </c>
      <c r="G12">
        <v>124</v>
      </c>
      <c r="H12">
        <v>118</v>
      </c>
      <c r="I12">
        <v>84</v>
      </c>
      <c r="J12">
        <f t="shared" si="0"/>
        <v>106</v>
      </c>
      <c r="K12">
        <v>22.5</v>
      </c>
      <c r="L12">
        <v>-309.39999999999998</v>
      </c>
    </row>
    <row r="13" spans="1:12" x14ac:dyDescent="0.2">
      <c r="A13" t="s">
        <v>16</v>
      </c>
      <c r="B13" t="s">
        <v>13</v>
      </c>
      <c r="C13">
        <v>2</v>
      </c>
      <c r="D13">
        <v>11</v>
      </c>
      <c r="E13">
        <v>62</v>
      </c>
      <c r="F13">
        <v>85</v>
      </c>
      <c r="G13">
        <v>61</v>
      </c>
      <c r="H13">
        <v>46</v>
      </c>
      <c r="I13">
        <v>71</v>
      </c>
      <c r="J13">
        <f t="shared" si="0"/>
        <v>65</v>
      </c>
      <c r="K13">
        <v>23.4</v>
      </c>
      <c r="L13">
        <v>174.2</v>
      </c>
    </row>
    <row r="14" spans="1:12" x14ac:dyDescent="0.2">
      <c r="A14" t="s">
        <v>16</v>
      </c>
      <c r="B14" t="s">
        <v>13</v>
      </c>
      <c r="C14">
        <v>3</v>
      </c>
      <c r="D14">
        <v>9</v>
      </c>
      <c r="E14">
        <v>90</v>
      </c>
      <c r="F14">
        <v>80</v>
      </c>
      <c r="G14">
        <v>88</v>
      </c>
      <c r="H14">
        <v>63</v>
      </c>
      <c r="I14">
        <v>101</v>
      </c>
      <c r="J14">
        <f t="shared" si="0"/>
        <v>84.4</v>
      </c>
      <c r="K14">
        <v>16.5</v>
      </c>
      <c r="L14">
        <v>23</v>
      </c>
    </row>
    <row r="15" spans="1:12" x14ac:dyDescent="0.2">
      <c r="A15" t="s">
        <v>16</v>
      </c>
      <c r="B15" t="s">
        <v>13</v>
      </c>
      <c r="C15">
        <v>4</v>
      </c>
      <c r="D15">
        <v>12</v>
      </c>
      <c r="E15">
        <v>58</v>
      </c>
      <c r="F15">
        <v>71</v>
      </c>
      <c r="G15">
        <v>72</v>
      </c>
      <c r="H15">
        <v>53</v>
      </c>
      <c r="I15">
        <v>68</v>
      </c>
      <c r="J15">
        <f t="shared" si="0"/>
        <v>64.400000000000006</v>
      </c>
      <c r="K15">
        <v>23.6</v>
      </c>
      <c r="L15">
        <v>69.400000000000006</v>
      </c>
    </row>
    <row r="16" spans="1:12" x14ac:dyDescent="0.2">
      <c r="A16" t="s">
        <v>16</v>
      </c>
      <c r="B16" t="s">
        <v>13</v>
      </c>
      <c r="C16">
        <v>5</v>
      </c>
      <c r="D16">
        <v>11</v>
      </c>
      <c r="E16">
        <v>73</v>
      </c>
      <c r="F16">
        <v>73</v>
      </c>
      <c r="G16">
        <v>64</v>
      </c>
      <c r="H16">
        <v>71</v>
      </c>
      <c r="I16">
        <v>70</v>
      </c>
      <c r="J16">
        <f t="shared" si="0"/>
        <v>70.2</v>
      </c>
      <c r="K16">
        <v>22.8</v>
      </c>
      <c r="L16">
        <v>126.5</v>
      </c>
    </row>
    <row r="17" spans="1:12" x14ac:dyDescent="0.2">
      <c r="A17" t="s">
        <v>16</v>
      </c>
      <c r="B17" t="s">
        <v>15</v>
      </c>
      <c r="C17">
        <v>1</v>
      </c>
      <c r="D17">
        <v>41</v>
      </c>
      <c r="E17">
        <v>24</v>
      </c>
      <c r="F17">
        <v>19</v>
      </c>
      <c r="G17">
        <v>20</v>
      </c>
      <c r="H17">
        <v>17</v>
      </c>
      <c r="I17">
        <v>23</v>
      </c>
      <c r="J17">
        <f t="shared" si="0"/>
        <v>20.6</v>
      </c>
      <c r="K17">
        <v>23.4</v>
      </c>
      <c r="L17">
        <v>-349.7</v>
      </c>
    </row>
    <row r="18" spans="1:12" x14ac:dyDescent="0.2">
      <c r="A18" t="s">
        <v>16</v>
      </c>
      <c r="B18" t="s">
        <v>15</v>
      </c>
      <c r="C18">
        <v>2</v>
      </c>
      <c r="D18">
        <v>21</v>
      </c>
      <c r="E18">
        <v>25</v>
      </c>
      <c r="F18">
        <v>26</v>
      </c>
      <c r="G18">
        <v>25</v>
      </c>
      <c r="H18">
        <v>15</v>
      </c>
      <c r="I18">
        <v>21</v>
      </c>
      <c r="J18">
        <f t="shared" si="0"/>
        <v>22.4</v>
      </c>
      <c r="K18">
        <v>23.1</v>
      </c>
      <c r="L18">
        <v>-361.8</v>
      </c>
    </row>
    <row r="19" spans="1:12" x14ac:dyDescent="0.2">
      <c r="A19" t="s">
        <v>16</v>
      </c>
      <c r="B19" t="s">
        <v>15</v>
      </c>
      <c r="C19">
        <v>3</v>
      </c>
      <c r="D19">
        <v>9</v>
      </c>
      <c r="E19">
        <v>29</v>
      </c>
      <c r="F19">
        <v>38</v>
      </c>
      <c r="G19">
        <v>36</v>
      </c>
      <c r="H19">
        <v>43</v>
      </c>
      <c r="I19">
        <v>27</v>
      </c>
      <c r="J19">
        <f t="shared" si="0"/>
        <v>34.6</v>
      </c>
      <c r="K19">
        <v>22.9</v>
      </c>
      <c r="L19">
        <v>-364.3</v>
      </c>
    </row>
    <row r="20" spans="1:12" x14ac:dyDescent="0.2">
      <c r="A20" t="s">
        <v>16</v>
      </c>
      <c r="B20" t="s">
        <v>15</v>
      </c>
      <c r="C20">
        <v>4</v>
      </c>
      <c r="D20">
        <v>12</v>
      </c>
      <c r="E20">
        <v>35</v>
      </c>
      <c r="F20">
        <v>38</v>
      </c>
      <c r="G20">
        <v>36</v>
      </c>
      <c r="H20">
        <v>43</v>
      </c>
      <c r="I20">
        <v>49</v>
      </c>
      <c r="J20">
        <f t="shared" si="0"/>
        <v>40.200000000000003</v>
      </c>
    </row>
    <row r="21" spans="1:12" x14ac:dyDescent="0.2">
      <c r="A21" t="s">
        <v>16</v>
      </c>
      <c r="B21" t="s">
        <v>15</v>
      </c>
      <c r="C21">
        <v>5</v>
      </c>
      <c r="D21">
        <v>10</v>
      </c>
      <c r="E21">
        <v>44</v>
      </c>
      <c r="F21">
        <v>33</v>
      </c>
      <c r="G21">
        <v>41</v>
      </c>
      <c r="H21">
        <v>57</v>
      </c>
      <c r="I21">
        <v>39</v>
      </c>
      <c r="J21">
        <f t="shared" si="0"/>
        <v>42.8</v>
      </c>
      <c r="K21">
        <v>23.1</v>
      </c>
      <c r="L21">
        <v>-332.2</v>
      </c>
    </row>
    <row r="22" spans="1:12" x14ac:dyDescent="0.2">
      <c r="A22" t="s">
        <v>17</v>
      </c>
      <c r="B22" t="s">
        <v>13</v>
      </c>
      <c r="C22">
        <v>1</v>
      </c>
      <c r="D22">
        <v>16</v>
      </c>
      <c r="E22">
        <v>57</v>
      </c>
      <c r="F22">
        <v>86</v>
      </c>
      <c r="G22">
        <v>78</v>
      </c>
      <c r="H22">
        <v>103</v>
      </c>
      <c r="I22">
        <v>88</v>
      </c>
      <c r="J22">
        <f t="shared" si="0"/>
        <v>82.4</v>
      </c>
      <c r="K22">
        <v>25</v>
      </c>
      <c r="L22">
        <v>-87.3</v>
      </c>
    </row>
    <row r="23" spans="1:12" x14ac:dyDescent="0.2">
      <c r="A23" t="s">
        <v>17</v>
      </c>
      <c r="B23" t="s">
        <v>13</v>
      </c>
      <c r="C23">
        <v>2</v>
      </c>
      <c r="D23">
        <v>22</v>
      </c>
      <c r="E23">
        <v>99</v>
      </c>
      <c r="F23">
        <v>86</v>
      </c>
      <c r="G23">
        <v>91</v>
      </c>
      <c r="H23">
        <v>100</v>
      </c>
      <c r="I23">
        <v>99</v>
      </c>
      <c r="J23">
        <f t="shared" si="0"/>
        <v>95</v>
      </c>
    </row>
    <row r="24" spans="1:12" x14ac:dyDescent="0.2">
      <c r="A24" t="s">
        <v>17</v>
      </c>
      <c r="B24" t="s">
        <v>13</v>
      </c>
      <c r="C24">
        <v>3</v>
      </c>
      <c r="D24">
        <v>12</v>
      </c>
      <c r="E24">
        <v>61</v>
      </c>
      <c r="F24">
        <v>74</v>
      </c>
      <c r="G24">
        <v>73</v>
      </c>
      <c r="H24">
        <v>100</v>
      </c>
      <c r="I24">
        <v>93</v>
      </c>
      <c r="J24">
        <f t="shared" si="0"/>
        <v>80.2</v>
      </c>
      <c r="K24">
        <v>21</v>
      </c>
      <c r="L24">
        <v>-44.2</v>
      </c>
    </row>
    <row r="25" spans="1:12" x14ac:dyDescent="0.2">
      <c r="A25" t="s">
        <v>17</v>
      </c>
      <c r="B25" t="s">
        <v>13</v>
      </c>
      <c r="C25">
        <v>4</v>
      </c>
      <c r="D25">
        <v>15</v>
      </c>
      <c r="E25">
        <v>83</v>
      </c>
      <c r="F25">
        <v>87</v>
      </c>
      <c r="G25">
        <v>78</v>
      </c>
      <c r="H25">
        <v>80</v>
      </c>
      <c r="I25">
        <v>77</v>
      </c>
      <c r="J25">
        <f t="shared" si="0"/>
        <v>81</v>
      </c>
      <c r="K25">
        <v>20.8</v>
      </c>
      <c r="L25">
        <v>-441</v>
      </c>
    </row>
    <row r="26" spans="1:12" x14ac:dyDescent="0.2">
      <c r="A26" t="s">
        <v>17</v>
      </c>
      <c r="B26" t="s">
        <v>13</v>
      </c>
      <c r="C26">
        <v>5</v>
      </c>
      <c r="D26">
        <v>10</v>
      </c>
      <c r="E26">
        <v>62</v>
      </c>
      <c r="F26">
        <v>85</v>
      </c>
      <c r="G26">
        <v>77</v>
      </c>
      <c r="H26">
        <v>67</v>
      </c>
      <c r="I26">
        <v>88</v>
      </c>
      <c r="J26">
        <f t="shared" si="0"/>
        <v>75.8</v>
      </c>
      <c r="K26">
        <v>20.9</v>
      </c>
      <c r="L26">
        <v>-29.2</v>
      </c>
    </row>
    <row r="27" spans="1:12" x14ac:dyDescent="0.2">
      <c r="A27" t="s">
        <v>17</v>
      </c>
      <c r="B27" t="s">
        <v>15</v>
      </c>
      <c r="C27">
        <v>1</v>
      </c>
      <c r="D27">
        <v>13</v>
      </c>
      <c r="E27">
        <v>16</v>
      </c>
      <c r="F27">
        <v>33</v>
      </c>
      <c r="G27">
        <v>24</v>
      </c>
      <c r="H27">
        <v>21</v>
      </c>
      <c r="I27">
        <v>27</v>
      </c>
      <c r="J27">
        <f t="shared" si="0"/>
        <v>24.2</v>
      </c>
      <c r="K27">
        <v>21.3</v>
      </c>
      <c r="L27">
        <v>-293.89999999999998</v>
      </c>
    </row>
    <row r="28" spans="1:12" x14ac:dyDescent="0.2">
      <c r="A28" t="s">
        <v>17</v>
      </c>
      <c r="B28" t="s">
        <v>15</v>
      </c>
      <c r="C28">
        <v>2</v>
      </c>
      <c r="D28">
        <v>31</v>
      </c>
      <c r="E28">
        <v>16</v>
      </c>
      <c r="F28">
        <v>22</v>
      </c>
      <c r="G28">
        <v>27</v>
      </c>
      <c r="H28">
        <v>25</v>
      </c>
      <c r="I28">
        <v>20</v>
      </c>
      <c r="J28">
        <f t="shared" si="0"/>
        <v>22</v>
      </c>
      <c r="K28">
        <v>21.2</v>
      </c>
      <c r="L28">
        <v>-389.9</v>
      </c>
    </row>
    <row r="29" spans="1:12" x14ac:dyDescent="0.2">
      <c r="A29" t="s">
        <v>17</v>
      </c>
      <c r="B29" t="s">
        <v>15</v>
      </c>
      <c r="C29">
        <v>3</v>
      </c>
      <c r="D29">
        <v>17</v>
      </c>
      <c r="E29">
        <v>31</v>
      </c>
      <c r="F29">
        <v>32</v>
      </c>
      <c r="G29">
        <v>18</v>
      </c>
      <c r="H29">
        <v>29</v>
      </c>
      <c r="I29">
        <v>23</v>
      </c>
      <c r="J29">
        <f t="shared" si="0"/>
        <v>26.6</v>
      </c>
      <c r="K29">
        <v>21.5</v>
      </c>
      <c r="L29">
        <v>-389.7</v>
      </c>
    </row>
    <row r="30" spans="1:12" x14ac:dyDescent="0.2">
      <c r="A30" t="s">
        <v>17</v>
      </c>
      <c r="B30" t="s">
        <v>15</v>
      </c>
      <c r="C30">
        <v>4</v>
      </c>
      <c r="D30">
        <v>18</v>
      </c>
      <c r="E30">
        <v>21</v>
      </c>
      <c r="F30">
        <v>26</v>
      </c>
      <c r="G30">
        <v>17</v>
      </c>
      <c r="H30">
        <v>35</v>
      </c>
      <c r="I30">
        <v>20</v>
      </c>
      <c r="J30">
        <f t="shared" si="0"/>
        <v>23.8</v>
      </c>
      <c r="K30">
        <v>21.7</v>
      </c>
      <c r="L30">
        <v>-398.8</v>
      </c>
    </row>
    <row r="31" spans="1:12" x14ac:dyDescent="0.2">
      <c r="A31" t="s">
        <v>17</v>
      </c>
      <c r="B31" t="s">
        <v>15</v>
      </c>
      <c r="C31">
        <v>5</v>
      </c>
      <c r="D31">
        <v>13</v>
      </c>
      <c r="E31">
        <v>26</v>
      </c>
      <c r="F31">
        <v>26</v>
      </c>
      <c r="G31">
        <v>27</v>
      </c>
      <c r="H31">
        <v>21</v>
      </c>
      <c r="I31">
        <v>20</v>
      </c>
      <c r="J31">
        <f t="shared" si="0"/>
        <v>24</v>
      </c>
      <c r="K31">
        <v>21.5</v>
      </c>
      <c r="L31">
        <v>-379.6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zerebecki.r@gmail.com</dc:creator>
  <cp:lastModifiedBy>zerebecki.r@gmail.com</cp:lastModifiedBy>
  <dcterms:created xsi:type="dcterms:W3CDTF">2018-02-20T18:22:22Z</dcterms:created>
  <dcterms:modified xsi:type="dcterms:W3CDTF">2018-03-18T19:42:25Z</dcterms:modified>
</cp:coreProperties>
</file>