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aeb8571bf4275b6/Documentos/"/>
    </mc:Choice>
  </mc:AlternateContent>
  <xr:revisionPtr revIDLastSave="121" documentId="8_{4A1197EE-8304-4633-A402-C3191FEAC435}" xr6:coauthVersionLast="47" xr6:coauthVersionMax="47" xr10:uidLastSave="{D4D9E199-21F7-FB46-876D-C223299F8D3F}"/>
  <bookViews>
    <workbookView xWindow="-108" yWindow="-108" windowWidth="23256" windowHeight="12576" xr2:uid="{10F0A850-7423-4FE1-9A01-FAD6B379E4ED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3" i="1" l="1"/>
  <c r="B31" i="1"/>
  <c r="B27" i="1"/>
  <c r="B28" i="1"/>
  <c r="B29" i="1"/>
  <c r="B30" i="1"/>
  <c r="B20" i="1"/>
  <c r="B21" i="1"/>
  <c r="B22" i="1"/>
  <c r="B23" i="1"/>
  <c r="B24" i="1"/>
  <c r="B25" i="1"/>
  <c r="B26" i="1"/>
  <c r="B19" i="1"/>
  <c r="B18" i="1"/>
  <c r="D15" i="1"/>
  <c r="C15" i="1"/>
  <c r="G15" i="1"/>
  <c r="C14" i="1"/>
  <c r="D14" i="1"/>
  <c r="G14" i="1"/>
  <c r="C13" i="1"/>
  <c r="D13" i="1"/>
  <c r="G13" i="1"/>
  <c r="C12" i="1"/>
  <c r="D12" i="1"/>
  <c r="G12" i="1"/>
  <c r="C11" i="1"/>
  <c r="D11" i="1"/>
  <c r="G11" i="1"/>
  <c r="C10" i="1"/>
  <c r="D10" i="1"/>
  <c r="G10" i="1"/>
  <c r="C9" i="1"/>
  <c r="D9" i="1"/>
  <c r="G9" i="1"/>
  <c r="C8" i="1"/>
  <c r="D8" i="1"/>
  <c r="G8" i="1"/>
  <c r="C7" i="1"/>
  <c r="D7" i="1"/>
  <c r="G7" i="1"/>
  <c r="C6" i="1"/>
  <c r="D6" i="1"/>
  <c r="G6" i="1"/>
  <c r="C5" i="1"/>
  <c r="D5" i="1"/>
  <c r="G5" i="1"/>
  <c r="C4" i="1"/>
  <c r="D4" i="1"/>
  <c r="G4" i="1"/>
  <c r="C3" i="1"/>
  <c r="D3" i="1"/>
  <c r="G3" i="1"/>
  <c r="C2" i="1"/>
  <c r="D2" i="1"/>
  <c r="G2" i="1"/>
  <c r="D16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G16" i="1"/>
</calcChain>
</file>

<file path=xl/sharedStrings.xml><?xml version="1.0" encoding="utf-8"?>
<sst xmlns="http://schemas.openxmlformats.org/spreadsheetml/2006/main" count="6" uniqueCount="6">
  <si>
    <t>AÑO</t>
  </si>
  <si>
    <t>SALARIO MINIMO LEGAL VIGENTE</t>
  </si>
  <si>
    <t>APORTE A PENSION DEL 12%(EMPLEADOR)</t>
  </si>
  <si>
    <t>APORTE TOTAL DEL AÑO</t>
  </si>
  <si>
    <t>TASA MORA</t>
  </si>
  <si>
    <t>CAPITAL CON INTERES MORA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</si>
</sst>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\ #,##0.00"/>
    <numFmt numFmtId="165" formatCode="&quot;$&quot;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164" fontId="0" fillId="0" borderId="1" xfId="0" applyNumberFormat="1" applyBorder="1"/>
    <xf numFmtId="164" fontId="0" fillId="0" borderId="0" xfId="0" applyNumberFormat="1"/>
    <xf numFmtId="0" fontId="0" fillId="0" borderId="1" xfId="0" applyFill="1" applyBorder="1"/>
    <xf numFmtId="0" fontId="0" fillId="0" borderId="1" xfId="0" applyFont="1" applyBorder="1"/>
    <xf numFmtId="0" fontId="0" fillId="0" borderId="2" xfId="0" applyBorder="1"/>
    <xf numFmtId="164" fontId="0" fillId="0" borderId="3" xfId="0" applyNumberFormat="1" applyBorder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D0448-FFB1-4BE7-B2C4-28186A271808}">
  <dimension ref="A1:G33"/>
  <sheetViews>
    <sheetView tabSelected="1" topLeftCell="A13" workbookViewId="0">
      <selection activeCell="B41" sqref="B41"/>
    </sheetView>
  </sheetViews>
  <sheetFormatPr defaultColWidth="10.76171875" defaultRowHeight="15" x14ac:dyDescent="0.2"/>
  <cols>
    <col min="2" max="2" width="28.3828125" customWidth="1"/>
    <col min="3" max="3" width="35.6484375" customWidth="1"/>
    <col min="4" max="4" width="23.26953125" customWidth="1"/>
    <col min="5" max="5" width="15.6015625" customWidth="1"/>
    <col min="7" max="7" width="25.15234375" customWidth="1"/>
  </cols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4" t="s">
        <v>4</v>
      </c>
      <c r="G1" s="6" t="s">
        <v>5</v>
      </c>
    </row>
    <row r="2" spans="1:7" x14ac:dyDescent="0.2">
      <c r="A2" s="1">
        <v>2008</v>
      </c>
      <c r="B2" s="2">
        <v>461500</v>
      </c>
      <c r="C2" s="2">
        <f>B2*0.12</f>
        <v>55380</v>
      </c>
      <c r="D2" s="2">
        <f>C2*3</f>
        <v>166140</v>
      </c>
      <c r="E2" s="5">
        <v>1.0709</v>
      </c>
      <c r="G2" s="7">
        <f>D2*E2*E3*E4*E5*E6*E7*E8*E9*E10*E11*E12*E13*E14*E15</f>
        <v>4257230.9549652394</v>
      </c>
    </row>
    <row r="3" spans="1:7" x14ac:dyDescent="0.2">
      <c r="A3" s="1">
        <f>A2+1</f>
        <v>2009</v>
      </c>
      <c r="B3" s="2">
        <v>496900</v>
      </c>
      <c r="C3" s="2">
        <f t="shared" ref="C3:C15" si="0">B3*0.12</f>
        <v>59628</v>
      </c>
      <c r="D3" s="2">
        <f>C3*12</f>
        <v>715536</v>
      </c>
      <c r="E3" s="1">
        <v>1.3070999999999999</v>
      </c>
      <c r="G3" s="2">
        <f>D3*E3*E4*E5*E6*E7*E8*E9*E10*E11*E12*E13*E14*E15</f>
        <v>17121254.205920313</v>
      </c>
    </row>
    <row r="4" spans="1:7" x14ac:dyDescent="0.2">
      <c r="A4" s="1">
        <f t="shared" ref="A4:A16" si="1">A3+1</f>
        <v>2010</v>
      </c>
      <c r="B4" s="2">
        <v>515000</v>
      </c>
      <c r="C4" s="2">
        <f t="shared" si="0"/>
        <v>61800</v>
      </c>
      <c r="D4" s="2">
        <f t="shared" ref="D4:D15" si="2">C4*12</f>
        <v>741600</v>
      </c>
      <c r="E4" s="1">
        <v>1.2421</v>
      </c>
      <c r="G4" s="2">
        <f>D4*E4*E5*E6*E7*E8*E9*E10*E11*E12*E13*E14*E15</f>
        <v>13575786.302354777</v>
      </c>
    </row>
    <row r="5" spans="1:7" x14ac:dyDescent="0.2">
      <c r="A5" s="1">
        <f t="shared" si="1"/>
        <v>2011</v>
      </c>
      <c r="B5" s="2">
        <v>535600</v>
      </c>
      <c r="C5" s="2">
        <f t="shared" si="0"/>
        <v>64272</v>
      </c>
      <c r="D5" s="2">
        <f t="shared" si="2"/>
        <v>771264</v>
      </c>
      <c r="E5" s="1">
        <v>1.2342</v>
      </c>
      <c r="G5" s="2">
        <f>D5*E5*E6*E7*E8*E9*E10*E11*E12*E13*E14*E15</f>
        <v>11366892.967111319</v>
      </c>
    </row>
    <row r="6" spans="1:7" x14ac:dyDescent="0.2">
      <c r="A6" s="1">
        <f t="shared" si="1"/>
        <v>2012</v>
      </c>
      <c r="B6" s="2">
        <v>566700</v>
      </c>
      <c r="C6" s="2">
        <f t="shared" si="0"/>
        <v>68004</v>
      </c>
      <c r="D6" s="2">
        <f t="shared" si="2"/>
        <v>816048</v>
      </c>
      <c r="E6" s="1">
        <v>1.2988</v>
      </c>
      <c r="G6" s="2">
        <f>D6*E6*E7*E8*E9*E10*E11*E12*E13*E14*E15</f>
        <v>9744708.9606380984</v>
      </c>
    </row>
    <row r="7" spans="1:7" x14ac:dyDescent="0.2">
      <c r="A7" s="1">
        <f t="shared" si="1"/>
        <v>2013</v>
      </c>
      <c r="B7" s="2">
        <v>589500</v>
      </c>
      <c r="C7" s="2">
        <f t="shared" si="0"/>
        <v>70740</v>
      </c>
      <c r="D7" s="2">
        <f t="shared" si="2"/>
        <v>848880</v>
      </c>
      <c r="E7" s="1">
        <v>1.3112999999999999</v>
      </c>
      <c r="G7" s="2">
        <f>D7*E7*E8*E9*E10*E11*E12*E13*E14*E15</f>
        <v>7804717.5311941896</v>
      </c>
    </row>
    <row r="8" spans="1:7" x14ac:dyDescent="0.2">
      <c r="A8" s="1">
        <f t="shared" si="1"/>
        <v>2014</v>
      </c>
      <c r="B8" s="2">
        <v>616000</v>
      </c>
      <c r="C8" s="2">
        <f t="shared" si="0"/>
        <v>73920</v>
      </c>
      <c r="D8" s="2">
        <f t="shared" si="2"/>
        <v>887040</v>
      </c>
      <c r="E8" s="1">
        <v>1.2948</v>
      </c>
      <c r="G8" s="2">
        <f>D8*E8*E9*E10*E11*E12*E13*E14*E15</f>
        <v>6219450.722444918</v>
      </c>
    </row>
    <row r="9" spans="1:7" x14ac:dyDescent="0.2">
      <c r="A9" s="1">
        <f t="shared" si="1"/>
        <v>2015</v>
      </c>
      <c r="B9" s="2">
        <v>644350</v>
      </c>
      <c r="C9" s="2">
        <f t="shared" si="0"/>
        <v>77322</v>
      </c>
      <c r="D9" s="2">
        <f t="shared" si="2"/>
        <v>927864</v>
      </c>
      <c r="E9" s="1">
        <v>1.2882</v>
      </c>
      <c r="G9" s="2">
        <f>D9*E9*E10*E11*E12*E13*E14*E15</f>
        <v>5024472.3562173052</v>
      </c>
    </row>
    <row r="10" spans="1:7" x14ac:dyDescent="0.2">
      <c r="A10" s="1">
        <f t="shared" si="1"/>
        <v>2016</v>
      </c>
      <c r="B10" s="2">
        <v>689455</v>
      </c>
      <c r="C10" s="2">
        <f t="shared" si="0"/>
        <v>82734.599999999991</v>
      </c>
      <c r="D10" s="2">
        <f t="shared" si="2"/>
        <v>992815.2</v>
      </c>
      <c r="E10" s="1">
        <v>1.2951999999999999</v>
      </c>
      <c r="G10" s="2">
        <f>D10*E10*E11*E12*E13*E14*E15</f>
        <v>4173411.9857331314</v>
      </c>
    </row>
    <row r="11" spans="1:7" x14ac:dyDescent="0.2">
      <c r="A11" s="1">
        <f t="shared" si="1"/>
        <v>2017</v>
      </c>
      <c r="B11" s="2">
        <v>737717</v>
      </c>
      <c r="C11" s="2">
        <f t="shared" si="0"/>
        <v>88526.04</v>
      </c>
      <c r="D11" s="2">
        <f t="shared" si="2"/>
        <v>1062312.48</v>
      </c>
      <c r="E11" s="1">
        <v>1.3150999999999999</v>
      </c>
      <c r="G11" s="2">
        <f>D11*E11*E12*E13*E14*E15</f>
        <v>3447770.0221703975</v>
      </c>
    </row>
    <row r="12" spans="1:7" x14ac:dyDescent="0.2">
      <c r="A12" s="1">
        <f t="shared" si="1"/>
        <v>2018</v>
      </c>
      <c r="B12" s="2">
        <v>781242</v>
      </c>
      <c r="C12" s="2">
        <f t="shared" si="0"/>
        <v>93749.04</v>
      </c>
      <c r="D12" s="2">
        <f t="shared" si="2"/>
        <v>1124988.48</v>
      </c>
      <c r="E12" s="1">
        <v>1.2904</v>
      </c>
      <c r="G12" s="2">
        <f>D12*E12*E13*E14*E15</f>
        <v>2776356.9594613109</v>
      </c>
    </row>
    <row r="13" spans="1:7" x14ac:dyDescent="0.2">
      <c r="A13" s="1">
        <f t="shared" si="1"/>
        <v>2019</v>
      </c>
      <c r="B13" s="2">
        <v>828116</v>
      </c>
      <c r="C13" s="2">
        <f t="shared" si="0"/>
        <v>99373.92</v>
      </c>
      <c r="D13" s="2">
        <f t="shared" si="2"/>
        <v>1192487.04</v>
      </c>
      <c r="E13" s="1">
        <v>1.2674000000000001</v>
      </c>
      <c r="G13" s="2">
        <f>D13*E13*E14*E15</f>
        <v>2280638.9716885262</v>
      </c>
    </row>
    <row r="14" spans="1:7" x14ac:dyDescent="0.2">
      <c r="A14" s="1">
        <f t="shared" si="1"/>
        <v>2020</v>
      </c>
      <c r="B14" s="2">
        <v>877803</v>
      </c>
      <c r="C14" s="2">
        <f t="shared" si="0"/>
        <v>105336.36</v>
      </c>
      <c r="D14" s="2">
        <f t="shared" si="2"/>
        <v>1264036.32</v>
      </c>
      <c r="E14" s="1">
        <v>1.2616000000000001</v>
      </c>
      <c r="G14" s="2">
        <f>D14*E14*E15</f>
        <v>1907430.5035112833</v>
      </c>
    </row>
    <row r="15" spans="1:7" x14ac:dyDescent="0.2">
      <c r="A15" s="1">
        <f t="shared" si="1"/>
        <v>2021</v>
      </c>
      <c r="B15" s="2">
        <v>908526</v>
      </c>
      <c r="C15" s="2">
        <f t="shared" si="0"/>
        <v>109023.12</v>
      </c>
      <c r="D15" s="2">
        <f>C15*12</f>
        <v>1308277.44</v>
      </c>
      <c r="E15" s="1">
        <v>1.1960999999999999</v>
      </c>
      <c r="G15" s="2">
        <f>D15*E15</f>
        <v>1564830.6459839998</v>
      </c>
    </row>
    <row r="16" spans="1:7" x14ac:dyDescent="0.2">
      <c r="B16" s="3"/>
      <c r="C16" s="3"/>
      <c r="D16" s="2">
        <f>SUM(D2:D15)</f>
        <v>12819288.959999999</v>
      </c>
      <c r="G16" s="2">
        <f>SUM(G2:G15)</f>
        <v>91264953.089394808</v>
      </c>
    </row>
    <row r="18" spans="2:2" x14ac:dyDescent="0.2">
      <c r="B18" s="3">
        <f>B2</f>
        <v>461500</v>
      </c>
    </row>
    <row r="19" spans="2:2" x14ac:dyDescent="0.2">
      <c r="B19" s="8">
        <f>B3/30*20</f>
        <v>331266.66666666663</v>
      </c>
    </row>
    <row r="20" spans="2:2" x14ac:dyDescent="0.2">
      <c r="B20" s="8">
        <f t="shared" ref="B20:B31" si="3">B4/30*20</f>
        <v>343333.33333333337</v>
      </c>
    </row>
    <row r="21" spans="2:2" x14ac:dyDescent="0.2">
      <c r="B21" s="8">
        <f t="shared" si="3"/>
        <v>357066.66666666663</v>
      </c>
    </row>
    <row r="22" spans="2:2" x14ac:dyDescent="0.2">
      <c r="B22" s="8">
        <f t="shared" si="3"/>
        <v>377800</v>
      </c>
    </row>
    <row r="23" spans="2:2" x14ac:dyDescent="0.2">
      <c r="B23" s="8">
        <f t="shared" si="3"/>
        <v>393000</v>
      </c>
    </row>
    <row r="24" spans="2:2" x14ac:dyDescent="0.2">
      <c r="B24" s="8">
        <f t="shared" si="3"/>
        <v>410666.66666666663</v>
      </c>
    </row>
    <row r="25" spans="2:2" x14ac:dyDescent="0.2">
      <c r="B25" s="8">
        <f t="shared" si="3"/>
        <v>429566.66666666663</v>
      </c>
    </row>
    <row r="26" spans="2:2" x14ac:dyDescent="0.2">
      <c r="B26" s="8">
        <f t="shared" si="3"/>
        <v>459636.66666666663</v>
      </c>
    </row>
    <row r="27" spans="2:2" x14ac:dyDescent="0.2">
      <c r="B27" s="8">
        <f t="shared" si="3"/>
        <v>491811.33333333331</v>
      </c>
    </row>
    <row r="28" spans="2:2" x14ac:dyDescent="0.2">
      <c r="B28" s="8">
        <f t="shared" si="3"/>
        <v>520828</v>
      </c>
    </row>
    <row r="29" spans="2:2" x14ac:dyDescent="0.2">
      <c r="B29" s="8">
        <f t="shared" si="3"/>
        <v>552077.33333333326</v>
      </c>
    </row>
    <row r="30" spans="2:2" x14ac:dyDescent="0.2">
      <c r="B30" s="8">
        <f t="shared" si="3"/>
        <v>585202</v>
      </c>
    </row>
    <row r="31" spans="2:2" x14ac:dyDescent="0.2">
      <c r="B31" s="8">
        <f t="shared" si="3"/>
        <v>605684</v>
      </c>
    </row>
    <row r="33" spans="2:2" x14ac:dyDescent="0.2">
      <c r="B33" s="3">
        <f>SUM(B18:B31)</f>
        <v>6319439.333333333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Sebastian Auza Ortega</dc:creator>
  <cp:lastModifiedBy>Juan Sebastian Auza Ortega</cp:lastModifiedBy>
  <dcterms:created xsi:type="dcterms:W3CDTF">2022-09-07T23:14:15Z</dcterms:created>
  <dcterms:modified xsi:type="dcterms:W3CDTF">2022-09-09T17:58:20Z</dcterms:modified>
</cp:coreProperties>
</file>