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\OneDrive\Documents\"/>
    </mc:Choice>
  </mc:AlternateContent>
  <bookViews>
    <workbookView xWindow="0" yWindow="0" windowWidth="20325" windowHeight="9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C14" i="2"/>
  <c r="F26" i="1"/>
  <c r="G26" i="1"/>
  <c r="E26" i="1"/>
  <c r="D26" i="1"/>
  <c r="C26" i="1"/>
  <c r="F21" i="1"/>
  <c r="G21" i="1"/>
  <c r="H21" i="1"/>
  <c r="I21" i="1"/>
  <c r="E2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B21" i="1"/>
  <c r="K3" i="1"/>
  <c r="L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P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I26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26" i="1" s="1"/>
  <c r="J3" i="1"/>
</calcChain>
</file>

<file path=xl/sharedStrings.xml><?xml version="1.0" encoding="utf-8"?>
<sst xmlns="http://schemas.openxmlformats.org/spreadsheetml/2006/main" count="95" uniqueCount="51">
  <si>
    <t>Student Name</t>
  </si>
  <si>
    <t>Physics</t>
  </si>
  <si>
    <t>Math</t>
  </si>
  <si>
    <t>Chemistry</t>
  </si>
  <si>
    <t>Computer</t>
  </si>
  <si>
    <t>Sankrit</t>
  </si>
  <si>
    <t>Bhargav</t>
  </si>
  <si>
    <t>Deep</t>
  </si>
  <si>
    <t>Dip</t>
  </si>
  <si>
    <t>Harshil</t>
  </si>
  <si>
    <t>Hit</t>
  </si>
  <si>
    <t>Karan</t>
  </si>
  <si>
    <t>Kranti</t>
  </si>
  <si>
    <t>Manav</t>
  </si>
  <si>
    <t>Meet</t>
  </si>
  <si>
    <t>Nandan</t>
  </si>
  <si>
    <t>Priya</t>
  </si>
  <si>
    <t>Vishal</t>
  </si>
  <si>
    <t>Yash</t>
  </si>
  <si>
    <t>Enrollment No.</t>
  </si>
  <si>
    <t>Krisha</t>
  </si>
  <si>
    <t>Yashvi</t>
  </si>
  <si>
    <t>Diya</t>
  </si>
  <si>
    <t>Total Percentage</t>
  </si>
  <si>
    <t>Grade</t>
  </si>
  <si>
    <t>Age</t>
  </si>
  <si>
    <t>Total</t>
  </si>
  <si>
    <t>Min</t>
  </si>
  <si>
    <t>Max</t>
  </si>
  <si>
    <t>DARSHAN UNIVERSITY (SEM-2)</t>
  </si>
  <si>
    <t>UpperCase</t>
  </si>
  <si>
    <t>LoweCase</t>
  </si>
  <si>
    <t>COUNT</t>
  </si>
  <si>
    <t>TRIM</t>
  </si>
  <si>
    <t>PROPER</t>
  </si>
  <si>
    <t>CONCATE</t>
  </si>
  <si>
    <t>P.</t>
  </si>
  <si>
    <t>L.</t>
  </si>
  <si>
    <t>K.</t>
  </si>
  <si>
    <t>G.</t>
  </si>
  <si>
    <t>R.</t>
  </si>
  <si>
    <t>S.</t>
  </si>
  <si>
    <t>D.</t>
  </si>
  <si>
    <t>N.</t>
  </si>
  <si>
    <t>Surname</t>
  </si>
  <si>
    <t>Count If Maths &lt;50</t>
  </si>
  <si>
    <t>VLOOKUP</t>
  </si>
  <si>
    <t>Maths</t>
  </si>
  <si>
    <t>Sanskrit</t>
  </si>
  <si>
    <t xml:space="preserve">Total 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</si>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</sst>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2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89" zoomScaleNormal="89" workbookViewId="0">
      <pane ySplit="2" topLeftCell="A3" activePane="bottomLeft" state="frozen"/>
      <selection pane="bottomLeft" activeCell="B25" sqref="B25:G25"/>
    </sheetView>
  </sheetViews>
  <sheetFormatPr defaultRowHeight="15" x14ac:dyDescent="0.25"/>
  <cols>
    <col min="1" max="1" width="23" style="6" customWidth="1"/>
    <col min="2" max="2" width="16.7109375" style="6" customWidth="1"/>
    <col min="3" max="3" width="17.140625" style="6" customWidth="1"/>
    <col min="4" max="4" width="20.5703125" style="6" customWidth="1"/>
    <col min="5" max="5" width="20.42578125" style="6" customWidth="1"/>
    <col min="6" max="6" width="19" style="6" customWidth="1"/>
    <col min="7" max="7" width="17.85546875" style="6" customWidth="1"/>
    <col min="8" max="8" width="16.7109375" style="6" customWidth="1"/>
    <col min="9" max="10" width="19.140625" style="6" customWidth="1"/>
    <col min="11" max="11" width="23.5703125" style="6" customWidth="1"/>
    <col min="12" max="14" width="9.140625" style="6"/>
    <col min="15" max="15" width="17" style="6" customWidth="1"/>
    <col min="16" max="16" width="12.28515625" style="6" customWidth="1"/>
    <col min="17" max="17" width="14.85546875" style="6" customWidth="1"/>
    <col min="18" max="18" width="16.7109375" style="6" customWidth="1"/>
    <col min="19" max="19" width="18.28515625" style="6" customWidth="1"/>
    <col min="20" max="16384" width="9.140625" style="6"/>
  </cols>
  <sheetData>
    <row r="1" spans="1:19" ht="30" customHeight="1" x14ac:dyDescent="0.4">
      <c r="A1" s="1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9" x14ac:dyDescent="0.25">
      <c r="A2" s="7" t="s">
        <v>19</v>
      </c>
      <c r="B2" s="7" t="s">
        <v>25</v>
      </c>
      <c r="C2" s="7" t="s">
        <v>0</v>
      </c>
      <c r="D2" s="7" t="s">
        <v>44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26</v>
      </c>
      <c r="K2" s="7" t="s">
        <v>23</v>
      </c>
      <c r="L2" s="7" t="s">
        <v>24</v>
      </c>
      <c r="M2" s="7" t="s">
        <v>27</v>
      </c>
      <c r="N2" s="7" t="s">
        <v>28</v>
      </c>
      <c r="O2" s="7" t="s">
        <v>30</v>
      </c>
      <c r="P2" s="7" t="s">
        <v>31</v>
      </c>
      <c r="Q2" s="7" t="s">
        <v>33</v>
      </c>
      <c r="R2" s="7" t="s">
        <v>34</v>
      </c>
      <c r="S2" s="7" t="s">
        <v>35</v>
      </c>
    </row>
    <row r="3" spans="1:19" ht="15.75" x14ac:dyDescent="0.25">
      <c r="A3" s="2">
        <v>24010101201</v>
      </c>
      <c r="B3" s="2">
        <v>18</v>
      </c>
      <c r="C3" s="9" t="s">
        <v>6</v>
      </c>
      <c r="D3" s="9" t="s">
        <v>36</v>
      </c>
      <c r="E3" s="3">
        <v>90</v>
      </c>
      <c r="F3" s="3">
        <v>85</v>
      </c>
      <c r="G3" s="4">
        <v>56.12</v>
      </c>
      <c r="H3" s="5">
        <v>54</v>
      </c>
      <c r="I3" s="3">
        <v>47</v>
      </c>
      <c r="J3" s="3">
        <f>SUM(E3:I3)</f>
        <v>332.12</v>
      </c>
      <c r="K3" s="8">
        <f>AVERAGE(E3:I3)/100</f>
        <v>0.66424000000000005</v>
      </c>
      <c r="L3" s="6" t="str">
        <f>IF(K3&gt;90%,"A+",IF(K3&gt;80%,"A",IF(K3&gt;70%,"B+",IF(K3&gt;60%,"B",IF(K3&gt;50%,"C+",IF(K3&gt;40%,"C","FAIL"))))))</f>
        <v>B</v>
      </c>
      <c r="M3" s="6">
        <f>MIN(E3:I3)</f>
        <v>47</v>
      </c>
      <c r="N3" s="6">
        <f>MAX(E3:I3)</f>
        <v>90</v>
      </c>
      <c r="O3" s="6" t="str">
        <f>UPPER(C3)</f>
        <v>BHARGAV</v>
      </c>
      <c r="P3" s="6" t="str">
        <f>LOWER(C3)</f>
        <v>bhargav</v>
      </c>
      <c r="Q3" s="6" t="str">
        <f>TRIM(C3)</f>
        <v>Bhargav</v>
      </c>
      <c r="R3" s="6" t="str">
        <f>PROPER(C3)</f>
        <v>Bhargav</v>
      </c>
      <c r="S3" s="6" t="str">
        <f>CONCATENATE(C3," ",D3)</f>
        <v>Bhargav P.</v>
      </c>
    </row>
    <row r="4" spans="1:19" ht="15.75" x14ac:dyDescent="0.25">
      <c r="A4" s="2">
        <v>24010101202</v>
      </c>
      <c r="B4" s="2">
        <v>18</v>
      </c>
      <c r="C4" s="9" t="s">
        <v>7</v>
      </c>
      <c r="D4" s="9" t="s">
        <v>37</v>
      </c>
      <c r="E4" s="3">
        <v>85</v>
      </c>
      <c r="F4" s="3">
        <v>100</v>
      </c>
      <c r="G4" s="4">
        <v>78.289000000000001</v>
      </c>
      <c r="H4" s="5">
        <v>77</v>
      </c>
      <c r="I4" s="3">
        <v>25</v>
      </c>
      <c r="J4" s="3">
        <f t="shared" ref="J4:J18" si="0">SUM(E4:I4)</f>
        <v>365.28899999999999</v>
      </c>
      <c r="K4" s="8">
        <f t="shared" ref="K4:K18" si="1">AVERAGE(E4:I4)/100</f>
        <v>0.73057799999999995</v>
      </c>
      <c r="L4" s="6" t="str">
        <f t="shared" ref="L4:L18" si="2">IF(K4&gt;90%,"A+",IF(K4&gt;80%,"A",IF(K4&gt;70%,"B+",IF(K4&gt;60%,"B",IF(K4&gt;50%,"C+",IF(K4&gt;40%,"C","FAIL"))))))</f>
        <v>B+</v>
      </c>
      <c r="M4" s="6">
        <f t="shared" ref="M4:M18" si="3">MIN(E4:I4)</f>
        <v>25</v>
      </c>
      <c r="N4" s="6">
        <f t="shared" ref="N4:N18" si="4">MAX(E4:I4)</f>
        <v>100</v>
      </c>
      <c r="O4" s="6" t="str">
        <f t="shared" ref="O4:O18" si="5">UPPER(C4)</f>
        <v>DEEP</v>
      </c>
      <c r="P4" s="6" t="str">
        <f t="shared" ref="P4:P18" si="6">LOWER(C4)</f>
        <v>deep</v>
      </c>
      <c r="Q4" s="6" t="str">
        <f t="shared" ref="Q4:Q18" si="7">TRIM(C4)</f>
        <v>Deep</v>
      </c>
      <c r="R4" s="6" t="str">
        <f t="shared" ref="R4:R18" si="8">PROPER(C4)</f>
        <v>Deep</v>
      </c>
      <c r="S4" s="6" t="str">
        <f t="shared" ref="S4:S18" si="9">CONCATENATE(C4," ",D4)</f>
        <v>Deep L.</v>
      </c>
    </row>
    <row r="5" spans="1:19" ht="15.75" x14ac:dyDescent="0.25">
      <c r="A5" s="2">
        <v>24010101203</v>
      </c>
      <c r="B5" s="2">
        <v>19</v>
      </c>
      <c r="C5" s="9" t="s">
        <v>8</v>
      </c>
      <c r="D5" s="9" t="s">
        <v>38</v>
      </c>
      <c r="E5" s="3">
        <v>12</v>
      </c>
      <c r="F5" s="3">
        <v>92</v>
      </c>
      <c r="G5" s="4">
        <v>52.8</v>
      </c>
      <c r="H5" s="5">
        <v>78</v>
      </c>
      <c r="I5" s="3">
        <v>86</v>
      </c>
      <c r="J5" s="3">
        <f t="shared" si="0"/>
        <v>320.8</v>
      </c>
      <c r="K5" s="8">
        <f t="shared" si="1"/>
        <v>0.64159999999999995</v>
      </c>
      <c r="L5" s="6" t="str">
        <f t="shared" si="2"/>
        <v>B</v>
      </c>
      <c r="M5" s="6">
        <f t="shared" si="3"/>
        <v>12</v>
      </c>
      <c r="N5" s="6">
        <f t="shared" si="4"/>
        <v>92</v>
      </c>
      <c r="O5" s="6" t="str">
        <f t="shared" si="5"/>
        <v>DIP</v>
      </c>
      <c r="P5" s="6" t="str">
        <f t="shared" si="6"/>
        <v>dip</v>
      </c>
      <c r="Q5" s="6" t="str">
        <f t="shared" si="7"/>
        <v>Dip</v>
      </c>
      <c r="R5" s="6" t="str">
        <f t="shared" si="8"/>
        <v>Dip</v>
      </c>
      <c r="S5" s="6" t="str">
        <f t="shared" si="9"/>
        <v>Dip K.</v>
      </c>
    </row>
    <row r="6" spans="1:19" ht="15.75" x14ac:dyDescent="0.25">
      <c r="A6" s="2">
        <v>24010101204</v>
      </c>
      <c r="B6" s="2">
        <v>17</v>
      </c>
      <c r="C6" s="9" t="s">
        <v>9</v>
      </c>
      <c r="D6" s="9" t="s">
        <v>39</v>
      </c>
      <c r="E6" s="3">
        <v>75</v>
      </c>
      <c r="F6" s="3">
        <v>25</v>
      </c>
      <c r="G6" s="4">
        <v>76.3</v>
      </c>
      <c r="H6" s="5">
        <v>20</v>
      </c>
      <c r="I6" s="3">
        <v>94</v>
      </c>
      <c r="J6" s="3">
        <f t="shared" si="0"/>
        <v>290.3</v>
      </c>
      <c r="K6" s="8">
        <f t="shared" si="1"/>
        <v>0.5806</v>
      </c>
      <c r="L6" s="6" t="str">
        <f t="shared" si="2"/>
        <v>C+</v>
      </c>
      <c r="M6" s="6">
        <f t="shared" si="3"/>
        <v>20</v>
      </c>
      <c r="N6" s="6">
        <f t="shared" si="4"/>
        <v>94</v>
      </c>
      <c r="O6" s="6" t="str">
        <f t="shared" si="5"/>
        <v>HARSHIL</v>
      </c>
      <c r="P6" s="6" t="str">
        <f t="shared" si="6"/>
        <v>harshil</v>
      </c>
      <c r="Q6" s="6" t="str">
        <f t="shared" si="7"/>
        <v>Harshil</v>
      </c>
      <c r="R6" s="6" t="str">
        <f t="shared" si="8"/>
        <v>Harshil</v>
      </c>
      <c r="S6" s="6" t="str">
        <f t="shared" si="9"/>
        <v>Harshil G.</v>
      </c>
    </row>
    <row r="7" spans="1:19" ht="15.75" x14ac:dyDescent="0.25">
      <c r="A7" s="2">
        <v>24010101205</v>
      </c>
      <c r="B7" s="2">
        <v>18</v>
      </c>
      <c r="C7" s="9" t="s">
        <v>10</v>
      </c>
      <c r="D7" s="9" t="s">
        <v>36</v>
      </c>
      <c r="E7" s="3">
        <v>73</v>
      </c>
      <c r="F7" s="3">
        <v>75</v>
      </c>
      <c r="G7" s="4">
        <v>92.9</v>
      </c>
      <c r="H7" s="5">
        <v>85</v>
      </c>
      <c r="I7" s="3">
        <v>14</v>
      </c>
      <c r="J7" s="3">
        <f t="shared" si="0"/>
        <v>339.9</v>
      </c>
      <c r="K7" s="8">
        <f t="shared" si="1"/>
        <v>0.67979999999999985</v>
      </c>
      <c r="L7" s="6" t="str">
        <f t="shared" si="2"/>
        <v>B</v>
      </c>
      <c r="M7" s="6">
        <f t="shared" si="3"/>
        <v>14</v>
      </c>
      <c r="N7" s="6">
        <f t="shared" si="4"/>
        <v>92.9</v>
      </c>
      <c r="O7" s="6" t="str">
        <f t="shared" si="5"/>
        <v>HIT</v>
      </c>
      <c r="P7" s="6" t="str">
        <f t="shared" si="6"/>
        <v>hit</v>
      </c>
      <c r="Q7" s="6" t="str">
        <f t="shared" si="7"/>
        <v>Hit</v>
      </c>
      <c r="R7" s="6" t="str">
        <f t="shared" si="8"/>
        <v>Hit</v>
      </c>
      <c r="S7" s="6" t="str">
        <f t="shared" si="9"/>
        <v>Hit P.</v>
      </c>
    </row>
    <row r="8" spans="1:19" ht="15.75" x14ac:dyDescent="0.25">
      <c r="A8" s="2">
        <v>24010101205</v>
      </c>
      <c r="B8" s="2">
        <v>19</v>
      </c>
      <c r="C8" s="9" t="s">
        <v>11</v>
      </c>
      <c r="D8" s="9" t="s">
        <v>36</v>
      </c>
      <c r="E8" s="3">
        <v>82</v>
      </c>
      <c r="F8" s="3">
        <v>32</v>
      </c>
      <c r="G8" s="4">
        <v>85.3</v>
      </c>
      <c r="H8" s="5">
        <v>87</v>
      </c>
      <c r="I8" s="3">
        <v>43</v>
      </c>
      <c r="J8" s="3">
        <f t="shared" si="0"/>
        <v>329.3</v>
      </c>
      <c r="K8" s="8">
        <f t="shared" si="1"/>
        <v>0.65859999999999996</v>
      </c>
      <c r="L8" s="6" t="str">
        <f t="shared" si="2"/>
        <v>B</v>
      </c>
      <c r="M8" s="6">
        <f t="shared" si="3"/>
        <v>32</v>
      </c>
      <c r="N8" s="6">
        <f t="shared" si="4"/>
        <v>87</v>
      </c>
      <c r="O8" s="6" t="str">
        <f t="shared" si="5"/>
        <v>KARAN</v>
      </c>
      <c r="P8" s="6" t="str">
        <f t="shared" si="6"/>
        <v>karan</v>
      </c>
      <c r="Q8" s="6" t="str">
        <f t="shared" si="7"/>
        <v>Karan</v>
      </c>
      <c r="R8" s="6" t="str">
        <f t="shared" si="8"/>
        <v>Karan</v>
      </c>
      <c r="S8" s="6" t="str">
        <f t="shared" si="9"/>
        <v>Karan P.</v>
      </c>
    </row>
    <row r="9" spans="1:19" ht="15.75" x14ac:dyDescent="0.25">
      <c r="A9" s="2">
        <v>24010101206</v>
      </c>
      <c r="B9" s="2">
        <v>17</v>
      </c>
      <c r="C9" s="9" t="s">
        <v>12</v>
      </c>
      <c r="D9" s="9" t="s">
        <v>38</v>
      </c>
      <c r="E9" s="3">
        <v>92</v>
      </c>
      <c r="F9" s="3">
        <v>73</v>
      </c>
      <c r="G9" s="4">
        <v>88.74</v>
      </c>
      <c r="H9" s="5">
        <v>64</v>
      </c>
      <c r="I9" s="3">
        <v>52</v>
      </c>
      <c r="J9" s="3">
        <f t="shared" si="0"/>
        <v>369.74</v>
      </c>
      <c r="K9" s="8">
        <f t="shared" si="1"/>
        <v>0.73948000000000003</v>
      </c>
      <c r="L9" s="6" t="str">
        <f t="shared" si="2"/>
        <v>B+</v>
      </c>
      <c r="M9" s="6">
        <f t="shared" si="3"/>
        <v>52</v>
      </c>
      <c r="N9" s="6">
        <f t="shared" si="4"/>
        <v>92</v>
      </c>
      <c r="O9" s="6" t="str">
        <f t="shared" si="5"/>
        <v>KRANTI</v>
      </c>
      <c r="P9" s="6" t="str">
        <f t="shared" si="6"/>
        <v>kranti</v>
      </c>
      <c r="Q9" s="6" t="str">
        <f t="shared" si="7"/>
        <v>Kranti</v>
      </c>
      <c r="R9" s="6" t="str">
        <f t="shared" si="8"/>
        <v>Kranti</v>
      </c>
      <c r="S9" s="6" t="str">
        <f t="shared" si="9"/>
        <v>Kranti K.</v>
      </c>
    </row>
    <row r="10" spans="1:19" ht="15.75" x14ac:dyDescent="0.25">
      <c r="A10" s="2">
        <v>24010101207</v>
      </c>
      <c r="B10" s="2">
        <v>18</v>
      </c>
      <c r="C10" s="9" t="s">
        <v>13</v>
      </c>
      <c r="D10" s="9" t="s">
        <v>40</v>
      </c>
      <c r="E10" s="3">
        <v>73</v>
      </c>
      <c r="F10" s="3">
        <v>94</v>
      </c>
      <c r="G10" s="4">
        <v>93.21</v>
      </c>
      <c r="H10" s="5">
        <v>85</v>
      </c>
      <c r="I10" s="3">
        <v>43</v>
      </c>
      <c r="J10" s="3">
        <f t="shared" si="0"/>
        <v>388.21</v>
      </c>
      <c r="K10" s="8">
        <f t="shared" si="1"/>
        <v>0.77642</v>
      </c>
      <c r="L10" s="6" t="str">
        <f t="shared" si="2"/>
        <v>B+</v>
      </c>
      <c r="M10" s="6">
        <f t="shared" si="3"/>
        <v>43</v>
      </c>
      <c r="N10" s="6">
        <f t="shared" si="4"/>
        <v>94</v>
      </c>
      <c r="O10" s="6" t="str">
        <f t="shared" si="5"/>
        <v>MANAV</v>
      </c>
      <c r="P10" s="6" t="str">
        <f t="shared" si="6"/>
        <v>manav</v>
      </c>
      <c r="Q10" s="6" t="str">
        <f t="shared" si="7"/>
        <v>Manav</v>
      </c>
      <c r="R10" s="6" t="str">
        <f t="shared" si="8"/>
        <v>Manav</v>
      </c>
      <c r="S10" s="6" t="str">
        <f t="shared" si="9"/>
        <v>Manav R.</v>
      </c>
    </row>
    <row r="11" spans="1:19" ht="15.75" x14ac:dyDescent="0.25">
      <c r="A11" s="2">
        <v>24010101208</v>
      </c>
      <c r="B11" s="2">
        <v>16</v>
      </c>
      <c r="C11" s="9" t="s">
        <v>14</v>
      </c>
      <c r="D11" s="9" t="s">
        <v>36</v>
      </c>
      <c r="E11" s="3">
        <v>75</v>
      </c>
      <c r="F11" s="3">
        <v>46</v>
      </c>
      <c r="G11" s="4">
        <v>34.39</v>
      </c>
      <c r="H11" s="5">
        <v>58</v>
      </c>
      <c r="I11" s="3">
        <v>49</v>
      </c>
      <c r="J11" s="3">
        <f t="shared" si="0"/>
        <v>262.39</v>
      </c>
      <c r="K11" s="8">
        <f t="shared" si="1"/>
        <v>0.52477999999999991</v>
      </c>
      <c r="L11" s="6" t="str">
        <f t="shared" si="2"/>
        <v>C+</v>
      </c>
      <c r="M11" s="6">
        <f t="shared" si="3"/>
        <v>34.39</v>
      </c>
      <c r="N11" s="6">
        <f t="shared" si="4"/>
        <v>75</v>
      </c>
      <c r="O11" s="6" t="str">
        <f t="shared" si="5"/>
        <v>MEET</v>
      </c>
      <c r="P11" s="6" t="str">
        <f t="shared" si="6"/>
        <v>meet</v>
      </c>
      <c r="Q11" s="6" t="str">
        <f t="shared" si="7"/>
        <v>Meet</v>
      </c>
      <c r="R11" s="6" t="str">
        <f t="shared" si="8"/>
        <v>Meet</v>
      </c>
      <c r="S11" s="6" t="str">
        <f t="shared" si="9"/>
        <v>Meet P.</v>
      </c>
    </row>
    <row r="12" spans="1:19" ht="15.75" x14ac:dyDescent="0.25">
      <c r="A12" s="2">
        <v>24010101209</v>
      </c>
      <c r="B12" s="2">
        <v>17</v>
      </c>
      <c r="C12" s="9" t="s">
        <v>15</v>
      </c>
      <c r="D12" s="9" t="s">
        <v>41</v>
      </c>
      <c r="E12" s="3">
        <v>45</v>
      </c>
      <c r="F12" s="3">
        <v>49</v>
      </c>
      <c r="G12" s="4">
        <v>30.99</v>
      </c>
      <c r="H12" s="5">
        <v>94</v>
      </c>
      <c r="I12" s="3">
        <v>52</v>
      </c>
      <c r="J12" s="3">
        <f t="shared" si="0"/>
        <v>270.99</v>
      </c>
      <c r="K12" s="8">
        <f t="shared" si="1"/>
        <v>0.54198000000000002</v>
      </c>
      <c r="L12" s="6" t="str">
        <f t="shared" si="2"/>
        <v>C+</v>
      </c>
      <c r="M12" s="6">
        <f t="shared" si="3"/>
        <v>30.99</v>
      </c>
      <c r="N12" s="6">
        <f t="shared" si="4"/>
        <v>94</v>
      </c>
      <c r="O12" s="6" t="str">
        <f t="shared" si="5"/>
        <v>NANDAN</v>
      </c>
      <c r="P12" s="6" t="str">
        <f t="shared" si="6"/>
        <v>nandan</v>
      </c>
      <c r="Q12" s="6" t="str">
        <f t="shared" si="7"/>
        <v>Nandan</v>
      </c>
      <c r="R12" s="6" t="str">
        <f t="shared" si="8"/>
        <v>Nandan</v>
      </c>
      <c r="S12" s="6" t="str">
        <f t="shared" si="9"/>
        <v>Nandan S.</v>
      </c>
    </row>
    <row r="13" spans="1:19" ht="15.75" x14ac:dyDescent="0.25">
      <c r="A13" s="2">
        <v>24010101210</v>
      </c>
      <c r="B13" s="2">
        <v>18</v>
      </c>
      <c r="C13" s="9" t="s">
        <v>16</v>
      </c>
      <c r="D13" s="9" t="s">
        <v>42</v>
      </c>
      <c r="E13" s="3">
        <v>32</v>
      </c>
      <c r="F13" s="3">
        <v>100</v>
      </c>
      <c r="G13" s="4">
        <v>52.12</v>
      </c>
      <c r="H13" s="5">
        <v>96</v>
      </c>
      <c r="I13" s="3">
        <v>57</v>
      </c>
      <c r="J13" s="3">
        <f t="shared" si="0"/>
        <v>337.12</v>
      </c>
      <c r="K13" s="8">
        <f t="shared" si="1"/>
        <v>0.67424000000000006</v>
      </c>
      <c r="L13" s="6" t="str">
        <f t="shared" si="2"/>
        <v>B</v>
      </c>
      <c r="M13" s="6">
        <f t="shared" si="3"/>
        <v>32</v>
      </c>
      <c r="N13" s="6">
        <f t="shared" si="4"/>
        <v>100</v>
      </c>
      <c r="O13" s="6" t="str">
        <f t="shared" si="5"/>
        <v>PRIYA</v>
      </c>
      <c r="P13" s="6" t="str">
        <f t="shared" si="6"/>
        <v>priya</v>
      </c>
      <c r="Q13" s="6" t="str">
        <f t="shared" si="7"/>
        <v>Priya</v>
      </c>
      <c r="R13" s="6" t="str">
        <f t="shared" si="8"/>
        <v>Priya</v>
      </c>
      <c r="S13" s="6" t="str">
        <f t="shared" si="9"/>
        <v>Priya D.</v>
      </c>
    </row>
    <row r="14" spans="1:19" ht="15.75" x14ac:dyDescent="0.25">
      <c r="A14" s="2">
        <v>24010101211</v>
      </c>
      <c r="B14" s="2">
        <v>19</v>
      </c>
      <c r="C14" s="9" t="s">
        <v>17</v>
      </c>
      <c r="D14" s="9" t="s">
        <v>38</v>
      </c>
      <c r="E14" s="3">
        <v>39</v>
      </c>
      <c r="F14" s="3">
        <v>29</v>
      </c>
      <c r="G14" s="4">
        <v>6.28</v>
      </c>
      <c r="H14" s="5">
        <v>84</v>
      </c>
      <c r="I14" s="3">
        <v>9</v>
      </c>
      <c r="J14" s="3">
        <f t="shared" si="0"/>
        <v>167.28</v>
      </c>
      <c r="K14" s="8">
        <f t="shared" si="1"/>
        <v>0.33456000000000002</v>
      </c>
      <c r="L14" s="6" t="str">
        <f t="shared" si="2"/>
        <v>FAIL</v>
      </c>
      <c r="M14" s="6">
        <f t="shared" si="3"/>
        <v>6.28</v>
      </c>
      <c r="N14" s="6">
        <f t="shared" si="4"/>
        <v>84</v>
      </c>
      <c r="O14" s="6" t="str">
        <f t="shared" si="5"/>
        <v>VISHAL</v>
      </c>
      <c r="P14" s="6" t="str">
        <f t="shared" si="6"/>
        <v>vishal</v>
      </c>
      <c r="Q14" s="6" t="str">
        <f t="shared" si="7"/>
        <v>Vishal</v>
      </c>
      <c r="R14" s="6" t="str">
        <f t="shared" si="8"/>
        <v>Vishal</v>
      </c>
      <c r="S14" s="6" t="str">
        <f t="shared" si="9"/>
        <v>Vishal K.</v>
      </c>
    </row>
    <row r="15" spans="1:19" ht="15.75" x14ac:dyDescent="0.25">
      <c r="A15" s="2">
        <v>24010101212</v>
      </c>
      <c r="B15" s="2">
        <v>18</v>
      </c>
      <c r="C15" s="9" t="s">
        <v>18</v>
      </c>
      <c r="D15" s="9" t="s">
        <v>43</v>
      </c>
      <c r="E15" s="3">
        <v>45</v>
      </c>
      <c r="F15" s="3">
        <v>65</v>
      </c>
      <c r="G15" s="4">
        <v>29.31</v>
      </c>
      <c r="H15" s="5">
        <v>85</v>
      </c>
      <c r="I15" s="3">
        <v>82</v>
      </c>
      <c r="J15" s="3">
        <f t="shared" si="0"/>
        <v>306.31</v>
      </c>
      <c r="K15" s="8">
        <f t="shared" si="1"/>
        <v>0.61262000000000005</v>
      </c>
      <c r="L15" s="6" t="str">
        <f t="shared" si="2"/>
        <v>B</v>
      </c>
      <c r="M15" s="6">
        <f t="shared" si="3"/>
        <v>29.31</v>
      </c>
      <c r="N15" s="6">
        <f t="shared" si="4"/>
        <v>85</v>
      </c>
      <c r="O15" s="6" t="str">
        <f t="shared" si="5"/>
        <v>YASH</v>
      </c>
      <c r="P15" s="6" t="str">
        <f t="shared" si="6"/>
        <v>yash</v>
      </c>
      <c r="Q15" s="6" t="str">
        <f t="shared" si="7"/>
        <v>Yash</v>
      </c>
      <c r="R15" s="6" t="str">
        <f t="shared" si="8"/>
        <v>Yash</v>
      </c>
      <c r="S15" s="6" t="str">
        <f t="shared" si="9"/>
        <v>Yash N.</v>
      </c>
    </row>
    <row r="16" spans="1:19" ht="15.75" x14ac:dyDescent="0.25">
      <c r="A16" s="2">
        <v>24010101213</v>
      </c>
      <c r="B16" s="2">
        <v>18</v>
      </c>
      <c r="C16" s="9" t="s">
        <v>20</v>
      </c>
      <c r="D16" s="9" t="s">
        <v>42</v>
      </c>
      <c r="E16" s="3">
        <v>84</v>
      </c>
      <c r="F16" s="3">
        <v>70</v>
      </c>
      <c r="G16" s="4">
        <v>69</v>
      </c>
      <c r="H16" s="5">
        <v>96</v>
      </c>
      <c r="I16" s="3">
        <v>99</v>
      </c>
      <c r="J16" s="3">
        <f t="shared" si="0"/>
        <v>418</v>
      </c>
      <c r="K16" s="8">
        <f t="shared" si="1"/>
        <v>0.83599999999999997</v>
      </c>
      <c r="L16" s="6" t="str">
        <f t="shared" si="2"/>
        <v>A</v>
      </c>
      <c r="M16" s="6">
        <f t="shared" si="3"/>
        <v>69</v>
      </c>
      <c r="N16" s="6">
        <f t="shared" si="4"/>
        <v>99</v>
      </c>
      <c r="O16" s="6" t="str">
        <f t="shared" si="5"/>
        <v>KRISHA</v>
      </c>
      <c r="P16" s="6" t="str">
        <f t="shared" si="6"/>
        <v>krisha</v>
      </c>
      <c r="Q16" s="6" t="str">
        <f t="shared" si="7"/>
        <v>Krisha</v>
      </c>
      <c r="R16" s="6" t="str">
        <f t="shared" si="8"/>
        <v>Krisha</v>
      </c>
      <c r="S16" s="6" t="str">
        <f t="shared" si="9"/>
        <v>Krisha D.</v>
      </c>
    </row>
    <row r="17" spans="1:19" ht="15.75" x14ac:dyDescent="0.25">
      <c r="A17" s="2">
        <v>24010101214</v>
      </c>
      <c r="B17" s="2">
        <v>18</v>
      </c>
      <c r="C17" s="9" t="s">
        <v>21</v>
      </c>
      <c r="D17" s="9" t="s">
        <v>39</v>
      </c>
      <c r="E17" s="3">
        <v>67</v>
      </c>
      <c r="F17" s="3">
        <v>79</v>
      </c>
      <c r="G17" s="4">
        <v>57</v>
      </c>
      <c r="H17" s="5">
        <v>25</v>
      </c>
      <c r="I17" s="3">
        <v>65</v>
      </c>
      <c r="J17" s="3">
        <f t="shared" si="0"/>
        <v>293</v>
      </c>
      <c r="K17" s="8">
        <f t="shared" si="1"/>
        <v>0.58599999999999997</v>
      </c>
      <c r="L17" s="6" t="str">
        <f t="shared" si="2"/>
        <v>C+</v>
      </c>
      <c r="M17" s="6">
        <f t="shared" si="3"/>
        <v>25</v>
      </c>
      <c r="N17" s="6">
        <f t="shared" si="4"/>
        <v>79</v>
      </c>
      <c r="O17" s="6" t="str">
        <f t="shared" si="5"/>
        <v>YASHVI</v>
      </c>
      <c r="P17" s="6" t="str">
        <f t="shared" si="6"/>
        <v>yashvi</v>
      </c>
      <c r="Q17" s="6" t="str">
        <f t="shared" si="7"/>
        <v>Yashvi</v>
      </c>
      <c r="R17" s="6" t="str">
        <f t="shared" si="8"/>
        <v>Yashvi</v>
      </c>
      <c r="S17" s="6" t="str">
        <f t="shared" si="9"/>
        <v>Yashvi G.</v>
      </c>
    </row>
    <row r="18" spans="1:19" ht="15.75" x14ac:dyDescent="0.25">
      <c r="A18" s="2">
        <v>24010101215</v>
      </c>
      <c r="B18" s="2">
        <v>19</v>
      </c>
      <c r="C18" s="9" t="s">
        <v>22</v>
      </c>
      <c r="D18" s="9" t="s">
        <v>36</v>
      </c>
      <c r="E18" s="3">
        <v>93</v>
      </c>
      <c r="F18" s="3">
        <v>73</v>
      </c>
      <c r="G18" s="4">
        <v>81</v>
      </c>
      <c r="H18" s="5">
        <v>23</v>
      </c>
      <c r="I18" s="3">
        <v>83</v>
      </c>
      <c r="J18" s="3">
        <f t="shared" si="0"/>
        <v>353</v>
      </c>
      <c r="K18" s="8">
        <f t="shared" si="1"/>
        <v>0.70599999999999996</v>
      </c>
      <c r="L18" s="6" t="str">
        <f t="shared" si="2"/>
        <v>B+</v>
      </c>
      <c r="M18" s="6">
        <f t="shared" si="3"/>
        <v>23</v>
      </c>
      <c r="N18" s="6">
        <f t="shared" si="4"/>
        <v>93</v>
      </c>
      <c r="O18" s="6" t="str">
        <f t="shared" si="5"/>
        <v>DIYA</v>
      </c>
      <c r="P18" s="6" t="str">
        <f t="shared" si="6"/>
        <v>diya</v>
      </c>
      <c r="Q18" s="6" t="str">
        <f t="shared" si="7"/>
        <v>Diya</v>
      </c>
      <c r="R18" s="6" t="str">
        <f t="shared" si="8"/>
        <v>Diya</v>
      </c>
      <c r="S18" s="6" t="str">
        <f t="shared" si="9"/>
        <v>Diya P.</v>
      </c>
    </row>
    <row r="21" spans="1:19" x14ac:dyDescent="0.25">
      <c r="A21" s="10" t="s">
        <v>32</v>
      </c>
      <c r="B21" s="2">
        <f>COUNT(A3:A18)</f>
        <v>16</v>
      </c>
      <c r="D21" s="7" t="s">
        <v>45</v>
      </c>
      <c r="E21" s="7">
        <f>COUNTIF(E3:E18,"&lt;50")</f>
        <v>5</v>
      </c>
      <c r="F21" s="7">
        <f t="shared" ref="F21:I21" si="10">COUNTIF(F3:F18,"&lt;50")</f>
        <v>5</v>
      </c>
      <c r="G21" s="7">
        <f t="shared" si="10"/>
        <v>4</v>
      </c>
      <c r="H21" s="7">
        <f t="shared" si="10"/>
        <v>3</v>
      </c>
      <c r="I21" s="7">
        <f t="shared" si="10"/>
        <v>7</v>
      </c>
    </row>
    <row r="24" spans="1:19" x14ac:dyDescent="0.25">
      <c r="A24" s="7" t="s">
        <v>46</v>
      </c>
    </row>
    <row r="25" spans="1:19" s="12" customFormat="1" x14ac:dyDescent="0.25">
      <c r="B25" s="12" t="s">
        <v>19</v>
      </c>
      <c r="C25" s="12" t="s">
        <v>1</v>
      </c>
      <c r="D25" s="12" t="s">
        <v>47</v>
      </c>
      <c r="E25" s="12" t="s">
        <v>3</v>
      </c>
      <c r="F25" s="12" t="s">
        <v>4</v>
      </c>
      <c r="G25" s="12" t="s">
        <v>48</v>
      </c>
      <c r="H25" s="12" t="s">
        <v>49</v>
      </c>
      <c r="I25" s="12" t="s">
        <v>24</v>
      </c>
    </row>
    <row r="26" spans="1:19" s="12" customFormat="1" x14ac:dyDescent="0.25">
      <c r="B26" s="12">
        <v>24010101213</v>
      </c>
      <c r="C26" s="12">
        <f>VLOOKUP(B26,A6:J18,5,)</f>
        <v>84</v>
      </c>
      <c r="D26" s="12">
        <f>VLOOKUP(B26,A6:J18,6,)</f>
        <v>70</v>
      </c>
      <c r="E26" s="12">
        <f>VLOOKUP(B26,A6:J18,7,)</f>
        <v>69</v>
      </c>
      <c r="F26" s="12">
        <f>VLOOKUP(B26,A6:J18,8,)</f>
        <v>96</v>
      </c>
      <c r="G26" s="12">
        <f>VLOOKUP(B26,A6:J18,9,)</f>
        <v>99</v>
      </c>
      <c r="H26" s="12">
        <f>VLOOKUP(B26,A6:J18,10,)</f>
        <v>418</v>
      </c>
      <c r="I26" s="12" t="str">
        <f>VLOOKUP(B26,A6:L18,12,)</f>
        <v>A</v>
      </c>
    </row>
  </sheetData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8" sqref="D18"/>
    </sheetView>
  </sheetViews>
  <sheetFormatPr defaultRowHeight="15" x14ac:dyDescent="0.25"/>
  <cols>
    <col min="1" max="1" width="23" customWidth="1"/>
    <col min="2" max="2" width="16.5703125" customWidth="1"/>
    <col min="3" max="3" width="22.140625" customWidth="1"/>
    <col min="4" max="4" width="18.5703125" customWidth="1"/>
    <col min="5" max="5" width="22.85546875" customWidth="1"/>
    <col min="6" max="6" width="23.85546875" customWidth="1"/>
    <col min="7" max="7" width="18.85546875" customWidth="1"/>
    <col min="8" max="8" width="25.7109375" customWidth="1"/>
    <col min="9" max="11" width="19.5703125" customWidth="1"/>
  </cols>
  <sheetData>
    <row r="1" spans="1:9" x14ac:dyDescent="0.25">
      <c r="A1" s="7" t="s">
        <v>19</v>
      </c>
      <c r="B1" s="2">
        <v>24010101201</v>
      </c>
      <c r="C1" s="2">
        <v>24010101202</v>
      </c>
      <c r="D1" s="2">
        <v>24010101203</v>
      </c>
      <c r="E1" s="2">
        <v>24010101204</v>
      </c>
      <c r="F1" s="2">
        <v>24010101205</v>
      </c>
      <c r="G1" s="2">
        <v>24010101205</v>
      </c>
      <c r="H1" s="2">
        <v>24010101206</v>
      </c>
      <c r="I1" s="2">
        <v>24010101207</v>
      </c>
    </row>
    <row r="2" spans="1:9" x14ac:dyDescent="0.25">
      <c r="A2" s="7" t="s">
        <v>25</v>
      </c>
      <c r="B2" s="2">
        <v>18</v>
      </c>
      <c r="C2" s="2">
        <v>18</v>
      </c>
      <c r="D2" s="2">
        <v>19</v>
      </c>
      <c r="E2" s="2">
        <v>17</v>
      </c>
      <c r="F2" s="2">
        <v>18</v>
      </c>
      <c r="G2" s="2">
        <v>19</v>
      </c>
      <c r="H2" s="2">
        <v>17</v>
      </c>
      <c r="I2" s="2">
        <v>18</v>
      </c>
    </row>
    <row r="3" spans="1:9" ht="15.75" x14ac:dyDescent="0.25">
      <c r="A3" s="7" t="s">
        <v>0</v>
      </c>
      <c r="B3" s="9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</row>
    <row r="4" spans="1:9" ht="15.75" x14ac:dyDescent="0.25">
      <c r="A4" s="7" t="s">
        <v>44</v>
      </c>
      <c r="B4" s="9" t="s">
        <v>36</v>
      </c>
      <c r="C4" s="9" t="s">
        <v>37</v>
      </c>
      <c r="D4" s="9" t="s">
        <v>38</v>
      </c>
      <c r="E4" s="9" t="s">
        <v>39</v>
      </c>
      <c r="F4" s="9" t="s">
        <v>36</v>
      </c>
      <c r="G4" s="9" t="s">
        <v>36</v>
      </c>
      <c r="H4" s="9" t="s">
        <v>38</v>
      </c>
      <c r="I4" s="9" t="s">
        <v>40</v>
      </c>
    </row>
    <row r="5" spans="1:9" x14ac:dyDescent="0.25">
      <c r="A5" s="7" t="s">
        <v>1</v>
      </c>
      <c r="B5" s="3">
        <v>90</v>
      </c>
      <c r="C5" s="3">
        <v>85</v>
      </c>
      <c r="D5" s="3">
        <v>12</v>
      </c>
      <c r="E5" s="3">
        <v>75</v>
      </c>
      <c r="F5" s="3">
        <v>73</v>
      </c>
      <c r="G5" s="3">
        <v>82</v>
      </c>
      <c r="H5" s="3">
        <v>92</v>
      </c>
      <c r="I5" s="3">
        <v>73</v>
      </c>
    </row>
    <row r="6" spans="1:9" x14ac:dyDescent="0.25">
      <c r="A6" s="7" t="s">
        <v>2</v>
      </c>
      <c r="B6" s="3">
        <v>85</v>
      </c>
      <c r="C6" s="3">
        <v>100</v>
      </c>
      <c r="D6" s="3">
        <v>92</v>
      </c>
      <c r="E6" s="3">
        <v>25</v>
      </c>
      <c r="F6" s="3">
        <v>75</v>
      </c>
      <c r="G6" s="3">
        <v>32</v>
      </c>
      <c r="H6" s="3">
        <v>73</v>
      </c>
      <c r="I6" s="3">
        <v>94</v>
      </c>
    </row>
    <row r="7" spans="1:9" x14ac:dyDescent="0.25">
      <c r="A7" s="7" t="s">
        <v>3</v>
      </c>
      <c r="B7" s="4">
        <v>56.12</v>
      </c>
      <c r="C7" s="4">
        <v>78.289000000000001</v>
      </c>
      <c r="D7" s="4">
        <v>52.8</v>
      </c>
      <c r="E7" s="4">
        <v>76.3</v>
      </c>
      <c r="F7" s="4">
        <v>92.9</v>
      </c>
      <c r="G7" s="4">
        <v>85.3</v>
      </c>
      <c r="H7" s="4">
        <v>88.74</v>
      </c>
      <c r="I7" s="4">
        <v>93.21</v>
      </c>
    </row>
    <row r="8" spans="1:9" x14ac:dyDescent="0.25">
      <c r="A8" s="7" t="s">
        <v>4</v>
      </c>
      <c r="B8" s="5">
        <v>54</v>
      </c>
      <c r="C8" s="5">
        <v>77</v>
      </c>
      <c r="D8" s="5">
        <v>78</v>
      </c>
      <c r="E8" s="5">
        <v>20</v>
      </c>
      <c r="F8" s="5">
        <v>85</v>
      </c>
      <c r="G8" s="5">
        <v>87</v>
      </c>
      <c r="H8" s="5">
        <v>64</v>
      </c>
      <c r="I8" s="5">
        <v>85</v>
      </c>
    </row>
    <row r="9" spans="1:9" x14ac:dyDescent="0.25">
      <c r="A9" s="7" t="s">
        <v>5</v>
      </c>
      <c r="B9" s="3">
        <v>47</v>
      </c>
      <c r="C9" s="3">
        <v>25</v>
      </c>
      <c r="D9" s="3">
        <v>86</v>
      </c>
      <c r="E9" s="3">
        <v>94</v>
      </c>
      <c r="F9" s="3">
        <v>14</v>
      </c>
      <c r="G9" s="3">
        <v>43</v>
      </c>
      <c r="H9" s="3">
        <v>52</v>
      </c>
      <c r="I9" s="3">
        <v>43</v>
      </c>
    </row>
    <row r="13" spans="1:9" s="10" customFormat="1" x14ac:dyDescent="0.25">
      <c r="A13" s="10" t="s">
        <v>50</v>
      </c>
      <c r="B13" s="12" t="s">
        <v>19</v>
      </c>
      <c r="C13" s="12" t="s">
        <v>1</v>
      </c>
      <c r="D13" s="12" t="s">
        <v>47</v>
      </c>
      <c r="E13" s="12" t="s">
        <v>3</v>
      </c>
      <c r="F13" s="12" t="s">
        <v>4</v>
      </c>
      <c r="G13" s="12" t="s">
        <v>48</v>
      </c>
    </row>
    <row r="14" spans="1:9" s="10" customFormat="1" x14ac:dyDescent="0.25">
      <c r="B14" s="10">
        <v>24010101201</v>
      </c>
      <c r="C14" s="10">
        <f>HLOOKUP(B14,B1:I9,5,)</f>
        <v>90</v>
      </c>
      <c r="D14" s="10">
        <f>HLOOKUP(B14,B1:I9,6,)</f>
        <v>85</v>
      </c>
      <c r="E14" s="10">
        <f>HLOOKUP(B14,B1:I9,7,)</f>
        <v>56.12</v>
      </c>
      <c r="F14" s="10">
        <f>HLOOKUP(B14,B1:I9,8,)</f>
        <v>54</v>
      </c>
      <c r="G14" s="10">
        <f>HLOOKUP(B14,B1:I9,9,)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Dhamsaniya</dc:creator>
  <cp:lastModifiedBy>Ramesh Dhamsaniya</cp:lastModifiedBy>
  <dcterms:created xsi:type="dcterms:W3CDTF">2025-08-06T04:28:17Z</dcterms:created>
  <dcterms:modified xsi:type="dcterms:W3CDTF">2025-08-06T05:53:11Z</dcterms:modified>
</cp:coreProperties>
</file>