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emup\Dropbox\MAXIPET\GAMAS\MEDITERRANEO\"/>
    </mc:Choice>
  </mc:AlternateContent>
  <bookViews>
    <workbookView xWindow="0" yWindow="0" windowWidth="20460" windowHeight="7620"/>
  </bookViews>
  <sheets>
    <sheet name="HO Mediterraneum" sheetId="1" r:id="rId1"/>
  </sheets>
  <definedNames>
    <definedName name="_xlnm._FilterDatabase" localSheetId="0" hidden="1">'HO Mediterraneum'!#REF!</definedName>
    <definedName name="_xlnm.Print_Area" localSheetId="0">'HO Mediterraneum'!$2:$28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7" i="1"/>
  <c r="V27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U7" i="1"/>
  <c r="U8" i="1"/>
  <c r="U9" i="1"/>
  <c r="U10" i="1"/>
  <c r="U11" i="1"/>
  <c r="U13" i="1"/>
  <c r="U15" i="1"/>
  <c r="U16" i="1"/>
  <c r="U17" i="1"/>
  <c r="U18" i="1"/>
  <c r="U19" i="1"/>
  <c r="U20" i="1"/>
  <c r="U21" i="1"/>
  <c r="T27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I19" i="1" l="1"/>
  <c r="R19" i="1" s="1"/>
  <c r="Q19" i="1" s="1"/>
  <c r="I20" i="1"/>
  <c r="R20" i="1" s="1"/>
  <c r="Q20" i="1" s="1"/>
  <c r="I21" i="1"/>
  <c r="R21" i="1" s="1"/>
  <c r="Q21" i="1" s="1"/>
  <c r="V25" i="1" l="1"/>
  <c r="W25" i="1" s="1"/>
  <c r="L25" i="1"/>
  <c r="H25" i="1"/>
  <c r="I25" i="1" s="1"/>
  <c r="R25" i="1" s="1"/>
  <c r="Q25" i="1" s="1"/>
  <c r="U25" i="1" s="1"/>
  <c r="V24" i="1"/>
  <c r="W24" i="1" s="1"/>
  <c r="L24" i="1"/>
  <c r="H24" i="1"/>
  <c r="I24" i="1" s="1"/>
  <c r="R24" i="1" s="1"/>
  <c r="Q24" i="1" s="1"/>
  <c r="U24" i="1" s="1"/>
  <c r="V23" i="1"/>
  <c r="W23" i="1" s="1"/>
  <c r="L23" i="1"/>
  <c r="H23" i="1"/>
  <c r="I23" i="1" s="1"/>
  <c r="R23" i="1" s="1"/>
  <c r="Q23" i="1" s="1"/>
  <c r="U23" i="1" s="1"/>
  <c r="V22" i="1"/>
  <c r="W22" i="1" s="1"/>
  <c r="L22" i="1"/>
  <c r="I22" i="1"/>
  <c r="L18" i="1"/>
  <c r="I18" i="1"/>
  <c r="L17" i="1"/>
  <c r="I17" i="1"/>
  <c r="L16" i="1"/>
  <c r="I16" i="1"/>
  <c r="L15" i="1"/>
  <c r="I15" i="1"/>
  <c r="L14" i="1"/>
  <c r="I14" i="1"/>
  <c r="L13" i="1"/>
  <c r="I13" i="1"/>
  <c r="L12" i="1"/>
  <c r="I12" i="1"/>
  <c r="L11" i="1"/>
  <c r="I11" i="1"/>
  <c r="L10" i="1"/>
  <c r="I10" i="1"/>
  <c r="L9" i="1"/>
  <c r="I9" i="1"/>
  <c r="L8" i="1"/>
  <c r="I8" i="1"/>
  <c r="L7" i="1"/>
  <c r="I7" i="1"/>
  <c r="V6" i="1"/>
  <c r="W6" i="1" s="1"/>
  <c r="K6" i="1"/>
  <c r="L6" i="1" s="1"/>
  <c r="I6" i="1"/>
  <c r="R6" i="1" s="1"/>
  <c r="Q6" i="1" s="1"/>
  <c r="U6" i="1" s="1"/>
  <c r="H6" i="1"/>
  <c r="R10" i="1" l="1"/>
  <c r="Q10" i="1" s="1"/>
  <c r="R18" i="1"/>
  <c r="Q18" i="1" s="1"/>
  <c r="R9" i="1"/>
  <c r="Q9" i="1" s="1"/>
  <c r="R13" i="1"/>
  <c r="Q13" i="1" s="1"/>
  <c r="R17" i="1"/>
  <c r="Q17" i="1" s="1"/>
  <c r="R14" i="1"/>
  <c r="Q14" i="1" s="1"/>
  <c r="U14" i="1" s="1"/>
  <c r="R8" i="1"/>
  <c r="Q8" i="1" s="1"/>
  <c r="R12" i="1"/>
  <c r="Q12" i="1" s="1"/>
  <c r="U12" i="1" s="1"/>
  <c r="U27" i="1" s="1"/>
  <c r="R16" i="1"/>
  <c r="Q16" i="1" s="1"/>
  <c r="R7" i="1"/>
  <c r="Q7" i="1" s="1"/>
  <c r="R11" i="1"/>
  <c r="Q11" i="1" s="1"/>
  <c r="R15" i="1"/>
  <c r="Q15" i="1" s="1"/>
  <c r="R22" i="1"/>
  <c r="Q22" i="1" s="1"/>
  <c r="U22" i="1" s="1"/>
</calcChain>
</file>

<file path=xl/sharedStrings.xml><?xml version="1.0" encoding="utf-8"?>
<sst xmlns="http://schemas.openxmlformats.org/spreadsheetml/2006/main" count="96" uniqueCount="74">
  <si>
    <t>ACONDICIONAMENTO HAPPYONE MEDITERRANEUM</t>
  </si>
  <si>
    <t>POTENCIAL ENCOMENDA MEDITERRANEUM</t>
  </si>
  <si>
    <t>SKU</t>
  </si>
  <si>
    <t>REFERÊNCIA</t>
  </si>
  <si>
    <t>KG</t>
  </si>
  <si>
    <t>EAN</t>
  </si>
  <si>
    <t>BASE</t>
  </si>
  <si>
    <t>ALTURA</t>
  </si>
  <si>
    <t>PALETE</t>
  </si>
  <si>
    <t>CAMIÃO</t>
  </si>
  <si>
    <t>PESO EMB.</t>
  </si>
  <si>
    <t>Dimensões UN</t>
  </si>
  <si>
    <t>Cubicagem UN</t>
  </si>
  <si>
    <t>Cubicagem Pal s/pal</t>
  </si>
  <si>
    <t>Potencial Encomenda</t>
  </si>
  <si>
    <t>Cubic. Potencial Encomenda</t>
  </si>
  <si>
    <t>PESO LÍQUIDO POTENCIAL</t>
  </si>
  <si>
    <t>PESO BRUTO POTENCIAL</t>
  </si>
  <si>
    <t>Sacos</t>
  </si>
  <si>
    <t>Fiadas</t>
  </si>
  <si>
    <t>Altura aprox. (cm)</t>
  </si>
  <si>
    <t>altura sem palete (cm)</t>
  </si>
  <si>
    <t>altura sem palete (m)</t>
  </si>
  <si>
    <t>Kg</t>
  </si>
  <si>
    <t>32 PAL</t>
  </si>
  <si>
    <t>Largura (m) saco na vertical</t>
  </si>
  <si>
    <t>Altura (m) saco na vertical</t>
  </si>
  <si>
    <t>Comprimento (m) saco na vertical</t>
  </si>
  <si>
    <t>metro cúbico</t>
  </si>
  <si>
    <t>UN</t>
  </si>
  <si>
    <t>HAPPYMEDADULTO12</t>
  </si>
  <si>
    <t>HAPPYONE MEDITERRANEUM CÃO ADULTO 12 Kg</t>
  </si>
  <si>
    <t>HAPPYMEDADULTO3</t>
  </si>
  <si>
    <t>HAPPYONE MEDITERRANEUM CÃO ADULTO 3 Kg</t>
  </si>
  <si>
    <t>CAIXAS c/4 UNI</t>
  </si>
  <si>
    <t>HAPPYMEDJR12</t>
  </si>
  <si>
    <t>HAPPYONE MEDITERRANEUM CACHORRO 12 Kg</t>
  </si>
  <si>
    <t>HAPPYMEDJR3</t>
  </si>
  <si>
    <t>HAPPYONE MEDITERRANEUM CACHORRO 3 Kg</t>
  </si>
  <si>
    <t>HAPPYMEDRP7</t>
  </si>
  <si>
    <t>HAPPYONE MEDITERRANEUM CÃO RAÇAS PEQUENAS 7KG</t>
  </si>
  <si>
    <t>HAPPYMEDRP3</t>
  </si>
  <si>
    <t>HAPPYONE MEDITERRANEUM CÃO RAÇAS PEQUENAS 3KG</t>
  </si>
  <si>
    <t>HAPPYMEDLIGHTSENIOR12</t>
  </si>
  <si>
    <t>HAPPYONE MEDITERRANEUM LIGHT &amp; SENIOR 12KG</t>
  </si>
  <si>
    <t>HAPPYMEDLIGHTSENIOR3</t>
  </si>
  <si>
    <t>HAPPYONE MEDITERRANEUM LIGHT &amp; SENIOR 3KG</t>
  </si>
  <si>
    <t>HAPPYMEDADULTOSARDINHA12</t>
  </si>
  <si>
    <t>HAPPYONE MEDITERRANEUM CÃO SARDINHA 12KG</t>
  </si>
  <si>
    <t>HAPPYMEDADULTOSARDINHA3</t>
  </si>
  <si>
    <t>HAPPYONE MEDITERRANEUM CÃO SARDINHA 3KG</t>
  </si>
  <si>
    <t>HAPPYMEDGATO7</t>
  </si>
  <si>
    <t>HAPPYONE MEDITERRANEUM GATO 7KG</t>
  </si>
  <si>
    <t>HAPPYMEDGATO3</t>
  </si>
  <si>
    <t>HAPPYONE MEDITERRANEUM GATO 3KG</t>
  </si>
  <si>
    <t>HAPPYMEDGATO1</t>
  </si>
  <si>
    <t>HAPPYONE MEDITERRANEUM GATO 1KG</t>
  </si>
  <si>
    <t>5  600 760 440 839</t>
  </si>
  <si>
    <t>CAIXAS c/10 UNI</t>
  </si>
  <si>
    <t>HAPPYMEDESTERILSARDINHA7</t>
  </si>
  <si>
    <t>HAPPYONE MEDITERRANEUM GATO ESTERILIZADO SARDINHA 7KG</t>
  </si>
  <si>
    <t>HAPPYMEDESTERILSARDINHA3</t>
  </si>
  <si>
    <t>HAPPYONE MEDITERRANEUM GATO ESTERILIZADO SARDINHA 3KG</t>
  </si>
  <si>
    <t>HAPPYMEDESTERILSARDINHA1</t>
  </si>
  <si>
    <t>HAPPYONE MEDITERRANEUM GATO ESTERILIZADO SARDINHA 1KG</t>
  </si>
  <si>
    <t>HAPPYMEDGATOSENIOR3</t>
  </si>
  <si>
    <t>HAPPYONE MEDITERRANEUM GATO SÉNIOR 3KG</t>
  </si>
  <si>
    <t>TOTAL:</t>
  </si>
  <si>
    <t>HAPPYONE MEDITERRANEUM GATO ESTERILIZADO 7KG</t>
  </si>
  <si>
    <t>HAPPYONE MEDITERRANEUM GATO ESTERILIZADO 3KG</t>
  </si>
  <si>
    <t>HAPPYONE MEDITERRANEUM GATO ESTERILIZADO 1KG</t>
  </si>
  <si>
    <t>HAPPYMEDESTERIL7</t>
  </si>
  <si>
    <t>HAPPYMEDESTERIL3</t>
  </si>
  <si>
    <t>HAPPYMEDESTERIL1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</si>
</sst>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/>
      <top style="thin">
        <color theme="3"/>
      </top>
      <bottom style="thin">
        <color theme="4"/>
      </bottom>
      <diagonal/>
    </border>
    <border>
      <left/>
      <right/>
      <top style="thin">
        <color theme="3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 tint="-0.249977111117893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 tint="-0.249977111117893"/>
      </left>
      <right style="thin">
        <color theme="4"/>
      </right>
      <top style="thin">
        <color theme="4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/>
      </right>
      <top style="thin">
        <color theme="4"/>
      </top>
      <bottom/>
      <diagonal/>
    </border>
    <border>
      <left style="thin">
        <color theme="4" tint="-0.249977111117893"/>
      </left>
      <right style="thin">
        <color theme="4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/>
      </right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3"/>
      </right>
      <top/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/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 style="medium">
        <color theme="3"/>
      </right>
      <top/>
      <bottom style="medium">
        <color theme="3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42">
    <xf numFmtId="0" fontId="0" fillId="0" borderId="0" xfId="0"/>
    <xf numFmtId="0" fontId="4" fillId="3" borderId="4" xfId="0" applyFont="1" applyFill="1" applyBorder="1" applyAlignment="1" applyProtection="1"/>
    <xf numFmtId="0" fontId="4" fillId="3" borderId="2" xfId="0" applyFont="1" applyFill="1" applyBorder="1" applyAlignment="1" applyProtection="1"/>
    <xf numFmtId="0" fontId="0" fillId="5" borderId="6" xfId="0" applyFill="1" applyBorder="1"/>
    <xf numFmtId="0" fontId="0" fillId="3" borderId="0" xfId="0" applyFill="1"/>
    <xf numFmtId="0" fontId="4" fillId="3" borderId="3" xfId="0" applyFont="1" applyFill="1" applyBorder="1" applyAlignment="1" applyProtection="1"/>
    <xf numFmtId="0" fontId="6" fillId="6" borderId="7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/>
    </xf>
    <xf numFmtId="0" fontId="4" fillId="7" borderId="0" xfId="0" applyFont="1" applyFill="1" applyProtection="1"/>
    <xf numFmtId="0" fontId="7" fillId="7" borderId="0" xfId="1" applyNumberFormat="1" applyFont="1" applyFill="1" applyBorder="1" applyAlignment="1">
      <alignment horizontal="center" vertical="center"/>
    </xf>
    <xf numFmtId="0" fontId="7" fillId="7" borderId="0" xfId="1" applyNumberFormat="1" applyFont="1" applyFill="1" applyBorder="1" applyAlignment="1">
      <alignment horizontal="center" vertical="center" wrapText="1"/>
    </xf>
    <xf numFmtId="0" fontId="4" fillId="0" borderId="14" xfId="0" applyFont="1" applyFill="1" applyBorder="1"/>
    <xf numFmtId="0" fontId="4" fillId="0" borderId="7" xfId="0" applyFont="1" applyFill="1" applyBorder="1" applyAlignment="1">
      <alignment horizontal="center"/>
    </xf>
    <xf numFmtId="3" fontId="4" fillId="0" borderId="7" xfId="0" applyNumberFormat="1" applyFont="1" applyFill="1" applyBorder="1" applyAlignment="1">
      <alignment horizontal="center"/>
    </xf>
    <xf numFmtId="1" fontId="4" fillId="0" borderId="7" xfId="0" applyNumberFormat="1" applyFont="1" applyFill="1" applyBorder="1" applyAlignment="1">
      <alignment horizontal="center"/>
    </xf>
    <xf numFmtId="0" fontId="4" fillId="0" borderId="7" xfId="0" applyFont="1" applyBorder="1" applyAlignment="1" applyProtection="1">
      <alignment horizontal="center"/>
    </xf>
    <xf numFmtId="164" fontId="4" fillId="0" borderId="7" xfId="0" applyNumberFormat="1" applyFont="1" applyBorder="1" applyAlignment="1" applyProtection="1">
      <alignment horizontal="center"/>
    </xf>
    <xf numFmtId="164" fontId="4" fillId="0" borderId="8" xfId="0" applyNumberFormat="1" applyFont="1" applyBorder="1" applyAlignment="1" applyProtection="1">
      <alignment horizontal="center"/>
    </xf>
    <xf numFmtId="0" fontId="4" fillId="8" borderId="13" xfId="0" applyFont="1" applyFill="1" applyBorder="1" applyAlignment="1" applyProtection="1">
      <alignment horizontal="center"/>
    </xf>
    <xf numFmtId="0" fontId="4" fillId="0" borderId="7" xfId="0" applyFont="1" applyBorder="1" applyAlignment="1">
      <alignment horizontal="center"/>
    </xf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3" fillId="2" borderId="20" xfId="3" applyBorder="1" applyAlignment="1" applyProtection="1">
      <alignment horizontal="center"/>
    </xf>
    <xf numFmtId="0" fontId="3" fillId="2" borderId="21" xfId="3" applyBorder="1" applyAlignment="1" applyProtection="1">
      <alignment horizontal="center"/>
    </xf>
    <xf numFmtId="0" fontId="3" fillId="2" borderId="23" xfId="3" applyBorder="1" applyAlignment="1" applyProtection="1">
      <alignment horizontal="center"/>
    </xf>
    <xf numFmtId="164" fontId="3" fillId="2" borderId="24" xfId="3" applyNumberFormat="1" applyBorder="1" applyAlignment="1" applyProtection="1">
      <alignment horizontal="center"/>
    </xf>
    <xf numFmtId="0" fontId="4" fillId="3" borderId="2" xfId="0" applyFont="1" applyFill="1" applyBorder="1" applyAlignment="1" applyProtection="1">
      <alignment horizontal="center"/>
    </xf>
    <xf numFmtId="0" fontId="4" fillId="3" borderId="3" xfId="0" applyFont="1" applyFill="1" applyBorder="1" applyAlignment="1" applyProtection="1">
      <alignment horizontal="center"/>
    </xf>
    <xf numFmtId="0" fontId="5" fillId="4" borderId="3" xfId="2" applyFont="1" applyFill="1" applyBorder="1" applyAlignment="1" applyProtection="1">
      <alignment horizontal="center" vertical="center"/>
    </xf>
    <xf numFmtId="0" fontId="5" fillId="4" borderId="5" xfId="2" applyFont="1" applyFill="1" applyBorder="1" applyAlignment="1" applyProtection="1">
      <alignment horizontal="center" vertical="center"/>
    </xf>
    <xf numFmtId="0" fontId="5" fillId="4" borderId="0" xfId="2" applyFont="1" applyFill="1" applyBorder="1" applyAlignment="1" applyProtection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4" fillId="5" borderId="0" xfId="0" applyFont="1" applyFill="1" applyBorder="1" applyAlignment="1" applyProtection="1">
      <alignment horizontal="center"/>
    </xf>
    <xf numFmtId="0" fontId="4" fillId="5" borderId="19" xfId="0" applyFont="1" applyFill="1" applyBorder="1" applyAlignment="1" applyProtection="1">
      <alignment horizontal="center"/>
    </xf>
    <xf numFmtId="0" fontId="4" fillId="5" borderId="4" xfId="0" applyFont="1" applyFill="1" applyBorder="1" applyAlignment="1" applyProtection="1">
      <alignment horizontal="center"/>
    </xf>
    <xf numFmtId="0" fontId="4" fillId="5" borderId="22" xfId="0" applyFont="1" applyFill="1" applyBorder="1" applyAlignment="1" applyProtection="1">
      <alignment horizontal="center"/>
    </xf>
  </cellXfs>
  <cellStyles count="4">
    <cellStyle name="Énfasis1" xfId="3" builtinId="29"/>
    <cellStyle name="Normal" xfId="0" builtinId="0"/>
    <cellStyle name="Porcentaje" xfId="1" builtinId="5"/>
    <cellStyle name="Título 2" xfId="2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W28"/>
  <sheetViews>
    <sheetView tabSelected="1" zoomScaleNormal="100" workbookViewId="0">
      <pane xSplit="1" topLeftCell="N1" activePane="topRight" state="frozen"/>
      <selection pane="topRight" activeCell="V9" sqref="V9"/>
    </sheetView>
  </sheetViews>
  <sheetFormatPr baseColWidth="10" defaultColWidth="9.140625" defaultRowHeight="15" x14ac:dyDescent="0.25"/>
  <cols>
    <col min="1" max="1" width="26.140625" style="4" bestFit="1" customWidth="1"/>
    <col min="2" max="2" width="52.28515625" style="4" bestFit="1" customWidth="1"/>
    <col min="3" max="3" width="4.85546875" style="4" customWidth="1"/>
    <col min="4" max="4" width="15.7109375" style="4" customWidth="1"/>
    <col min="5" max="5" width="12.85546875" style="4" customWidth="1"/>
    <col min="6" max="6" width="5.7109375" style="4" bestFit="1" customWidth="1"/>
    <col min="7" max="7" width="10.28515625" style="4" bestFit="1" customWidth="1"/>
    <col min="8" max="8" width="9.85546875" style="4" bestFit="1" customWidth="1"/>
    <col min="9" max="9" width="9.28515625" style="4" bestFit="1" customWidth="1"/>
    <col min="10" max="10" width="7.7109375" style="4" customWidth="1"/>
    <col min="11" max="11" width="7" style="4" customWidth="1"/>
    <col min="12" max="12" width="8" style="4" hidden="1" customWidth="1"/>
    <col min="13" max="13" width="9.28515625" style="4" bestFit="1" customWidth="1"/>
    <col min="14" max="15" width="12.7109375" style="4" bestFit="1" customWidth="1"/>
    <col min="16" max="16" width="15.28515625" style="4" bestFit="1" customWidth="1"/>
    <col min="17" max="17" width="13" style="4" customWidth="1"/>
    <col min="18" max="18" width="17.42578125" style="4" bestFit="1" customWidth="1"/>
    <col min="19" max="19" width="0.5703125" style="3" customWidth="1"/>
    <col min="20" max="20" width="18.140625" style="4" bestFit="1" customWidth="1"/>
    <col min="21" max="21" width="26.5703125" style="4" bestFit="1" customWidth="1"/>
    <col min="22" max="22" width="21.42578125" style="4" bestFit="1" customWidth="1"/>
    <col min="23" max="23" width="19.85546875" style="4" bestFit="1" customWidth="1"/>
    <col min="24" max="16384" width="9.140625" style="4"/>
  </cols>
  <sheetData>
    <row r="1" spans="1:23" s="2" customFormat="1" ht="4.5" customHeight="1" x14ac:dyDescent="0.2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1"/>
      <c r="T1" s="1"/>
      <c r="U1" s="1"/>
      <c r="V1" s="1"/>
      <c r="W1" s="1"/>
    </row>
    <row r="2" spans="1:23" x14ac:dyDescent="0.25">
      <c r="A2" s="33" t="s">
        <v>0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4"/>
      <c r="T2" s="35" t="s">
        <v>1</v>
      </c>
      <c r="U2" s="35"/>
      <c r="V2" s="35"/>
      <c r="W2" s="35"/>
    </row>
    <row r="3" spans="1:23" s="2" customFormat="1" ht="4.5" customHeight="1" x14ac:dyDescent="0.2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5"/>
      <c r="T3" s="5"/>
      <c r="U3" s="5"/>
      <c r="V3" s="5"/>
      <c r="W3" s="5"/>
    </row>
    <row r="4" spans="1:23" x14ac:dyDescent="0.25">
      <c r="A4" s="6" t="s">
        <v>2</v>
      </c>
      <c r="B4" s="6" t="s">
        <v>3</v>
      </c>
      <c r="C4" s="7" t="s">
        <v>4</v>
      </c>
      <c r="D4" s="8" t="s">
        <v>5</v>
      </c>
      <c r="E4" s="8" t="s">
        <v>6</v>
      </c>
      <c r="F4" s="36" t="s">
        <v>7</v>
      </c>
      <c r="G4" s="37"/>
      <c r="H4" s="37"/>
      <c r="I4" s="37"/>
      <c r="J4" s="9" t="s">
        <v>8</v>
      </c>
      <c r="K4" s="6" t="s">
        <v>8</v>
      </c>
      <c r="L4" s="6" t="s">
        <v>9</v>
      </c>
      <c r="M4" s="6" t="s">
        <v>10</v>
      </c>
      <c r="N4" s="6" t="s">
        <v>11</v>
      </c>
      <c r="O4" s="6" t="s">
        <v>11</v>
      </c>
      <c r="P4" s="6" t="s">
        <v>11</v>
      </c>
      <c r="Q4" s="7" t="s">
        <v>12</v>
      </c>
      <c r="R4" s="7" t="s">
        <v>13</v>
      </c>
      <c r="T4" s="10" t="s">
        <v>14</v>
      </c>
      <c r="U4" s="6" t="s">
        <v>15</v>
      </c>
      <c r="V4" s="6" t="s">
        <v>16</v>
      </c>
      <c r="W4" s="6" t="s">
        <v>17</v>
      </c>
    </row>
    <row r="5" spans="1:23" ht="27" customHeight="1" x14ac:dyDescent="0.25">
      <c r="A5" s="11"/>
      <c r="B5" s="11"/>
      <c r="C5" s="11"/>
      <c r="D5" s="11"/>
      <c r="E5" s="12" t="s">
        <v>18</v>
      </c>
      <c r="F5" s="12" t="s">
        <v>19</v>
      </c>
      <c r="G5" s="13" t="s">
        <v>20</v>
      </c>
      <c r="H5" s="13" t="s">
        <v>21</v>
      </c>
      <c r="I5" s="13" t="s">
        <v>22</v>
      </c>
      <c r="J5" s="12" t="s">
        <v>18</v>
      </c>
      <c r="K5" s="12" t="s">
        <v>23</v>
      </c>
      <c r="L5" s="12" t="s">
        <v>24</v>
      </c>
      <c r="M5" s="12" t="s">
        <v>23</v>
      </c>
      <c r="N5" s="13" t="s">
        <v>25</v>
      </c>
      <c r="O5" s="13" t="s">
        <v>26</v>
      </c>
      <c r="P5" s="13" t="s">
        <v>27</v>
      </c>
      <c r="Q5" s="13" t="s">
        <v>28</v>
      </c>
      <c r="R5" s="13" t="s">
        <v>28</v>
      </c>
      <c r="T5" s="13" t="s">
        <v>29</v>
      </c>
      <c r="U5" s="13" t="s">
        <v>28</v>
      </c>
      <c r="V5" s="13" t="s">
        <v>4</v>
      </c>
      <c r="W5" s="13" t="s">
        <v>4</v>
      </c>
    </row>
    <row r="6" spans="1:23" x14ac:dyDescent="0.25">
      <c r="A6" s="14" t="s">
        <v>30</v>
      </c>
      <c r="B6" s="14" t="s">
        <v>31</v>
      </c>
      <c r="C6" s="15">
        <v>12</v>
      </c>
      <c r="D6" s="16">
        <v>5600760440570</v>
      </c>
      <c r="E6" s="15">
        <v>3</v>
      </c>
      <c r="F6" s="15">
        <v>13</v>
      </c>
      <c r="G6" s="17">
        <v>170</v>
      </c>
      <c r="H6" s="15">
        <f>G6-13</f>
        <v>157</v>
      </c>
      <c r="I6" s="15">
        <f>H6*0.01</f>
        <v>1.57</v>
      </c>
      <c r="J6" s="18">
        <v>39</v>
      </c>
      <c r="K6" s="18">
        <f>J6*C6</f>
        <v>468</v>
      </c>
      <c r="L6" s="18">
        <f>K6*32</f>
        <v>14976</v>
      </c>
      <c r="M6" s="19">
        <v>0.15</v>
      </c>
      <c r="N6" s="19">
        <v>0.37</v>
      </c>
      <c r="O6" s="19">
        <v>0.63</v>
      </c>
      <c r="P6" s="19">
        <v>0.155</v>
      </c>
      <c r="Q6" s="20">
        <f>R6/J6</f>
        <v>3.8646153846153851E-2</v>
      </c>
      <c r="R6" s="19">
        <f>I6*0.8*1.2</f>
        <v>1.5072000000000003</v>
      </c>
      <c r="T6" s="21">
        <v>0</v>
      </c>
      <c r="U6" s="19">
        <f>Q6*T6</f>
        <v>0</v>
      </c>
      <c r="V6" s="19">
        <f>T6*C6</f>
        <v>0</v>
      </c>
      <c r="W6" s="19">
        <f>(T6*M6)+V6</f>
        <v>0</v>
      </c>
    </row>
    <row r="7" spans="1:23" x14ac:dyDescent="0.25">
      <c r="A7" s="14" t="s">
        <v>32</v>
      </c>
      <c r="B7" s="14" t="s">
        <v>33</v>
      </c>
      <c r="C7" s="15">
        <v>3</v>
      </c>
      <c r="D7" s="16">
        <v>5600760440563</v>
      </c>
      <c r="E7" s="15" t="s">
        <v>34</v>
      </c>
      <c r="F7" s="15">
        <v>5</v>
      </c>
      <c r="G7" s="15">
        <v>120</v>
      </c>
      <c r="H7" s="15">
        <f t="shared" ref="H7:H22" si="0">G7-13</f>
        <v>107</v>
      </c>
      <c r="I7" s="15">
        <f t="shared" ref="I7:I25" si="1">H7*0.01</f>
        <v>1.07</v>
      </c>
      <c r="J7" s="18">
        <v>80</v>
      </c>
      <c r="K7" s="18">
        <v>240</v>
      </c>
      <c r="L7" s="18">
        <f t="shared" ref="L7:L17" si="2">K7*32</f>
        <v>7680</v>
      </c>
      <c r="M7" s="19">
        <v>0.09</v>
      </c>
      <c r="N7" s="19">
        <v>0.37</v>
      </c>
      <c r="O7" s="19">
        <v>0.35</v>
      </c>
      <c r="P7" s="19">
        <v>0.15</v>
      </c>
      <c r="Q7" s="20">
        <f t="shared" ref="Q7:Q25" si="3">R7/J7</f>
        <v>1.2840000000000001E-2</v>
      </c>
      <c r="R7" s="19">
        <f t="shared" ref="R7:R22" si="4">I7*0.8*1.2</f>
        <v>1.0272000000000001</v>
      </c>
      <c r="T7" s="21">
        <v>0</v>
      </c>
      <c r="U7" s="19">
        <f t="shared" ref="U7:U21" si="5">Q7*T7</f>
        <v>0</v>
      </c>
      <c r="V7" s="19">
        <f t="shared" ref="V7:V21" si="6">T7*C7</f>
        <v>0</v>
      </c>
      <c r="W7" s="19">
        <f t="shared" ref="W7:W21" si="7">(T7*M7)+V7</f>
        <v>0</v>
      </c>
    </row>
    <row r="8" spans="1:23" x14ac:dyDescent="0.25">
      <c r="A8" s="14" t="s">
        <v>35</v>
      </c>
      <c r="B8" s="14" t="s">
        <v>36</v>
      </c>
      <c r="C8" s="15">
        <v>12</v>
      </c>
      <c r="D8" s="16">
        <v>5600760440549</v>
      </c>
      <c r="E8" s="15">
        <v>4</v>
      </c>
      <c r="F8" s="15">
        <v>8</v>
      </c>
      <c r="G8" s="17">
        <v>125</v>
      </c>
      <c r="H8" s="15">
        <f t="shared" si="0"/>
        <v>112</v>
      </c>
      <c r="I8" s="15">
        <f>H8*0.01</f>
        <v>1.1200000000000001</v>
      </c>
      <c r="J8" s="18">
        <v>32</v>
      </c>
      <c r="K8" s="18">
        <v>384</v>
      </c>
      <c r="L8" s="18">
        <f>K8*32</f>
        <v>12288</v>
      </c>
      <c r="M8" s="19">
        <v>0.15</v>
      </c>
      <c r="N8" s="19">
        <v>0.38</v>
      </c>
      <c r="O8" s="19">
        <v>0.61</v>
      </c>
      <c r="P8" s="19">
        <v>0.18</v>
      </c>
      <c r="Q8" s="20">
        <f>R8/J8</f>
        <v>3.3600000000000005E-2</v>
      </c>
      <c r="R8" s="19">
        <f t="shared" si="4"/>
        <v>1.0752000000000002</v>
      </c>
      <c r="T8" s="21">
        <v>0</v>
      </c>
      <c r="U8" s="19">
        <f t="shared" si="5"/>
        <v>0</v>
      </c>
      <c r="V8" s="19">
        <f t="shared" si="6"/>
        <v>0</v>
      </c>
      <c r="W8" s="19">
        <f t="shared" si="7"/>
        <v>0</v>
      </c>
    </row>
    <row r="9" spans="1:23" x14ac:dyDescent="0.25">
      <c r="A9" s="14" t="s">
        <v>37</v>
      </c>
      <c r="B9" s="14" t="s">
        <v>38</v>
      </c>
      <c r="C9" s="15">
        <v>3</v>
      </c>
      <c r="D9" s="16">
        <v>5600760440525</v>
      </c>
      <c r="E9" s="15" t="s">
        <v>34</v>
      </c>
      <c r="F9" s="22">
        <v>5</v>
      </c>
      <c r="G9" s="15">
        <v>120</v>
      </c>
      <c r="H9" s="15">
        <f t="shared" si="0"/>
        <v>107</v>
      </c>
      <c r="I9" s="15">
        <f t="shared" si="1"/>
        <v>1.07</v>
      </c>
      <c r="J9" s="22">
        <v>80</v>
      </c>
      <c r="K9" s="18">
        <v>240</v>
      </c>
      <c r="L9" s="18">
        <f t="shared" si="2"/>
        <v>7680</v>
      </c>
      <c r="M9" s="19">
        <v>0.09</v>
      </c>
      <c r="N9" s="19">
        <v>0.38</v>
      </c>
      <c r="O9" s="19">
        <v>0.36499999999999999</v>
      </c>
      <c r="P9" s="19">
        <v>0.17</v>
      </c>
      <c r="Q9" s="20">
        <f t="shared" si="3"/>
        <v>1.2840000000000001E-2</v>
      </c>
      <c r="R9" s="19">
        <f t="shared" si="4"/>
        <v>1.0272000000000001</v>
      </c>
      <c r="T9" s="21">
        <v>0</v>
      </c>
      <c r="U9" s="19">
        <f t="shared" si="5"/>
        <v>0</v>
      </c>
      <c r="V9" s="19">
        <f t="shared" si="6"/>
        <v>0</v>
      </c>
      <c r="W9" s="19">
        <f t="shared" si="7"/>
        <v>0</v>
      </c>
    </row>
    <row r="10" spans="1:23" x14ac:dyDescent="0.25">
      <c r="A10" s="14" t="s">
        <v>39</v>
      </c>
      <c r="B10" s="23" t="s">
        <v>40</v>
      </c>
      <c r="C10" s="15">
        <v>7</v>
      </c>
      <c r="D10" s="16">
        <v>5600760440914</v>
      </c>
      <c r="E10" s="15">
        <v>4</v>
      </c>
      <c r="F10" s="15">
        <v>15</v>
      </c>
      <c r="G10" s="17">
        <v>140</v>
      </c>
      <c r="H10" s="15">
        <f t="shared" si="0"/>
        <v>127</v>
      </c>
      <c r="I10" s="15">
        <f>H10*0.01</f>
        <v>1.27</v>
      </c>
      <c r="J10" s="18">
        <v>60</v>
      </c>
      <c r="K10" s="18">
        <v>420</v>
      </c>
      <c r="L10" s="18">
        <f>K10*32</f>
        <v>13440</v>
      </c>
      <c r="M10" s="19">
        <v>0.13</v>
      </c>
      <c r="N10" s="19">
        <v>0.37</v>
      </c>
      <c r="O10" s="19">
        <v>0.6</v>
      </c>
      <c r="P10" s="19">
        <v>0.09</v>
      </c>
      <c r="Q10" s="20">
        <f>R10/J10</f>
        <v>2.0320000000000001E-2</v>
      </c>
      <c r="R10" s="19">
        <f t="shared" si="4"/>
        <v>1.2192000000000001</v>
      </c>
      <c r="T10" s="21">
        <v>0</v>
      </c>
      <c r="U10" s="19">
        <f t="shared" si="5"/>
        <v>0</v>
      </c>
      <c r="V10" s="19">
        <f t="shared" si="6"/>
        <v>0</v>
      </c>
      <c r="W10" s="19">
        <f t="shared" si="7"/>
        <v>0</v>
      </c>
    </row>
    <row r="11" spans="1:23" x14ac:dyDescent="0.25">
      <c r="A11" s="14" t="s">
        <v>41</v>
      </c>
      <c r="B11" s="23" t="s">
        <v>42</v>
      </c>
      <c r="C11" s="15">
        <v>3</v>
      </c>
      <c r="D11" s="16">
        <v>5600760440587</v>
      </c>
      <c r="E11" s="15" t="s">
        <v>34</v>
      </c>
      <c r="F11" s="15">
        <v>5</v>
      </c>
      <c r="G11" s="15">
        <v>120</v>
      </c>
      <c r="H11" s="15">
        <f t="shared" si="0"/>
        <v>107</v>
      </c>
      <c r="I11" s="15">
        <f t="shared" si="1"/>
        <v>1.07</v>
      </c>
      <c r="J11" s="18">
        <v>80</v>
      </c>
      <c r="K11" s="18">
        <v>240</v>
      </c>
      <c r="L11" s="18">
        <f t="shared" si="2"/>
        <v>7680</v>
      </c>
      <c r="M11" s="19">
        <v>0.09</v>
      </c>
      <c r="N11" s="19">
        <v>0.37</v>
      </c>
      <c r="O11" s="19">
        <v>0.375</v>
      </c>
      <c r="P11" s="19">
        <v>0.16</v>
      </c>
      <c r="Q11" s="20">
        <f t="shared" si="3"/>
        <v>1.2840000000000001E-2</v>
      </c>
      <c r="R11" s="19">
        <f t="shared" si="4"/>
        <v>1.0272000000000001</v>
      </c>
      <c r="T11" s="21">
        <v>0</v>
      </c>
      <c r="U11" s="19">
        <f t="shared" si="5"/>
        <v>0</v>
      </c>
      <c r="V11" s="19">
        <f t="shared" si="6"/>
        <v>0</v>
      </c>
      <c r="W11" s="19">
        <f t="shared" si="7"/>
        <v>0</v>
      </c>
    </row>
    <row r="12" spans="1:23" x14ac:dyDescent="0.25">
      <c r="A12" s="14" t="s">
        <v>43</v>
      </c>
      <c r="B12" s="24" t="s">
        <v>44</v>
      </c>
      <c r="C12" s="15">
        <v>12</v>
      </c>
      <c r="D12" s="16">
        <v>5600760440792</v>
      </c>
      <c r="E12" s="15">
        <v>3</v>
      </c>
      <c r="F12" s="15">
        <v>13</v>
      </c>
      <c r="G12" s="17">
        <v>170</v>
      </c>
      <c r="H12" s="15">
        <f t="shared" si="0"/>
        <v>157</v>
      </c>
      <c r="I12" s="15">
        <f>H12*0.01</f>
        <v>1.57</v>
      </c>
      <c r="J12" s="18">
        <v>39</v>
      </c>
      <c r="K12" s="18">
        <v>468</v>
      </c>
      <c r="L12" s="18">
        <f>K12*32</f>
        <v>14976</v>
      </c>
      <c r="M12" s="19">
        <v>0.17</v>
      </c>
      <c r="N12" s="19">
        <v>0.38</v>
      </c>
      <c r="O12" s="19">
        <v>0.7</v>
      </c>
      <c r="P12" s="19">
        <v>0.1</v>
      </c>
      <c r="Q12" s="20">
        <f>R12/J12</f>
        <v>3.8646153846153851E-2</v>
      </c>
      <c r="R12" s="19">
        <f t="shared" si="4"/>
        <v>1.5072000000000003</v>
      </c>
      <c r="T12" s="21">
        <v>0</v>
      </c>
      <c r="U12" s="19">
        <f t="shared" si="5"/>
        <v>0</v>
      </c>
      <c r="V12" s="19">
        <f t="shared" si="6"/>
        <v>0</v>
      </c>
      <c r="W12" s="19">
        <f t="shared" si="7"/>
        <v>0</v>
      </c>
    </row>
    <row r="13" spans="1:23" x14ac:dyDescent="0.25">
      <c r="A13" s="14" t="s">
        <v>45</v>
      </c>
      <c r="B13" s="24" t="s">
        <v>46</v>
      </c>
      <c r="C13" s="15">
        <v>3</v>
      </c>
      <c r="D13" s="16">
        <v>5600760440785</v>
      </c>
      <c r="E13" s="15" t="s">
        <v>34</v>
      </c>
      <c r="F13" s="22">
        <v>5</v>
      </c>
      <c r="G13" s="15">
        <v>120</v>
      </c>
      <c r="H13" s="15">
        <f t="shared" si="0"/>
        <v>107</v>
      </c>
      <c r="I13" s="15">
        <f t="shared" si="1"/>
        <v>1.07</v>
      </c>
      <c r="J13" s="22">
        <v>80</v>
      </c>
      <c r="K13" s="18">
        <v>240</v>
      </c>
      <c r="L13" s="18">
        <f t="shared" si="2"/>
        <v>7680</v>
      </c>
      <c r="M13" s="19">
        <v>0.09</v>
      </c>
      <c r="N13" s="19">
        <v>0.37</v>
      </c>
      <c r="O13" s="19">
        <v>0.375</v>
      </c>
      <c r="P13" s="19">
        <v>0.16</v>
      </c>
      <c r="Q13" s="20">
        <f t="shared" si="3"/>
        <v>1.2840000000000001E-2</v>
      </c>
      <c r="R13" s="19">
        <f t="shared" si="4"/>
        <v>1.0272000000000001</v>
      </c>
      <c r="T13" s="21">
        <v>0</v>
      </c>
      <c r="U13" s="19">
        <f t="shared" si="5"/>
        <v>0</v>
      </c>
      <c r="V13" s="19">
        <f t="shared" si="6"/>
        <v>0</v>
      </c>
      <c r="W13" s="19">
        <f t="shared" si="7"/>
        <v>0</v>
      </c>
    </row>
    <row r="14" spans="1:23" x14ac:dyDescent="0.25">
      <c r="A14" s="14" t="s">
        <v>47</v>
      </c>
      <c r="B14" s="25" t="s">
        <v>48</v>
      </c>
      <c r="C14" s="15">
        <v>12</v>
      </c>
      <c r="D14" s="16">
        <v>5600760440624</v>
      </c>
      <c r="E14" s="15">
        <v>3</v>
      </c>
      <c r="F14" s="15">
        <v>13</v>
      </c>
      <c r="G14" s="17">
        <v>170</v>
      </c>
      <c r="H14" s="15">
        <f t="shared" si="0"/>
        <v>157</v>
      </c>
      <c r="I14" s="15">
        <f>H14*0.01</f>
        <v>1.57</v>
      </c>
      <c r="J14" s="18">
        <v>39</v>
      </c>
      <c r="K14" s="18">
        <v>468</v>
      </c>
      <c r="L14" s="18">
        <f>K14*32</f>
        <v>14976</v>
      </c>
      <c r="M14" s="19">
        <v>0.17</v>
      </c>
      <c r="N14" s="19">
        <v>0.38</v>
      </c>
      <c r="O14" s="19">
        <v>0.7</v>
      </c>
      <c r="P14" s="19">
        <v>0.1</v>
      </c>
      <c r="Q14" s="20">
        <f>R14/J14</f>
        <v>3.8646153846153851E-2</v>
      </c>
      <c r="R14" s="19">
        <f t="shared" si="4"/>
        <v>1.5072000000000003</v>
      </c>
      <c r="T14" s="21">
        <v>0</v>
      </c>
      <c r="U14" s="19">
        <f t="shared" si="5"/>
        <v>0</v>
      </c>
      <c r="V14" s="19">
        <f t="shared" si="6"/>
        <v>0</v>
      </c>
      <c r="W14" s="19">
        <f t="shared" si="7"/>
        <v>0</v>
      </c>
    </row>
    <row r="15" spans="1:23" x14ac:dyDescent="0.25">
      <c r="A15" s="14" t="s">
        <v>49</v>
      </c>
      <c r="B15" s="23" t="s">
        <v>50</v>
      </c>
      <c r="C15" s="15">
        <v>3</v>
      </c>
      <c r="D15" s="16">
        <v>5600760440655</v>
      </c>
      <c r="E15" s="15" t="s">
        <v>34</v>
      </c>
      <c r="F15" s="15">
        <v>5</v>
      </c>
      <c r="G15" s="15">
        <v>120</v>
      </c>
      <c r="H15" s="15">
        <f t="shared" si="0"/>
        <v>107</v>
      </c>
      <c r="I15" s="15">
        <f>H15*0.01</f>
        <v>1.07</v>
      </c>
      <c r="J15" s="18">
        <v>80</v>
      </c>
      <c r="K15" s="18">
        <v>240</v>
      </c>
      <c r="L15" s="18">
        <f>K15*32</f>
        <v>7680</v>
      </c>
      <c r="M15" s="19">
        <v>0.09</v>
      </c>
      <c r="N15" s="19">
        <v>0.38500000000000001</v>
      </c>
      <c r="O15" s="19">
        <v>0.38</v>
      </c>
      <c r="P15" s="19">
        <v>0.18</v>
      </c>
      <c r="Q15" s="20">
        <f>R15/J15</f>
        <v>1.2840000000000001E-2</v>
      </c>
      <c r="R15" s="19">
        <f t="shared" si="4"/>
        <v>1.0272000000000001</v>
      </c>
      <c r="T15" s="21">
        <v>0</v>
      </c>
      <c r="U15" s="19">
        <f t="shared" si="5"/>
        <v>0</v>
      </c>
      <c r="V15" s="19">
        <f t="shared" si="6"/>
        <v>0</v>
      </c>
      <c r="W15" s="19">
        <f t="shared" si="7"/>
        <v>0</v>
      </c>
    </row>
    <row r="16" spans="1:23" x14ac:dyDescent="0.25">
      <c r="A16" s="14" t="s">
        <v>51</v>
      </c>
      <c r="B16" s="14" t="s">
        <v>52</v>
      </c>
      <c r="C16" s="15">
        <v>7</v>
      </c>
      <c r="D16" s="16">
        <v>5600760440808</v>
      </c>
      <c r="E16" s="15">
        <v>4</v>
      </c>
      <c r="F16" s="15">
        <v>15</v>
      </c>
      <c r="G16" s="17">
        <v>140</v>
      </c>
      <c r="H16" s="15">
        <f t="shared" si="0"/>
        <v>127</v>
      </c>
      <c r="I16" s="15">
        <f t="shared" si="1"/>
        <v>1.27</v>
      </c>
      <c r="J16" s="18">
        <v>60</v>
      </c>
      <c r="K16" s="18">
        <v>420</v>
      </c>
      <c r="L16" s="18">
        <f t="shared" si="2"/>
        <v>13440</v>
      </c>
      <c r="M16" s="19">
        <v>0.13</v>
      </c>
      <c r="N16" s="19">
        <v>0.37</v>
      </c>
      <c r="O16" s="19">
        <v>0.6</v>
      </c>
      <c r="P16" s="19">
        <v>0.09</v>
      </c>
      <c r="Q16" s="20">
        <f t="shared" si="3"/>
        <v>2.0320000000000001E-2</v>
      </c>
      <c r="R16" s="19">
        <f t="shared" si="4"/>
        <v>1.2192000000000001</v>
      </c>
      <c r="T16" s="21">
        <v>0</v>
      </c>
      <c r="U16" s="19">
        <f t="shared" si="5"/>
        <v>0</v>
      </c>
      <c r="V16" s="19">
        <f t="shared" si="6"/>
        <v>0</v>
      </c>
      <c r="W16" s="19">
        <f t="shared" si="7"/>
        <v>0</v>
      </c>
    </row>
    <row r="17" spans="1:23" x14ac:dyDescent="0.25">
      <c r="A17" s="14" t="s">
        <v>53</v>
      </c>
      <c r="B17" s="26" t="s">
        <v>54</v>
      </c>
      <c r="C17" s="15">
        <v>3</v>
      </c>
      <c r="D17" s="16">
        <v>5600760440594</v>
      </c>
      <c r="E17" s="15" t="s">
        <v>34</v>
      </c>
      <c r="F17" s="22">
        <v>5</v>
      </c>
      <c r="G17" s="15">
        <v>120</v>
      </c>
      <c r="H17" s="15">
        <f t="shared" si="0"/>
        <v>107</v>
      </c>
      <c r="I17" s="15">
        <f t="shared" si="1"/>
        <v>1.07</v>
      </c>
      <c r="J17" s="22">
        <v>80</v>
      </c>
      <c r="K17" s="18">
        <v>240</v>
      </c>
      <c r="L17" s="18">
        <f t="shared" si="2"/>
        <v>7680</v>
      </c>
      <c r="M17" s="19">
        <v>0.09</v>
      </c>
      <c r="N17" s="19">
        <v>0.38500000000000001</v>
      </c>
      <c r="O17" s="19">
        <v>0.38</v>
      </c>
      <c r="P17" s="19">
        <v>0.18</v>
      </c>
      <c r="Q17" s="20">
        <f t="shared" si="3"/>
        <v>1.2840000000000001E-2</v>
      </c>
      <c r="R17" s="19">
        <f t="shared" si="4"/>
        <v>1.0272000000000001</v>
      </c>
      <c r="T17" s="21">
        <v>0</v>
      </c>
      <c r="U17" s="19">
        <f t="shared" si="5"/>
        <v>0</v>
      </c>
      <c r="V17" s="19">
        <f t="shared" si="6"/>
        <v>0</v>
      </c>
      <c r="W17" s="19">
        <f t="shared" si="7"/>
        <v>0</v>
      </c>
    </row>
    <row r="18" spans="1:23" x14ac:dyDescent="0.25">
      <c r="A18" s="14" t="s">
        <v>55</v>
      </c>
      <c r="B18" s="14" t="s">
        <v>56</v>
      </c>
      <c r="C18" s="15">
        <v>1</v>
      </c>
      <c r="D18" s="16" t="s">
        <v>57</v>
      </c>
      <c r="E18" s="15" t="s">
        <v>58</v>
      </c>
      <c r="F18" s="15">
        <v>5</v>
      </c>
      <c r="G18" s="17">
        <v>120</v>
      </c>
      <c r="H18" s="15">
        <f t="shared" si="0"/>
        <v>107</v>
      </c>
      <c r="I18" s="15">
        <f>H18*0.01</f>
        <v>1.07</v>
      </c>
      <c r="J18" s="18">
        <v>200</v>
      </c>
      <c r="K18" s="18">
        <v>200</v>
      </c>
      <c r="L18" s="18">
        <f>K18*32</f>
        <v>6400</v>
      </c>
      <c r="M18" s="19">
        <v>0.02</v>
      </c>
      <c r="N18" s="19">
        <v>0.18</v>
      </c>
      <c r="O18" s="19">
        <v>0.33</v>
      </c>
      <c r="P18" s="19">
        <v>0.09</v>
      </c>
      <c r="Q18" s="20">
        <f>R18/J18</f>
        <v>5.1360000000000008E-3</v>
      </c>
      <c r="R18" s="19">
        <f t="shared" si="4"/>
        <v>1.0272000000000001</v>
      </c>
      <c r="T18" s="21">
        <v>0</v>
      </c>
      <c r="U18" s="19">
        <f t="shared" si="5"/>
        <v>0</v>
      </c>
      <c r="V18" s="19">
        <f t="shared" si="6"/>
        <v>0</v>
      </c>
      <c r="W18" s="19">
        <f t="shared" si="7"/>
        <v>0</v>
      </c>
    </row>
    <row r="19" spans="1:23" x14ac:dyDescent="0.25">
      <c r="A19" s="25" t="s">
        <v>71</v>
      </c>
      <c r="B19" s="25" t="s">
        <v>68</v>
      </c>
      <c r="C19" s="15">
        <v>7</v>
      </c>
      <c r="D19" s="16">
        <v>5600760440815</v>
      </c>
      <c r="E19" s="15">
        <v>4</v>
      </c>
      <c r="F19" s="15">
        <v>15</v>
      </c>
      <c r="G19" s="17">
        <v>140</v>
      </c>
      <c r="H19" s="15">
        <f t="shared" si="0"/>
        <v>127</v>
      </c>
      <c r="I19" s="15">
        <f t="shared" ref="I19:I21" si="8">H19*0.01</f>
        <v>1.27</v>
      </c>
      <c r="J19" s="18">
        <v>60</v>
      </c>
      <c r="K19" s="18">
        <v>420</v>
      </c>
      <c r="L19" s="18"/>
      <c r="M19" s="19">
        <v>0.13</v>
      </c>
      <c r="N19" s="19">
        <v>0.37</v>
      </c>
      <c r="O19" s="19">
        <v>0.6</v>
      </c>
      <c r="P19" s="19">
        <v>0.09</v>
      </c>
      <c r="Q19" s="20">
        <f t="shared" ref="Q19:Q21" si="9">R19/J19</f>
        <v>2.0320000000000001E-2</v>
      </c>
      <c r="R19" s="19">
        <f t="shared" si="4"/>
        <v>1.2192000000000001</v>
      </c>
      <c r="T19" s="21">
        <v>0</v>
      </c>
      <c r="U19" s="19">
        <f t="shared" si="5"/>
        <v>0</v>
      </c>
      <c r="V19" s="19">
        <f t="shared" si="6"/>
        <v>0</v>
      </c>
      <c r="W19" s="19">
        <f t="shared" si="7"/>
        <v>0</v>
      </c>
    </row>
    <row r="20" spans="1:23" x14ac:dyDescent="0.25">
      <c r="A20" s="25" t="s">
        <v>72</v>
      </c>
      <c r="B20" s="25" t="s">
        <v>69</v>
      </c>
      <c r="C20" s="15">
        <v>3</v>
      </c>
      <c r="D20" s="16">
        <v>5600760440600</v>
      </c>
      <c r="E20" s="15" t="s">
        <v>34</v>
      </c>
      <c r="F20" s="15">
        <v>5</v>
      </c>
      <c r="G20" s="15">
        <v>120</v>
      </c>
      <c r="H20" s="15">
        <f t="shared" si="0"/>
        <v>107</v>
      </c>
      <c r="I20" s="15">
        <f t="shared" si="8"/>
        <v>1.07</v>
      </c>
      <c r="J20" s="18">
        <v>80</v>
      </c>
      <c r="K20" s="18">
        <v>240</v>
      </c>
      <c r="L20" s="18"/>
      <c r="M20" s="19">
        <v>0.09</v>
      </c>
      <c r="N20" s="19">
        <v>0.38500000000000001</v>
      </c>
      <c r="O20" s="19">
        <v>0.38</v>
      </c>
      <c r="P20" s="19">
        <v>0.18</v>
      </c>
      <c r="Q20" s="20">
        <f t="shared" si="9"/>
        <v>1.2840000000000001E-2</v>
      </c>
      <c r="R20" s="19">
        <f t="shared" si="4"/>
        <v>1.0272000000000001</v>
      </c>
      <c r="T20" s="21">
        <v>0</v>
      </c>
      <c r="U20" s="19">
        <f t="shared" si="5"/>
        <v>0</v>
      </c>
      <c r="V20" s="19">
        <f t="shared" si="6"/>
        <v>0</v>
      </c>
      <c r="W20" s="19">
        <f t="shared" si="7"/>
        <v>0</v>
      </c>
    </row>
    <row r="21" spans="1:23" x14ac:dyDescent="0.25">
      <c r="A21" s="25" t="s">
        <v>73</v>
      </c>
      <c r="B21" s="25" t="s">
        <v>70</v>
      </c>
      <c r="C21" s="15">
        <v>1</v>
      </c>
      <c r="D21" s="16">
        <v>5600760440846</v>
      </c>
      <c r="E21" s="15" t="s">
        <v>58</v>
      </c>
      <c r="F21" s="15">
        <v>5</v>
      </c>
      <c r="G21" s="17">
        <v>120</v>
      </c>
      <c r="H21" s="15">
        <f t="shared" si="0"/>
        <v>107</v>
      </c>
      <c r="I21" s="15">
        <f t="shared" si="8"/>
        <v>1.07</v>
      </c>
      <c r="J21" s="18">
        <v>200</v>
      </c>
      <c r="K21" s="18">
        <v>200</v>
      </c>
      <c r="L21" s="18"/>
      <c r="M21" s="19">
        <v>0.02</v>
      </c>
      <c r="N21" s="19">
        <v>0.18</v>
      </c>
      <c r="O21" s="19">
        <v>0.33</v>
      </c>
      <c r="P21" s="19">
        <v>0.09</v>
      </c>
      <c r="Q21" s="20">
        <f t="shared" si="9"/>
        <v>5.1360000000000008E-3</v>
      </c>
      <c r="R21" s="19">
        <f t="shared" si="4"/>
        <v>1.0272000000000001</v>
      </c>
      <c r="T21" s="21">
        <v>0</v>
      </c>
      <c r="U21" s="19">
        <f t="shared" si="5"/>
        <v>0</v>
      </c>
      <c r="V21" s="19">
        <f t="shared" si="6"/>
        <v>0</v>
      </c>
      <c r="W21" s="19">
        <f t="shared" si="7"/>
        <v>0</v>
      </c>
    </row>
    <row r="22" spans="1:23" x14ac:dyDescent="0.25">
      <c r="A22" s="25" t="s">
        <v>59</v>
      </c>
      <c r="B22" s="25" t="s">
        <v>60</v>
      </c>
      <c r="C22" s="15">
        <v>7</v>
      </c>
      <c r="D22" s="16">
        <v>5600760440631</v>
      </c>
      <c r="E22" s="15">
        <v>4</v>
      </c>
      <c r="F22" s="15">
        <v>15</v>
      </c>
      <c r="G22" s="17">
        <v>140</v>
      </c>
      <c r="H22" s="15">
        <f t="shared" si="0"/>
        <v>127</v>
      </c>
      <c r="I22" s="15">
        <f>H22*0.01</f>
        <v>1.27</v>
      </c>
      <c r="J22" s="18">
        <v>60</v>
      </c>
      <c r="K22" s="18">
        <v>420</v>
      </c>
      <c r="L22" s="18">
        <f>K22*32</f>
        <v>13440</v>
      </c>
      <c r="M22" s="19">
        <v>0.13</v>
      </c>
      <c r="N22" s="19">
        <v>0.37</v>
      </c>
      <c r="O22" s="19">
        <v>0.6</v>
      </c>
      <c r="P22" s="19">
        <v>0.09</v>
      </c>
      <c r="Q22" s="20">
        <f>R22/J22</f>
        <v>2.0320000000000001E-2</v>
      </c>
      <c r="R22" s="19">
        <f t="shared" si="4"/>
        <v>1.2192000000000001</v>
      </c>
      <c r="T22" s="21">
        <v>0</v>
      </c>
      <c r="U22" s="19">
        <f>Q22*T22</f>
        <v>0</v>
      </c>
      <c r="V22" s="19">
        <f>T22*C22</f>
        <v>0</v>
      </c>
      <c r="W22" s="19">
        <f>(T22*M22)+V22</f>
        <v>0</v>
      </c>
    </row>
    <row r="23" spans="1:23" x14ac:dyDescent="0.25">
      <c r="A23" s="25" t="s">
        <v>61</v>
      </c>
      <c r="B23" s="25" t="s">
        <v>62</v>
      </c>
      <c r="C23" s="15">
        <v>3</v>
      </c>
      <c r="D23" s="16">
        <v>5600760440938</v>
      </c>
      <c r="E23" s="15" t="s">
        <v>34</v>
      </c>
      <c r="F23" s="15">
        <v>5</v>
      </c>
      <c r="G23" s="15">
        <v>120</v>
      </c>
      <c r="H23" s="15">
        <f t="shared" ref="H23:H25" si="10">G23-13</f>
        <v>107</v>
      </c>
      <c r="I23" s="15">
        <f t="shared" si="1"/>
        <v>1.07</v>
      </c>
      <c r="J23" s="18">
        <v>80</v>
      </c>
      <c r="K23" s="18">
        <v>240</v>
      </c>
      <c r="L23" s="18">
        <f t="shared" ref="L23:L25" si="11">K23*32</f>
        <v>7680</v>
      </c>
      <c r="M23" s="19">
        <v>0.09</v>
      </c>
      <c r="N23" s="19">
        <v>0.38500000000000001</v>
      </c>
      <c r="O23" s="19">
        <v>0.38</v>
      </c>
      <c r="P23" s="19">
        <v>0.18</v>
      </c>
      <c r="Q23" s="20">
        <f t="shared" si="3"/>
        <v>1.2840000000000001E-2</v>
      </c>
      <c r="R23" s="19">
        <f t="shared" ref="R23:R25" si="12">I23*0.8*1.2</f>
        <v>1.0272000000000001</v>
      </c>
      <c r="T23" s="21">
        <v>0</v>
      </c>
      <c r="U23" s="19">
        <f t="shared" ref="U23:U25" si="13">Q23*T23</f>
        <v>0</v>
      </c>
      <c r="V23" s="19">
        <f t="shared" ref="V23:V25" si="14">T23*C23</f>
        <v>0</v>
      </c>
      <c r="W23" s="19">
        <f t="shared" ref="W23:W25" si="15">(T23*M23)+V23</f>
        <v>0</v>
      </c>
    </row>
    <row r="24" spans="1:23" x14ac:dyDescent="0.25">
      <c r="A24" s="25" t="s">
        <v>63</v>
      </c>
      <c r="B24" s="25" t="s">
        <v>64</v>
      </c>
      <c r="C24" s="15">
        <v>1</v>
      </c>
      <c r="D24" s="16">
        <v>5600760440679</v>
      </c>
      <c r="E24" s="15" t="s">
        <v>58</v>
      </c>
      <c r="F24" s="15">
        <v>5</v>
      </c>
      <c r="G24" s="17">
        <v>120</v>
      </c>
      <c r="H24" s="15">
        <f>G24-13</f>
        <v>107</v>
      </c>
      <c r="I24" s="15">
        <f>H24*0.01</f>
        <v>1.07</v>
      </c>
      <c r="J24" s="18">
        <v>200</v>
      </c>
      <c r="K24" s="18">
        <v>200</v>
      </c>
      <c r="L24" s="18">
        <f t="shared" si="11"/>
        <v>6400</v>
      </c>
      <c r="M24" s="19">
        <v>0.02</v>
      </c>
      <c r="N24" s="19">
        <v>0.18</v>
      </c>
      <c r="O24" s="19">
        <v>0.33</v>
      </c>
      <c r="P24" s="19">
        <v>0.09</v>
      </c>
      <c r="Q24" s="20">
        <f>R24/J24</f>
        <v>5.1360000000000008E-3</v>
      </c>
      <c r="R24" s="19">
        <f>I24*0.8*1.2</f>
        <v>1.0272000000000001</v>
      </c>
      <c r="T24" s="21">
        <v>0</v>
      </c>
      <c r="U24" s="19">
        <f>Q24*T24</f>
        <v>0</v>
      </c>
      <c r="V24" s="19">
        <f>T24*C24</f>
        <v>0</v>
      </c>
      <c r="W24" s="19">
        <f>(T24*M24)+V24</f>
        <v>0</v>
      </c>
    </row>
    <row r="25" spans="1:23" ht="15.75" thickBot="1" x14ac:dyDescent="0.3">
      <c r="A25" s="25" t="s">
        <v>65</v>
      </c>
      <c r="B25" s="25" t="s">
        <v>66</v>
      </c>
      <c r="C25" s="15">
        <v>3</v>
      </c>
      <c r="D25" s="16">
        <v>5600760440648</v>
      </c>
      <c r="E25" s="15" t="s">
        <v>34</v>
      </c>
      <c r="F25" s="15">
        <v>5</v>
      </c>
      <c r="G25" s="15">
        <v>120</v>
      </c>
      <c r="H25" s="15">
        <f t="shared" si="10"/>
        <v>107</v>
      </c>
      <c r="I25" s="15">
        <f t="shared" si="1"/>
        <v>1.07</v>
      </c>
      <c r="J25" s="18">
        <v>80</v>
      </c>
      <c r="K25" s="18">
        <v>240</v>
      </c>
      <c r="L25" s="18">
        <f t="shared" si="11"/>
        <v>7680</v>
      </c>
      <c r="M25" s="19">
        <v>0.09</v>
      </c>
      <c r="N25" s="19">
        <v>0.38500000000000001</v>
      </c>
      <c r="O25" s="19">
        <v>0.38</v>
      </c>
      <c r="P25" s="19">
        <v>0.18</v>
      </c>
      <c r="Q25" s="20">
        <f t="shared" si="3"/>
        <v>1.2840000000000001E-2</v>
      </c>
      <c r="R25" s="19">
        <f t="shared" si="12"/>
        <v>1.0272000000000001</v>
      </c>
      <c r="T25" s="21">
        <v>0</v>
      </c>
      <c r="U25" s="19">
        <f t="shared" si="13"/>
        <v>0</v>
      </c>
      <c r="V25" s="19">
        <f t="shared" si="14"/>
        <v>0</v>
      </c>
      <c r="W25" s="19">
        <f t="shared" si="15"/>
        <v>0</v>
      </c>
    </row>
    <row r="26" spans="1:23" x14ac:dyDescent="0.2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9"/>
      <c r="T26" s="27" t="s">
        <v>67</v>
      </c>
      <c r="U26" s="28" t="s">
        <v>67</v>
      </c>
      <c r="V26" s="28" t="s">
        <v>67</v>
      </c>
      <c r="W26" s="28" t="s">
        <v>67</v>
      </c>
    </row>
    <row r="27" spans="1:23" ht="15.75" thickBot="1" x14ac:dyDescent="0.3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1"/>
      <c r="T27" s="29">
        <f>SUM(T6:T25)</f>
        <v>0</v>
      </c>
      <c r="U27" s="30">
        <f>SUM(U6:U25)</f>
        <v>0</v>
      </c>
      <c r="V27" s="30">
        <f>SUM(V6:V25)</f>
        <v>0</v>
      </c>
      <c r="W27" s="30">
        <f>SUM(W6:W25)</f>
        <v>0</v>
      </c>
    </row>
    <row r="28" spans="1:23" s="2" customFormat="1" ht="4.5" customHeight="1" x14ac:dyDescent="0.2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1"/>
      <c r="T28" s="1"/>
      <c r="U28" s="1"/>
      <c r="V28" s="1"/>
      <c r="W28" s="1"/>
    </row>
  </sheetData>
  <mergeCells count="7">
    <mergeCell ref="A28:R28"/>
    <mergeCell ref="A1:R1"/>
    <mergeCell ref="A2:R2"/>
    <mergeCell ref="T2:W2"/>
    <mergeCell ref="A3:R3"/>
    <mergeCell ref="F4:I4"/>
    <mergeCell ref="A26:R27"/>
  </mergeCells>
  <pageMargins left="0.7" right="0.7" top="0.75" bottom="0.75" header="0.3" footer="0.3"/>
  <pageSetup paperSize="8" scale="3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6CABC7BE1F49469CC8D79D421EFF3B" ma:contentTypeVersion="5" ma:contentTypeDescription="Criar um novo documento." ma:contentTypeScope="" ma:versionID="dd6c56cb321e353fd19b9ab837569b1d">
  <xsd:schema xmlns:xsd="http://www.w3.org/2001/XMLSchema" xmlns:xs="http://www.w3.org/2001/XMLSchema" xmlns:p="http://schemas.microsoft.com/office/2006/metadata/properties" xmlns:ns2="de6f6757-f832-4f49-9461-e215d075889d" targetNamespace="http://schemas.microsoft.com/office/2006/metadata/properties" ma:root="true" ma:fieldsID="1bcd81fd8cd03b193bc64809c3b90348" ns2:_="">
    <xsd:import namespace="de6f6757-f832-4f49-9461-e215d07588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6f6757-f832-4f49-9461-e215d07588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62616CD-F5D1-458C-A381-E0AE9F729B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074456-FEC2-4BF2-859A-989609255F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6f6757-f832-4f49-9461-e215d07588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836DB03-1971-485D-BA68-E1677942C420}">
  <ds:schemaRefs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de6f6757-f832-4f49-9461-e215d075889d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 Mediterraneum</vt:lpstr>
      <vt:lpstr>'HO Mediterraneum'!Área_de_impresión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Ribeiro</dc:creator>
  <cp:lastModifiedBy>cemup</cp:lastModifiedBy>
  <cp:lastPrinted>2019-03-04T17:19:07Z</cp:lastPrinted>
  <dcterms:created xsi:type="dcterms:W3CDTF">2019-01-21T09:26:56Z</dcterms:created>
  <dcterms:modified xsi:type="dcterms:W3CDTF">2019-03-04T17:20:20Z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0x010100FE6CABC7BE1F49469CC8D79D421EFF3B</vt:lpwstr>
  </property>
</Properties>
</file>