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er\Documents\DataScience\Proyectos\IntelRecruit\SuperBara\"/>
    </mc:Choice>
  </mc:AlternateContent>
  <bookViews>
    <workbookView xWindow="0" yWindow="0" windowWidth="28800" windowHeight="12330" tabRatio="790" activeTab="1"/>
  </bookViews>
  <sheets>
    <sheet name="Portada" sheetId="7" r:id="rId1"/>
    <sheet name="Base de datos" sheetId="1" r:id="rId2"/>
    <sheet name="Hoja1" sheetId="12" r:id="rId3"/>
    <sheet name="Productividad MR por Reclutador" sheetId="6" r:id="rId4"/>
    <sheet name="Productividad por Reclutador" sheetId="10" r:id="rId5"/>
    <sheet name="Batting" sheetId="11" r:id="rId6"/>
    <sheet name="Medios de Reclutamiento" sheetId="8" r:id="rId7"/>
  </sheets>
  <externalReferences>
    <externalReference r:id="rId8"/>
  </externalReferences>
  <definedNames>
    <definedName name="_xlnm._FilterDatabase" localSheetId="1" hidden="1">'Base de datos'!$A$1:$AG$582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0" i="1" l="1"/>
  <c r="C310" i="1" s="1"/>
  <c r="D308" i="1"/>
  <c r="C308" i="1" s="1"/>
  <c r="D305" i="1"/>
  <c r="C305" i="1" s="1"/>
  <c r="D304" i="1"/>
  <c r="C304" i="1" s="1"/>
  <c r="D303" i="1"/>
  <c r="C303" i="1" s="1"/>
  <c r="D219" i="1"/>
  <c r="C219" i="1" s="1"/>
  <c r="D301" i="1"/>
  <c r="C301" i="1" s="1"/>
  <c r="D302" i="1"/>
  <c r="C302" i="1" s="1"/>
  <c r="D300" i="1"/>
  <c r="C300" i="1" s="1"/>
  <c r="D299" i="1"/>
  <c r="C299" i="1" s="1"/>
  <c r="D298" i="1"/>
  <c r="C298" i="1" s="1"/>
  <c r="D296" i="1"/>
  <c r="C296" i="1" s="1"/>
  <c r="D297" i="1"/>
  <c r="C297" i="1" s="1"/>
  <c r="D294" i="1"/>
  <c r="C294" i="1" s="1"/>
  <c r="D295" i="1"/>
  <c r="C295" i="1" s="1"/>
  <c r="D292" i="1"/>
  <c r="C292" i="1" s="1"/>
  <c r="D291" i="1"/>
  <c r="C291" i="1" s="1"/>
  <c r="D17" i="1"/>
  <c r="C17" i="1" s="1"/>
  <c r="D290" i="1"/>
  <c r="C290" i="1" s="1"/>
  <c r="D289" i="1"/>
  <c r="C289" i="1" s="1"/>
  <c r="D288" i="1"/>
  <c r="C288" i="1" s="1"/>
  <c r="D287" i="1"/>
  <c r="C287" i="1" s="1"/>
  <c r="D285" i="1"/>
  <c r="C285" i="1" s="1"/>
  <c r="D284" i="1"/>
  <c r="C284" i="1" s="1"/>
  <c r="D283" i="1"/>
  <c r="C283" i="1" s="1"/>
  <c r="D281" i="1"/>
  <c r="C281" i="1" s="1"/>
  <c r="D282" i="1"/>
  <c r="C282" i="1" s="1"/>
  <c r="D280" i="1"/>
  <c r="C280" i="1" s="1"/>
  <c r="D278" i="1"/>
  <c r="C278" i="1" s="1"/>
  <c r="D279" i="1"/>
  <c r="C279" i="1" s="1"/>
  <c r="D277" i="1"/>
  <c r="C277" i="1" s="1"/>
  <c r="D276" i="1"/>
  <c r="C276" i="1" s="1"/>
  <c r="D275" i="1"/>
  <c r="C275" i="1" s="1"/>
  <c r="D273" i="1"/>
  <c r="C273" i="1" s="1"/>
  <c r="D274" i="1"/>
  <c r="C274" i="1" s="1"/>
  <c r="D271" i="1"/>
  <c r="C271" i="1" s="1"/>
  <c r="D272" i="1"/>
  <c r="C272" i="1" s="1"/>
  <c r="D270" i="1"/>
  <c r="C270" i="1" s="1"/>
  <c r="D268" i="1"/>
  <c r="C268" i="1" s="1"/>
  <c r="D269" i="1"/>
  <c r="C269" i="1" s="1"/>
  <c r="D265" i="1"/>
  <c r="C265" i="1" s="1"/>
  <c r="D266" i="1"/>
  <c r="C266" i="1" s="1"/>
  <c r="D312" i="1"/>
  <c r="C312" i="1" s="1"/>
  <c r="D161" i="1"/>
  <c r="C161" i="1" s="1"/>
  <c r="D163" i="1"/>
  <c r="C163" i="1" s="1"/>
  <c r="D314" i="1"/>
  <c r="C314" i="1" s="1"/>
  <c r="D107" i="1"/>
  <c r="C107" i="1" s="1"/>
  <c r="D315" i="1"/>
  <c r="C315" i="1" s="1"/>
  <c r="D324" i="1"/>
  <c r="C324" i="1" s="1"/>
  <c r="D162" i="1"/>
  <c r="C162" i="1" s="1"/>
  <c r="D322" i="1"/>
  <c r="C322" i="1" s="1"/>
  <c r="D334" i="1"/>
  <c r="C334" i="1" s="1"/>
  <c r="D182" i="1"/>
  <c r="C182" i="1" s="1"/>
  <c r="D333" i="1"/>
  <c r="C333" i="1" s="1"/>
  <c r="D331" i="1"/>
  <c r="C331" i="1" s="1"/>
  <c r="D328" i="1"/>
  <c r="C328" i="1" s="1"/>
  <c r="D376" i="1"/>
  <c r="C376" i="1" s="1"/>
  <c r="D335" i="1"/>
  <c r="C335" i="1" s="1"/>
  <c r="D336" i="1"/>
  <c r="C336" i="1" s="1"/>
  <c r="D170" i="1"/>
  <c r="C170" i="1" s="1"/>
  <c r="D374" i="1"/>
  <c r="C374" i="1" s="1"/>
  <c r="D199" i="1"/>
  <c r="C199" i="1" s="1"/>
  <c r="D169" i="1"/>
  <c r="C169" i="1" s="1"/>
  <c r="D372" i="1"/>
  <c r="C372" i="1" s="1"/>
  <c r="D371" i="1"/>
  <c r="C371" i="1" s="1"/>
  <c r="D168" i="1"/>
  <c r="C168" i="1" s="1"/>
  <c r="D370" i="1"/>
  <c r="C370" i="1" s="1"/>
  <c r="D293" i="1"/>
  <c r="C293" i="1" s="1"/>
  <c r="D369" i="1"/>
  <c r="C369" i="1" s="1"/>
  <c r="D220" i="1"/>
  <c r="C220" i="1" s="1"/>
  <c r="D361" i="1"/>
  <c r="C361" i="1" s="1"/>
  <c r="D362" i="1"/>
  <c r="C362" i="1" s="1"/>
  <c r="D347" i="1"/>
  <c r="C347" i="1" s="1"/>
  <c r="D183" i="1"/>
  <c r="C183" i="1" s="1"/>
  <c r="D343" i="1"/>
  <c r="C343" i="1" s="1"/>
  <c r="D165" i="1"/>
  <c r="C165" i="1" s="1"/>
  <c r="D221" i="1"/>
  <c r="C221" i="1" s="1"/>
  <c r="D382" i="1"/>
  <c r="C382" i="1" s="1"/>
  <c r="D222" i="1"/>
  <c r="C222" i="1" s="1"/>
  <c r="D381" i="1"/>
  <c r="C381" i="1" s="1"/>
  <c r="D48" i="1"/>
  <c r="C48" i="1" s="1"/>
  <c r="D380" i="1"/>
  <c r="C380" i="1" s="1"/>
  <c r="D164" i="1"/>
  <c r="C164" i="1" s="1"/>
  <c r="D377" i="1"/>
  <c r="C377" i="1" s="1"/>
  <c r="D185" i="1"/>
  <c r="C185" i="1" s="1"/>
  <c r="D171" i="1"/>
  <c r="C171" i="1" s="1"/>
  <c r="D223" i="1"/>
  <c r="C223" i="1" s="1"/>
  <c r="D109" i="1"/>
  <c r="C109" i="1" s="1"/>
  <c r="D384" i="1"/>
  <c r="C384" i="1" s="1"/>
  <c r="D172" i="1"/>
  <c r="C172" i="1" s="1"/>
  <c r="D184" i="1"/>
  <c r="C184" i="1" s="1"/>
  <c r="D344" i="1"/>
  <c r="C344" i="1" s="1"/>
  <c r="D388" i="1"/>
  <c r="C388" i="1" s="1"/>
  <c r="D383" i="1"/>
  <c r="C383" i="1" s="1"/>
  <c r="D224" i="1"/>
  <c r="C224" i="1" s="1"/>
  <c r="D133" i="1"/>
  <c r="C133" i="1" s="1"/>
  <c r="D387" i="1"/>
  <c r="C387" i="1" s="1"/>
  <c r="D160" i="1"/>
  <c r="C160" i="1" s="1"/>
  <c r="D53" i="1"/>
  <c r="C53" i="1" s="1"/>
  <c r="D173" i="1"/>
  <c r="C173" i="1" s="1"/>
  <c r="D225" i="1"/>
  <c r="C225" i="1" s="1"/>
  <c r="D186" i="1"/>
  <c r="C186" i="1" s="1"/>
  <c r="D176" i="1"/>
  <c r="C176" i="1" s="1"/>
  <c r="D174" i="1"/>
  <c r="C174" i="1" s="1"/>
  <c r="D175" i="1"/>
  <c r="C175" i="1" s="1"/>
  <c r="D393" i="1"/>
  <c r="C393" i="1" s="1"/>
  <c r="D337" i="1"/>
  <c r="C337" i="1" s="1"/>
  <c r="D177" i="1"/>
  <c r="C177" i="1" s="1"/>
  <c r="D392" i="1"/>
  <c r="C392" i="1" s="1"/>
  <c r="D12" i="1"/>
  <c r="C12" i="1" s="1"/>
  <c r="D114" i="1"/>
  <c r="C114" i="1" s="1"/>
  <c r="D142" i="1"/>
  <c r="C142" i="1" s="1"/>
  <c r="D390" i="1"/>
  <c r="C390" i="1" s="1"/>
  <c r="D226" i="1"/>
  <c r="C226" i="1" s="1"/>
  <c r="D389" i="1"/>
  <c r="C389" i="1" s="1"/>
  <c r="D286" i="1"/>
  <c r="C286" i="1" s="1"/>
  <c r="D108" i="1"/>
  <c r="C108" i="1" s="1"/>
  <c r="D192" i="1"/>
  <c r="C192" i="1" s="1"/>
  <c r="D338" i="1"/>
  <c r="C338" i="1" s="1"/>
  <c r="D339" i="1"/>
  <c r="C339" i="1" s="1"/>
  <c r="D398" i="1"/>
  <c r="C398" i="1" s="1"/>
  <c r="D228" i="1"/>
  <c r="C228" i="1" s="1"/>
  <c r="D189" i="1"/>
  <c r="C189" i="1" s="1"/>
  <c r="D190" i="1"/>
  <c r="C190" i="1" s="1"/>
  <c r="D396" i="1"/>
  <c r="C396" i="1" s="1"/>
  <c r="D39" i="1"/>
  <c r="C39" i="1" s="1"/>
  <c r="D227" i="1"/>
  <c r="C227" i="1" s="1"/>
  <c r="D178" i="1"/>
  <c r="C178" i="1" s="1"/>
  <c r="D395" i="1"/>
  <c r="C395" i="1" s="1"/>
  <c r="D348" i="1"/>
  <c r="C348" i="1" s="1"/>
  <c r="D166" i="1"/>
  <c r="C166" i="1" s="1"/>
  <c r="D200" i="1"/>
  <c r="C200" i="1" s="1"/>
  <c r="D188" i="1"/>
  <c r="C188" i="1" s="1"/>
  <c r="D187" i="1"/>
  <c r="C187" i="1" s="1"/>
  <c r="D378" i="1"/>
  <c r="C378" i="1" s="1"/>
  <c r="D198" i="1"/>
  <c r="C198" i="1" s="1"/>
  <c r="D179" i="1"/>
  <c r="C179" i="1" s="1"/>
  <c r="D399" i="1"/>
  <c r="C399" i="1" s="1"/>
  <c r="D194" i="1"/>
  <c r="C194" i="1" s="1"/>
  <c r="D110" i="1"/>
  <c r="C110" i="1" s="1"/>
  <c r="D193" i="1"/>
  <c r="C193" i="1" s="1"/>
  <c r="D349" i="1"/>
  <c r="C349" i="1" s="1"/>
  <c r="D167" i="1"/>
  <c r="C167" i="1" s="1"/>
  <c r="D316" i="1"/>
  <c r="C316" i="1" s="1"/>
  <c r="D206" i="1"/>
  <c r="C206" i="1" s="1"/>
  <c r="D55" i="1"/>
  <c r="C55" i="1" s="1"/>
  <c r="D405" i="1"/>
  <c r="C405" i="1" s="1"/>
  <c r="D201" i="1"/>
  <c r="C201" i="1" s="1"/>
  <c r="D195" i="1"/>
  <c r="C195" i="1" s="1"/>
  <c r="D403" i="1"/>
  <c r="C403" i="1" s="1"/>
  <c r="D404" i="1"/>
  <c r="C404" i="1" s="1"/>
  <c r="D57" i="1"/>
  <c r="C57" i="1" s="1"/>
  <c r="D402" i="1"/>
  <c r="C402" i="1" s="1"/>
  <c r="D254" i="1"/>
  <c r="C254" i="1" s="1"/>
  <c r="D401" i="1"/>
  <c r="C401" i="1" s="1"/>
  <c r="D400" i="1"/>
  <c r="C400" i="1" s="1"/>
  <c r="D249" i="1"/>
  <c r="C249" i="1" s="1"/>
  <c r="D180" i="1"/>
  <c r="C180" i="1" s="1"/>
  <c r="D406" i="1"/>
  <c r="C406" i="1" s="1"/>
  <c r="D22" i="1"/>
  <c r="C22" i="1" s="1"/>
  <c r="D150" i="1"/>
  <c r="C150" i="1" s="1"/>
  <c r="D144" i="1"/>
  <c r="C144" i="1" s="1"/>
  <c r="D197" i="1"/>
  <c r="C197" i="1" s="1"/>
  <c r="D191" i="1"/>
  <c r="C191" i="1" s="1"/>
  <c r="D181" i="1"/>
  <c r="C181" i="1" s="1"/>
  <c r="D412" i="1"/>
  <c r="C412" i="1" s="1"/>
  <c r="D408" i="1"/>
  <c r="C408" i="1" s="1"/>
  <c r="D580" i="1"/>
  <c r="C580" i="1" s="1"/>
  <c r="D581" i="1"/>
  <c r="C581" i="1" s="1"/>
  <c r="D419" i="1"/>
  <c r="C419" i="1" s="1"/>
  <c r="D415" i="1"/>
  <c r="C415" i="1" s="1"/>
  <c r="D196" i="1"/>
  <c r="C196" i="1" s="1"/>
  <c r="D21" i="1"/>
  <c r="C21" i="1" s="1"/>
  <c r="D409" i="1"/>
  <c r="C409" i="1" s="1"/>
  <c r="D420" i="1"/>
  <c r="C420" i="1" s="1"/>
  <c r="D582" i="1"/>
  <c r="C582" i="1" s="1"/>
  <c r="D151" i="1"/>
  <c r="C151" i="1" s="1"/>
  <c r="D427" i="1"/>
  <c r="C427" i="1" s="1"/>
  <c r="D207" i="1"/>
  <c r="C207" i="1" s="1"/>
  <c r="D426" i="1"/>
  <c r="C426" i="1" s="1"/>
  <c r="D425" i="1"/>
  <c r="C425" i="1" s="1"/>
  <c r="D205" i="1"/>
  <c r="C205" i="1" s="1"/>
  <c r="D423" i="1"/>
  <c r="C423" i="1" s="1"/>
  <c r="D422" i="1"/>
  <c r="C422" i="1" s="1"/>
  <c r="D99" i="1"/>
  <c r="C99" i="1" s="1"/>
  <c r="D97" i="1"/>
  <c r="C97" i="1" s="1"/>
  <c r="D143" i="1"/>
  <c r="C143" i="1" s="1"/>
  <c r="D236" i="1"/>
  <c r="C236" i="1" s="1"/>
  <c r="D428" i="1"/>
  <c r="C428" i="1" s="1"/>
  <c r="D379" i="1"/>
  <c r="C379" i="1" s="1"/>
  <c r="D235" i="1"/>
  <c r="C235" i="1" s="1"/>
  <c r="D152" i="1"/>
  <c r="C152" i="1" s="1"/>
  <c r="D238" i="1"/>
  <c r="C238" i="1" s="1"/>
  <c r="D98" i="1"/>
  <c r="C98" i="1" s="1"/>
  <c r="D237" i="1"/>
  <c r="C237" i="1" s="1"/>
  <c r="D350" i="1"/>
  <c r="C350" i="1" s="1"/>
  <c r="D351" i="1"/>
  <c r="C351" i="1" s="1"/>
  <c r="D332" i="1"/>
  <c r="C332" i="1" s="1"/>
  <c r="D429" i="1"/>
  <c r="C429" i="1" s="1"/>
  <c r="D432" i="1"/>
  <c r="C432" i="1" s="1"/>
  <c r="D583" i="1"/>
  <c r="C583" i="1" s="1"/>
  <c r="D352" i="1"/>
  <c r="C352" i="1" s="1"/>
  <c r="D353" i="1"/>
  <c r="C353" i="1" s="1"/>
  <c r="D438" i="1"/>
  <c r="C438" i="1" s="1"/>
  <c r="D354" i="1"/>
  <c r="C354" i="1" s="1"/>
  <c r="D433" i="1"/>
  <c r="C433" i="1" s="1"/>
  <c r="D329" i="1"/>
  <c r="C329" i="1" s="1"/>
  <c r="D373" i="1"/>
  <c r="C373" i="1" s="1"/>
  <c r="D443" i="1"/>
  <c r="C443" i="1" s="1"/>
  <c r="D442" i="1"/>
  <c r="C442" i="1" s="1"/>
  <c r="D58" i="1"/>
  <c r="C58" i="1" s="1"/>
  <c r="D74" i="1"/>
  <c r="C74" i="1" s="1"/>
  <c r="D385" i="1"/>
  <c r="C385" i="1" s="1"/>
  <c r="D139" i="1"/>
  <c r="C139" i="1" s="1"/>
  <c r="D441" i="1"/>
  <c r="C441" i="1" s="1"/>
  <c r="D444" i="1"/>
  <c r="C444" i="1" s="1"/>
  <c r="D448" i="1"/>
  <c r="C448" i="1" s="1"/>
  <c r="D454" i="1"/>
  <c r="C454" i="1" s="1"/>
  <c r="D445" i="1"/>
  <c r="C445" i="1" s="1"/>
  <c r="D73" i="1"/>
  <c r="C73" i="1" s="1"/>
  <c r="D452" i="1"/>
  <c r="C452" i="1" s="1"/>
  <c r="D451" i="1"/>
  <c r="C451" i="1" s="1"/>
  <c r="D450" i="1"/>
  <c r="C450" i="1" s="1"/>
  <c r="D71" i="1"/>
  <c r="C71" i="1" s="1"/>
  <c r="D449" i="1"/>
  <c r="C449" i="1" s="1"/>
  <c r="D23" i="1"/>
  <c r="C23" i="1" s="1"/>
  <c r="D456" i="1"/>
  <c r="C456" i="1" s="1"/>
  <c r="D317" i="1"/>
  <c r="C317" i="1" s="1"/>
  <c r="D455" i="1"/>
  <c r="C455" i="1" s="1"/>
  <c r="D153" i="1"/>
  <c r="C153" i="1" s="1"/>
  <c r="D397" i="1"/>
  <c r="C397" i="1" s="1"/>
  <c r="D462" i="1"/>
  <c r="C462" i="1" s="1"/>
  <c r="D239" i="1"/>
  <c r="C239" i="1" s="1"/>
  <c r="D70" i="1"/>
  <c r="C70" i="1" s="1"/>
  <c r="D140" i="1"/>
  <c r="C140" i="1" s="1"/>
  <c r="D75" i="1"/>
  <c r="C75" i="1" s="1"/>
  <c r="D138" i="1"/>
  <c r="C138" i="1" s="1"/>
  <c r="D458" i="1"/>
  <c r="C458" i="1" s="1"/>
  <c r="D96" i="1"/>
  <c r="C96" i="1" s="1"/>
  <c r="D421" i="1"/>
  <c r="C421" i="1" s="1"/>
  <c r="D217" i="1"/>
  <c r="C217" i="1" s="1"/>
  <c r="D464" i="1"/>
  <c r="C464" i="1" s="1"/>
  <c r="D468" i="1"/>
  <c r="C468" i="1" s="1"/>
  <c r="D40" i="1"/>
  <c r="C40" i="1" s="1"/>
  <c r="D94" i="1"/>
  <c r="C94" i="1" s="1"/>
  <c r="D93" i="1"/>
  <c r="C93" i="1" s="1"/>
  <c r="D89" i="1"/>
  <c r="C89" i="1" s="1"/>
  <c r="D41" i="1"/>
  <c r="C41" i="1" s="1"/>
  <c r="D469" i="1"/>
  <c r="C469" i="1" s="1"/>
  <c r="D72" i="1"/>
  <c r="C72" i="1" s="1"/>
  <c r="D25" i="1"/>
  <c r="C25" i="1" s="1"/>
  <c r="D126" i="1"/>
  <c r="C126" i="1" s="1"/>
  <c r="D243" i="1"/>
  <c r="C243" i="1" s="1"/>
  <c r="D475" i="1"/>
  <c r="C475" i="1" s="1"/>
  <c r="D44" i="1"/>
  <c r="C44" i="1" s="1"/>
  <c r="D257" i="1"/>
  <c r="C257" i="1" s="1"/>
  <c r="D474" i="1"/>
  <c r="C474" i="1" s="1"/>
  <c r="D473" i="1"/>
  <c r="C473" i="1" s="1"/>
  <c r="D330" i="1"/>
  <c r="C330" i="1" s="1"/>
  <c r="D242" i="1"/>
  <c r="C242" i="1" s="1"/>
  <c r="D213" i="1"/>
  <c r="C213" i="1" s="1"/>
  <c r="D127" i="1"/>
  <c r="C127" i="1" s="1"/>
  <c r="D453" i="1"/>
  <c r="C453" i="1" s="1"/>
  <c r="D106" i="1"/>
  <c r="C106" i="1" s="1"/>
  <c r="D410" i="1"/>
  <c r="C410" i="1" s="1"/>
  <c r="D457" i="1"/>
  <c r="C457" i="1" s="1"/>
  <c r="D258" i="1"/>
  <c r="C258" i="1" s="1"/>
  <c r="D477" i="1"/>
  <c r="C477" i="1" s="1"/>
  <c r="D476" i="1"/>
  <c r="C476" i="1" s="1"/>
  <c r="D355" i="1"/>
  <c r="C355" i="1" s="1"/>
  <c r="D318" i="1"/>
  <c r="C318" i="1" s="1"/>
  <c r="D481" i="1"/>
  <c r="C481" i="1" s="1"/>
  <c r="D479" i="1"/>
  <c r="C479" i="1" s="1"/>
  <c r="D129" i="1"/>
  <c r="C129" i="1" s="1"/>
  <c r="D434" i="1"/>
  <c r="C434" i="1" s="1"/>
  <c r="D319" i="1"/>
  <c r="C319" i="1" s="1"/>
  <c r="D92" i="1"/>
  <c r="C92" i="1" s="1"/>
  <c r="D488" i="1"/>
  <c r="C488" i="1" s="1"/>
  <c r="D234" i="1"/>
  <c r="C234" i="1" s="1"/>
  <c r="D484" i="1"/>
  <c r="C484" i="1" s="1"/>
  <c r="D482" i="1"/>
  <c r="C482" i="1" s="1"/>
  <c r="D490" i="1"/>
  <c r="C490" i="1" s="1"/>
  <c r="D112" i="1"/>
  <c r="C112" i="1" s="1"/>
  <c r="D493" i="1"/>
  <c r="C493" i="1" s="1"/>
  <c r="D116" i="1"/>
  <c r="C116" i="1" s="1"/>
  <c r="D366" i="1"/>
  <c r="C366" i="1" s="1"/>
  <c r="D491" i="1"/>
  <c r="C491" i="1" s="1"/>
  <c r="D49" i="1"/>
  <c r="C49" i="1" s="1"/>
  <c r="D232" i="1"/>
  <c r="C232" i="1" s="1"/>
  <c r="D80" i="1"/>
  <c r="C80" i="1" s="1"/>
  <c r="D18" i="1"/>
  <c r="C18" i="1" s="1"/>
  <c r="D78" i="1"/>
  <c r="C78" i="1" s="1"/>
  <c r="D485" i="1"/>
  <c r="C485" i="1" s="1"/>
  <c r="D2" i="1"/>
  <c r="C2" i="1" s="1"/>
  <c r="D500" i="1"/>
  <c r="C500" i="1" s="1"/>
  <c r="D502" i="1"/>
  <c r="C502" i="1" s="1"/>
  <c r="D494" i="1"/>
  <c r="C494" i="1" s="1"/>
  <c r="D146" i="1"/>
  <c r="C146" i="1" s="1"/>
  <c r="D79" i="1"/>
  <c r="C79" i="1" s="1"/>
  <c r="D411" i="1"/>
  <c r="C411" i="1" s="1"/>
  <c r="D459" i="1"/>
  <c r="C459" i="1" s="1"/>
  <c r="D460" i="1"/>
  <c r="C460" i="1" s="1"/>
  <c r="D3" i="1"/>
  <c r="C3" i="1" s="1"/>
  <c r="D130" i="1"/>
  <c r="C130" i="1" s="1"/>
  <c r="D244" i="1"/>
  <c r="C244" i="1" s="1"/>
  <c r="D216" i="1"/>
  <c r="C216" i="1" s="1"/>
  <c r="D513" i="1"/>
  <c r="C513" i="1" s="1"/>
  <c r="D508" i="1"/>
  <c r="C508" i="1" s="1"/>
  <c r="D505" i="1"/>
  <c r="C505" i="1" s="1"/>
  <c r="D519" i="1"/>
  <c r="C519" i="1" s="1"/>
  <c r="D439" i="1"/>
  <c r="C439" i="1" s="1"/>
  <c r="D514" i="1"/>
  <c r="C514" i="1" s="1"/>
  <c r="D241" i="1"/>
  <c r="C241" i="1" s="1"/>
  <c r="D66" i="1"/>
  <c r="C66" i="1" s="1"/>
  <c r="D61" i="1"/>
  <c r="C61" i="1" s="1"/>
  <c r="D530" i="1"/>
  <c r="C530" i="1" s="1"/>
  <c r="D5" i="1"/>
  <c r="C5" i="1" s="1"/>
  <c r="D529" i="1"/>
  <c r="C529" i="1" s="1"/>
  <c r="D515" i="1"/>
  <c r="C515" i="1" s="1"/>
  <c r="D115" i="1"/>
  <c r="C115" i="1" s="1"/>
  <c r="D59" i="1"/>
  <c r="C59" i="1" s="1"/>
  <c r="D100" i="1"/>
  <c r="C100" i="1" s="1"/>
  <c r="D489" i="1"/>
  <c r="C489" i="1" s="1"/>
  <c r="D527" i="1"/>
  <c r="C527" i="1" s="1"/>
  <c r="D528" i="1"/>
  <c r="C528" i="1" s="1"/>
  <c r="D113" i="1"/>
  <c r="C113" i="1" s="1"/>
  <c r="D154" i="1"/>
  <c r="C154" i="1" s="1"/>
  <c r="D86" i="1"/>
  <c r="C86" i="1" s="1"/>
  <c r="D131" i="1"/>
  <c r="C131" i="1" s="1"/>
  <c r="D520" i="1"/>
  <c r="C520" i="1" s="1"/>
  <c r="D87" i="1"/>
  <c r="C87" i="1" s="1"/>
  <c r="D309" i="1"/>
  <c r="C309" i="1" s="1"/>
  <c r="D503" i="1"/>
  <c r="C503" i="1" s="1"/>
  <c r="D340" i="1"/>
  <c r="C340" i="1" s="1"/>
  <c r="D204" i="1"/>
  <c r="C204" i="1" s="1"/>
  <c r="D82" i="1"/>
  <c r="C82" i="1" s="1"/>
  <c r="D31" i="1"/>
  <c r="C31" i="1" s="1"/>
  <c r="D32" i="1"/>
  <c r="C32" i="1" s="1"/>
  <c r="D102" i="1"/>
  <c r="C102" i="1" s="1"/>
  <c r="D203" i="1"/>
  <c r="C203" i="1" s="1"/>
  <c r="D446" i="1"/>
  <c r="C446" i="1" s="1"/>
  <c r="D135" i="1"/>
  <c r="C135" i="1" s="1"/>
  <c r="D101" i="1"/>
  <c r="C101" i="1" s="1"/>
  <c r="D147" i="1"/>
  <c r="C147" i="1" s="1"/>
  <c r="D62" i="1"/>
  <c r="C62" i="1" s="1"/>
  <c r="D533" i="1"/>
  <c r="C533" i="1" s="1"/>
  <c r="D534" i="1"/>
  <c r="C534" i="1" s="1"/>
  <c r="D535" i="1"/>
  <c r="C535" i="1" s="1"/>
  <c r="D245" i="1"/>
  <c r="C245" i="1" s="1"/>
  <c r="D509" i="1"/>
  <c r="C509" i="1" s="1"/>
  <c r="D492" i="1"/>
  <c r="C492" i="1" s="1"/>
  <c r="D67" i="1"/>
  <c r="C67" i="1" s="1"/>
  <c r="D435" i="1"/>
  <c r="C435" i="1" s="1"/>
  <c r="D536" i="1"/>
  <c r="C536" i="1" s="1"/>
  <c r="D155" i="1"/>
  <c r="C155" i="1" s="1"/>
  <c r="D516" i="1"/>
  <c r="C516" i="1" s="1"/>
  <c r="D9" i="1"/>
  <c r="C9" i="1" s="1"/>
  <c r="D137" i="1"/>
  <c r="C137" i="1" s="1"/>
  <c r="D90" i="1"/>
  <c r="C90" i="1" s="1"/>
  <c r="D103" i="1"/>
  <c r="C103" i="1" s="1"/>
  <c r="D440" i="1"/>
  <c r="C440" i="1" s="1"/>
  <c r="D42" i="1"/>
  <c r="C42" i="1" s="1"/>
  <c r="D43" i="1"/>
  <c r="C43" i="1" s="1"/>
  <c r="D517" i="1"/>
  <c r="C517" i="1" s="1"/>
  <c r="D208" i="1"/>
  <c r="C208" i="1" s="1"/>
  <c r="D211" i="1"/>
  <c r="C211" i="1" s="1"/>
  <c r="D541" i="1"/>
  <c r="C541" i="1" s="1"/>
  <c r="D542" i="1"/>
  <c r="C542" i="1" s="1"/>
  <c r="D54" i="1"/>
  <c r="C54" i="1" s="1"/>
  <c r="D539" i="1"/>
  <c r="C539" i="1" s="1"/>
  <c r="D45" i="1"/>
  <c r="C45" i="1" s="1"/>
  <c r="D510" i="1"/>
  <c r="C510" i="1" s="1"/>
  <c r="D209" i="1"/>
  <c r="C209" i="1" s="1"/>
  <c r="D253" i="1"/>
  <c r="C253" i="1" s="1"/>
  <c r="D538" i="1"/>
  <c r="C538" i="1" s="1"/>
  <c r="D85" i="1"/>
  <c r="C85" i="1" s="1"/>
  <c r="D218" i="1"/>
  <c r="C218" i="1" s="1"/>
  <c r="D246" i="1"/>
  <c r="C246" i="1" s="1"/>
  <c r="D247" i="1"/>
  <c r="C247" i="1" s="1"/>
  <c r="D537" i="1"/>
  <c r="C537" i="1" s="1"/>
  <c r="D306" i="1"/>
  <c r="C306" i="1" s="1"/>
  <c r="D214" i="1"/>
  <c r="C214" i="1" s="1"/>
  <c r="D148" i="1"/>
  <c r="C148" i="1" s="1"/>
  <c r="D229" i="1"/>
  <c r="C229" i="1" s="1"/>
  <c r="D486" i="1"/>
  <c r="C486" i="1" s="1"/>
  <c r="D215" i="1"/>
  <c r="C215" i="1" s="1"/>
  <c r="D518" i="1"/>
  <c r="C518" i="1" s="1"/>
  <c r="D544" i="1"/>
  <c r="C544" i="1" s="1"/>
  <c r="D26" i="1"/>
  <c r="C26" i="1" s="1"/>
  <c r="D483" i="1"/>
  <c r="C483" i="1" s="1"/>
  <c r="D325" i="1"/>
  <c r="C325" i="1" s="1"/>
  <c r="D546" i="1"/>
  <c r="C546" i="1" s="1"/>
  <c r="D124" i="1"/>
  <c r="C124" i="1" s="1"/>
  <c r="D248" i="1"/>
  <c r="C248" i="1" s="1"/>
  <c r="D356" i="1"/>
  <c r="C356" i="1" s="1"/>
  <c r="D230" i="1"/>
  <c r="C230" i="1" s="1"/>
  <c r="D11" i="1"/>
  <c r="C11" i="1" s="1"/>
  <c r="D470" i="1"/>
  <c r="C470" i="1" s="1"/>
  <c r="D543" i="1"/>
  <c r="C543" i="1" s="1"/>
  <c r="D104" i="1"/>
  <c r="C104" i="1" s="1"/>
  <c r="D545" i="1"/>
  <c r="C545" i="1" s="1"/>
  <c r="D251" i="1"/>
  <c r="C251" i="1" s="1"/>
  <c r="D549" i="1"/>
  <c r="C549" i="1" s="1"/>
  <c r="D202" i="1"/>
  <c r="C202" i="1" s="1"/>
  <c r="D548" i="1"/>
  <c r="C548" i="1" s="1"/>
  <c r="D552" i="1"/>
  <c r="C552" i="1" s="1"/>
  <c r="D68" i="1"/>
  <c r="C68" i="1" s="1"/>
  <c r="D326" i="1"/>
  <c r="C326" i="1" s="1"/>
  <c r="D550" i="1"/>
  <c r="C550" i="1" s="1"/>
  <c r="D10" i="1"/>
  <c r="C10" i="1" s="1"/>
  <c r="D121" i="1"/>
  <c r="C121" i="1" s="1"/>
  <c r="D363" i="1"/>
  <c r="C363" i="1" s="1"/>
  <c r="D263" i="1"/>
  <c r="C263" i="1" s="1"/>
  <c r="D264" i="1"/>
  <c r="C264" i="1" s="1"/>
  <c r="D260" i="1"/>
  <c r="C260" i="1" s="1"/>
  <c r="D357" i="1"/>
  <c r="C357" i="1" s="1"/>
  <c r="D358" i="1"/>
  <c r="C358" i="1" s="1"/>
  <c r="D69" i="1"/>
  <c r="C69" i="1" s="1"/>
  <c r="D553" i="1"/>
  <c r="C553" i="1" s="1"/>
  <c r="D84" i="1"/>
  <c r="C84" i="1" s="1"/>
  <c r="D463" i="1"/>
  <c r="C463" i="1" s="1"/>
  <c r="D496" i="1"/>
  <c r="C496" i="1" s="1"/>
  <c r="D416" i="1"/>
  <c r="C416" i="1" s="1"/>
  <c r="D91" i="1"/>
  <c r="C91" i="1" s="1"/>
  <c r="D117" i="1"/>
  <c r="C117" i="1" s="1"/>
  <c r="D511" i="1"/>
  <c r="C511" i="1" s="1"/>
  <c r="D252" i="1"/>
  <c r="C252" i="1" s="1"/>
  <c r="D327" i="1"/>
  <c r="C327" i="1" s="1"/>
  <c r="D156" i="1"/>
  <c r="C156" i="1" s="1"/>
  <c r="D497" i="1"/>
  <c r="C497" i="1" s="1"/>
  <c r="D498" i="1"/>
  <c r="C498" i="1" s="1"/>
  <c r="D394" i="1"/>
  <c r="C394" i="1" s="1"/>
  <c r="D256" i="1"/>
  <c r="C256" i="1" s="1"/>
  <c r="D14" i="1"/>
  <c r="C14" i="1" s="1"/>
  <c r="D88" i="1"/>
  <c r="C88" i="1" s="1"/>
  <c r="D557" i="1"/>
  <c r="C557" i="1" s="1"/>
  <c r="D28" i="1"/>
  <c r="C28" i="1" s="1"/>
  <c r="D555" i="1"/>
  <c r="C555" i="1" s="1"/>
  <c r="D145" i="1"/>
  <c r="C145" i="1" s="1"/>
  <c r="D367" i="1"/>
  <c r="C367" i="1" s="1"/>
  <c r="D157" i="1"/>
  <c r="C157" i="1" s="1"/>
  <c r="D561" i="1"/>
  <c r="C561" i="1" s="1"/>
  <c r="D159" i="1"/>
  <c r="C159" i="1" s="1"/>
  <c r="D158" i="1"/>
  <c r="C158" i="1" s="1"/>
  <c r="D212" i="1"/>
  <c r="C212" i="1" s="1"/>
  <c r="D83" i="1"/>
  <c r="C83" i="1" s="1"/>
  <c r="D560" i="1"/>
  <c r="C560" i="1" s="1"/>
  <c r="D149" i="1"/>
  <c r="C149" i="1" s="1"/>
  <c r="D559" i="1"/>
  <c r="C559" i="1" s="1"/>
  <c r="D63" i="1"/>
  <c r="C63" i="1" s="1"/>
  <c r="D47" i="1"/>
  <c r="C47" i="1" s="1"/>
  <c r="D558" i="1"/>
  <c r="C558" i="1" s="1"/>
  <c r="D64" i="1"/>
  <c r="C64" i="1" s="1"/>
  <c r="D359" i="1"/>
  <c r="C359" i="1" s="1"/>
  <c r="D360" i="1"/>
  <c r="C360" i="1" s="1"/>
  <c r="D8" i="1"/>
  <c r="C8" i="1" s="1"/>
  <c r="D307" i="1"/>
  <c r="C307" i="1" s="1"/>
  <c r="D15" i="1"/>
  <c r="C15" i="1" s="1"/>
  <c r="D504" i="1"/>
  <c r="C504" i="1" s="1"/>
  <c r="D233" i="1"/>
  <c r="C233" i="1" s="1"/>
  <c r="D27" i="1"/>
  <c r="C27" i="1" s="1"/>
  <c r="D29" i="1"/>
  <c r="C29" i="1" s="1"/>
  <c r="D563" i="1"/>
  <c r="C563" i="1" s="1"/>
  <c r="D417" i="1"/>
  <c r="C417" i="1" s="1"/>
  <c r="D368" i="1"/>
  <c r="C368" i="1" s="1"/>
  <c r="D24" i="1"/>
  <c r="C24" i="1" s="1"/>
  <c r="D413" i="1"/>
  <c r="C413" i="1" s="1"/>
  <c r="D465" i="1"/>
  <c r="C465" i="1" s="1"/>
  <c r="D50" i="1"/>
  <c r="C50" i="1" s="1"/>
  <c r="D345" i="1"/>
  <c r="C345" i="1" s="1"/>
  <c r="D584" i="1"/>
  <c r="C584" i="1" s="1"/>
  <c r="D37" i="1"/>
  <c r="C37" i="1" s="1"/>
  <c r="D81" i="1"/>
  <c r="C81" i="1" s="1"/>
  <c r="D471" i="1"/>
  <c r="C471" i="1" s="1"/>
  <c r="D4" i="1"/>
  <c r="C4" i="1" s="1"/>
  <c r="D320" i="1"/>
  <c r="C320" i="1" s="1"/>
  <c r="D321" i="1"/>
  <c r="C321" i="1" s="1"/>
  <c r="D424" i="1"/>
  <c r="C424" i="1" s="1"/>
  <c r="D523" i="1"/>
  <c r="C523" i="1" s="1"/>
  <c r="D531" i="1"/>
  <c r="C531" i="1" s="1"/>
  <c r="D259" i="1"/>
  <c r="C259" i="1" s="1"/>
  <c r="D564" i="1"/>
  <c r="C564" i="1" s="1"/>
  <c r="D495" i="1"/>
  <c r="C495" i="1" s="1"/>
  <c r="D478" i="1"/>
  <c r="C478" i="1" s="1"/>
  <c r="D501" i="1"/>
  <c r="C501" i="1" s="1"/>
  <c r="D346" i="1"/>
  <c r="C346" i="1" s="1"/>
  <c r="D30" i="1"/>
  <c r="C30" i="1" s="1"/>
  <c r="D566" i="1"/>
  <c r="C566" i="1" s="1"/>
  <c r="D567" i="1"/>
  <c r="C567" i="1" s="1"/>
  <c r="D6" i="1"/>
  <c r="C6" i="1" s="1"/>
  <c r="D122" i="1"/>
  <c r="C122" i="1" s="1"/>
  <c r="D128" i="1"/>
  <c r="C128" i="1" s="1"/>
  <c r="D120" i="1"/>
  <c r="C120" i="1" s="1"/>
  <c r="D565" i="1"/>
  <c r="C565" i="1" s="1"/>
  <c r="D466" i="1"/>
  <c r="C466" i="1" s="1"/>
  <c r="D430" i="1"/>
  <c r="C430" i="1" s="1"/>
  <c r="D447" i="1"/>
  <c r="C447" i="1" s="1"/>
  <c r="D119" i="1"/>
  <c r="C119" i="1" s="1"/>
  <c r="D547" i="1"/>
  <c r="C547" i="1" s="1"/>
  <c r="D568" i="1"/>
  <c r="C568" i="1" s="1"/>
  <c r="D16" i="1"/>
  <c r="C16" i="1" s="1"/>
  <c r="D461" i="1"/>
  <c r="C461" i="1" s="1"/>
  <c r="D571" i="1"/>
  <c r="C571" i="1" s="1"/>
  <c r="D341" i="1"/>
  <c r="C341" i="1" s="1"/>
  <c r="D60" i="1"/>
  <c r="C60" i="1" s="1"/>
  <c r="D540" i="1"/>
  <c r="C540" i="1" s="1"/>
  <c r="D56" i="1"/>
  <c r="C56" i="1" s="1"/>
  <c r="D7" i="1"/>
  <c r="C7" i="1" s="1"/>
  <c r="D436" i="1"/>
  <c r="C436" i="1" s="1"/>
  <c r="D506" i="1"/>
  <c r="C506" i="1" s="1"/>
  <c r="D267" i="1"/>
  <c r="C267" i="1" s="1"/>
  <c r="D532" i="1"/>
  <c r="C532" i="1" s="1"/>
  <c r="D407" i="1"/>
  <c r="C407" i="1" s="1"/>
  <c r="D255" i="1"/>
  <c r="C255" i="1" s="1"/>
  <c r="D573" i="1"/>
  <c r="C573" i="1" s="1"/>
  <c r="D125" i="1"/>
  <c r="C125" i="1" s="1"/>
  <c r="D572" i="1"/>
  <c r="C572" i="1" s="1"/>
  <c r="D132" i="1"/>
  <c r="C132" i="1" s="1"/>
  <c r="D210" i="1"/>
  <c r="C210" i="1" s="1"/>
  <c r="D65" i="1"/>
  <c r="C65" i="1" s="1"/>
  <c r="D136" i="1"/>
  <c r="C136" i="1" s="1"/>
  <c r="D250" i="1"/>
  <c r="C250" i="1" s="1"/>
  <c r="D521" i="1"/>
  <c r="C521" i="1" s="1"/>
  <c r="D562" i="1"/>
  <c r="C562" i="1" s="1"/>
  <c r="D38" i="1"/>
  <c r="C38" i="1" s="1"/>
  <c r="D342" i="1"/>
  <c r="C342" i="1" s="1"/>
  <c r="D569" i="1"/>
  <c r="C569" i="1" s="1"/>
  <c r="D556" i="1"/>
  <c r="C556" i="1" s="1"/>
  <c r="D13" i="1"/>
  <c r="C13" i="1" s="1"/>
  <c r="D364" i="1"/>
  <c r="C364" i="1" s="1"/>
  <c r="D365" i="1"/>
  <c r="C365" i="1" s="1"/>
  <c r="D512" i="1"/>
  <c r="C512" i="1" s="1"/>
  <c r="D574" i="1"/>
  <c r="C574" i="1" s="1"/>
  <c r="D262" i="1"/>
  <c r="C262" i="1" s="1"/>
  <c r="D261" i="1"/>
  <c r="C261" i="1" s="1"/>
  <c r="D231" i="1"/>
  <c r="C231" i="1" s="1"/>
  <c r="D76" i="1"/>
  <c r="C76" i="1" s="1"/>
  <c r="D77" i="1"/>
  <c r="C77" i="1" s="1"/>
  <c r="D480" i="1"/>
  <c r="C480" i="1" s="1"/>
  <c r="D472" i="1"/>
  <c r="C472" i="1" s="1"/>
  <c r="D46" i="1"/>
  <c r="C46" i="1" s="1"/>
  <c r="D20" i="1"/>
  <c r="C20" i="1" s="1"/>
  <c r="D19" i="1"/>
  <c r="C19" i="1" s="1"/>
  <c r="D507" i="1"/>
  <c r="C507" i="1" s="1"/>
  <c r="D141" i="1"/>
  <c r="C141" i="1" s="1"/>
  <c r="D525" i="1"/>
  <c r="C525" i="1" s="1"/>
  <c r="D467" i="1"/>
  <c r="C467" i="1" s="1"/>
  <c r="D487" i="1"/>
  <c r="C487" i="1" s="1"/>
  <c r="D431" i="1"/>
  <c r="C431" i="1" s="1"/>
  <c r="D313" i="1"/>
  <c r="C313" i="1" s="1"/>
  <c r="D33" i="1"/>
  <c r="C33" i="1" s="1"/>
  <c r="D577" i="1"/>
  <c r="C577" i="1" s="1"/>
  <c r="D51" i="1"/>
  <c r="C51" i="1" s="1"/>
  <c r="D414" i="1"/>
  <c r="C414" i="1" s="1"/>
  <c r="D576" i="1"/>
  <c r="C576" i="1" s="1"/>
  <c r="D524" i="1"/>
  <c r="C524" i="1" s="1"/>
  <c r="D522" i="1"/>
  <c r="C522" i="1" s="1"/>
  <c r="D575" i="1"/>
  <c r="C575" i="1" s="1"/>
  <c r="D386" i="1"/>
  <c r="C386" i="1" s="1"/>
  <c r="D375" i="1"/>
  <c r="C375" i="1" s="1"/>
  <c r="D105" i="1"/>
  <c r="C105" i="1" s="1"/>
  <c r="D52" i="1"/>
  <c r="C52" i="1" s="1"/>
  <c r="D240" i="1"/>
  <c r="C240" i="1" s="1"/>
  <c r="D578" i="1"/>
  <c r="C578" i="1" s="1"/>
  <c r="D391" i="1"/>
  <c r="C391" i="1" s="1"/>
  <c r="D134" i="1"/>
  <c r="C134" i="1" s="1"/>
  <c r="D437" i="1"/>
  <c r="C437" i="1" s="1"/>
  <c r="D34" i="1"/>
  <c r="C34" i="1" s="1"/>
  <c r="D95" i="1"/>
  <c r="C95" i="1" s="1"/>
  <c r="D118" i="1"/>
  <c r="C118" i="1" s="1"/>
  <c r="D551" i="1"/>
  <c r="C551" i="1" s="1"/>
  <c r="D323" i="1"/>
  <c r="C323" i="1" s="1"/>
  <c r="D36" i="1"/>
  <c r="C36" i="1" s="1"/>
  <c r="D35" i="1"/>
  <c r="C35" i="1" s="1"/>
  <c r="D123" i="1"/>
  <c r="C123" i="1" s="1"/>
  <c r="D579" i="1"/>
  <c r="C579" i="1" s="1"/>
  <c r="D499" i="1"/>
  <c r="C499" i="1" s="1"/>
  <c r="D418" i="1"/>
  <c r="C418" i="1" s="1"/>
  <c r="D526" i="1"/>
  <c r="C526" i="1" s="1"/>
  <c r="D111" i="1"/>
  <c r="C111" i="1" s="1"/>
  <c r="D570" i="1"/>
  <c r="C570" i="1" s="1"/>
  <c r="D554" i="1"/>
  <c r="C554" i="1" s="1"/>
  <c r="D311" i="1"/>
  <c r="C311" i="1" s="1"/>
  <c r="Y391" i="1" l="1"/>
  <c r="Y134" i="1"/>
  <c r="Y437" i="1"/>
  <c r="Y52" i="1"/>
  <c r="Y51" i="1"/>
  <c r="Y95" i="1"/>
  <c r="Y118" i="1"/>
  <c r="Y577" i="1"/>
  <c r="X391" i="1"/>
  <c r="X134" i="1"/>
  <c r="X437" i="1"/>
  <c r="X52" i="1"/>
  <c r="X51" i="1"/>
  <c r="X95" i="1"/>
  <c r="X118" i="1"/>
  <c r="X577" i="1"/>
  <c r="AA391" i="1"/>
  <c r="AA134" i="1"/>
  <c r="AA437" i="1"/>
  <c r="AA52" i="1"/>
  <c r="AA51" i="1"/>
  <c r="AA95" i="1"/>
  <c r="AA118" i="1"/>
  <c r="AA577" i="1"/>
  <c r="Z577" i="1" l="1"/>
  <c r="Z52" i="1"/>
  <c r="Z118" i="1"/>
  <c r="Z437" i="1"/>
  <c r="Z95" i="1"/>
  <c r="Z134" i="1"/>
  <c r="Z51" i="1"/>
  <c r="Z391" i="1"/>
  <c r="X219" i="1"/>
  <c r="Y219" i="1"/>
  <c r="Z219" i="1"/>
  <c r="AA219" i="1"/>
  <c r="X298" i="1"/>
  <c r="Y298" i="1"/>
  <c r="Z298" i="1"/>
  <c r="AA298" i="1"/>
  <c r="X284" i="1"/>
  <c r="Y284" i="1"/>
  <c r="Z284" i="1"/>
  <c r="AA284" i="1"/>
  <c r="X418" i="1"/>
  <c r="Y418" i="1"/>
  <c r="Z418" i="1"/>
  <c r="AA418" i="1"/>
  <c r="X294" i="1"/>
  <c r="Y294" i="1"/>
  <c r="Z294" i="1"/>
  <c r="AA294" i="1"/>
  <c r="X308" i="1"/>
  <c r="Y308" i="1"/>
  <c r="Z308" i="1"/>
  <c r="AA308" i="1"/>
  <c r="X275" i="1"/>
  <c r="Y275" i="1"/>
  <c r="Z275" i="1"/>
  <c r="AA275" i="1"/>
  <c r="X291" i="1"/>
  <c r="Y291" i="1"/>
  <c r="Z291" i="1"/>
  <c r="AA291" i="1"/>
  <c r="X299" i="1"/>
  <c r="Y299" i="1"/>
  <c r="Z299" i="1"/>
  <c r="AA299" i="1"/>
  <c r="X292" i="1"/>
  <c r="Y292" i="1"/>
  <c r="Z292" i="1"/>
  <c r="AA292" i="1"/>
  <c r="X278" i="1"/>
  <c r="Y278" i="1"/>
  <c r="Z278" i="1"/>
  <c r="AA278" i="1"/>
  <c r="X288" i="1"/>
  <c r="Y288" i="1"/>
  <c r="Z288" i="1"/>
  <c r="AA288" i="1"/>
  <c r="X277" i="1"/>
  <c r="Y277" i="1"/>
  <c r="Z277" i="1"/>
  <c r="AA277" i="1"/>
  <c r="X273" i="1"/>
  <c r="Y273" i="1"/>
  <c r="Z273" i="1"/>
  <c r="AA273" i="1"/>
  <c r="X265" i="1"/>
  <c r="Y265" i="1"/>
  <c r="Z265" i="1"/>
  <c r="AA265" i="1"/>
  <c r="X268" i="1"/>
  <c r="Y268" i="1"/>
  <c r="Z268" i="1"/>
  <c r="AA268" i="1"/>
  <c r="X279" i="1"/>
  <c r="Y279" i="1"/>
  <c r="Z279" i="1"/>
  <c r="AA279" i="1"/>
  <c r="X281" i="1"/>
  <c r="Y281" i="1"/>
  <c r="Z281" i="1"/>
  <c r="AA281" i="1"/>
  <c r="X282" i="1"/>
  <c r="Y282" i="1"/>
  <c r="Z282" i="1"/>
  <c r="AA282" i="1"/>
  <c r="X289" i="1"/>
  <c r="Y289" i="1"/>
  <c r="Z289" i="1"/>
  <c r="AA289" i="1"/>
  <c r="X305" i="1"/>
  <c r="Y305" i="1"/>
  <c r="Z305" i="1"/>
  <c r="AA305" i="1"/>
  <c r="X302" i="1"/>
  <c r="Y302" i="1"/>
  <c r="Z302" i="1"/>
  <c r="AA302" i="1"/>
  <c r="X301" i="1"/>
  <c r="Y301" i="1"/>
  <c r="Z301" i="1"/>
  <c r="AA301" i="1"/>
  <c r="X290" i="1"/>
  <c r="Y290" i="1"/>
  <c r="Z290" i="1"/>
  <c r="AA290" i="1"/>
  <c r="X280" i="1"/>
  <c r="Y280" i="1"/>
  <c r="Z280" i="1"/>
  <c r="AA280" i="1"/>
  <c r="X272" i="1"/>
  <c r="Y272" i="1"/>
  <c r="Z272" i="1"/>
  <c r="AA272" i="1"/>
  <c r="X311" i="1"/>
  <c r="Y311" i="1"/>
  <c r="Z311" i="1"/>
  <c r="AA311" i="1"/>
  <c r="X276" i="1"/>
  <c r="Y276" i="1"/>
  <c r="Z276" i="1"/>
  <c r="AA276" i="1"/>
  <c r="X283" i="1"/>
  <c r="Y283" i="1"/>
  <c r="Z283" i="1"/>
  <c r="AA283" i="1"/>
  <c r="X266" i="1"/>
  <c r="Y266" i="1"/>
  <c r="Z266" i="1"/>
  <c r="AA266" i="1"/>
  <c r="X270" i="1"/>
  <c r="Y270" i="1"/>
  <c r="Z270" i="1"/>
  <c r="AA270" i="1"/>
  <c r="X303" i="1"/>
  <c r="Y303" i="1"/>
  <c r="Z303" i="1"/>
  <c r="AA303" i="1"/>
  <c r="X285" i="1"/>
  <c r="Y285" i="1"/>
  <c r="Z285" i="1"/>
  <c r="AA285" i="1"/>
  <c r="X296" i="1"/>
  <c r="Y296" i="1"/>
  <c r="Z296" i="1"/>
  <c r="AA296" i="1"/>
  <c r="X269" i="1"/>
  <c r="Y269" i="1"/>
  <c r="Z269" i="1"/>
  <c r="AA269" i="1"/>
  <c r="X271" i="1"/>
  <c r="Y271" i="1"/>
  <c r="Z271" i="1"/>
  <c r="AA271" i="1"/>
  <c r="X304" i="1"/>
  <c r="Y304" i="1"/>
  <c r="Z304" i="1"/>
  <c r="AA304" i="1"/>
  <c r="X315" i="1"/>
  <c r="Y315" i="1"/>
  <c r="Z315" i="1"/>
  <c r="AA315" i="1"/>
  <c r="X287" i="1"/>
  <c r="Y287" i="1"/>
  <c r="Z287" i="1"/>
  <c r="AA287" i="1"/>
  <c r="X300" i="1"/>
  <c r="Y300" i="1"/>
  <c r="Z300" i="1"/>
  <c r="AA300" i="1"/>
  <c r="X274" i="1"/>
  <c r="Y274" i="1"/>
  <c r="Z274" i="1"/>
  <c r="AA274" i="1"/>
  <c r="X297" i="1"/>
  <c r="Y297" i="1"/>
  <c r="Z297" i="1"/>
  <c r="AA297" i="1"/>
  <c r="X310" i="1"/>
  <c r="Y310" i="1"/>
  <c r="Z310" i="1"/>
  <c r="AA310" i="1"/>
  <c r="X433" i="1"/>
  <c r="Y433" i="1"/>
  <c r="Z433" i="1"/>
  <c r="AA433" i="1"/>
  <c r="X17" i="1"/>
  <c r="Y17" i="1"/>
  <c r="Z17" i="1"/>
  <c r="AA17" i="1"/>
  <c r="X295" i="1"/>
  <c r="Y295" i="1"/>
  <c r="Z295" i="1"/>
  <c r="AA295" i="1"/>
  <c r="X312" i="1"/>
  <c r="Y312" i="1"/>
  <c r="Z312" i="1"/>
  <c r="AA312" i="1"/>
  <c r="X161" i="1"/>
  <c r="Y161" i="1"/>
  <c r="Z161" i="1"/>
  <c r="AA161" i="1"/>
  <c r="X314" i="1"/>
  <c r="Y314" i="1"/>
  <c r="Z314" i="1"/>
  <c r="AA314" i="1"/>
  <c r="X163" i="1"/>
  <c r="Y163" i="1"/>
  <c r="Z163" i="1"/>
  <c r="AA163" i="1"/>
  <c r="X107" i="1"/>
  <c r="Y107" i="1"/>
  <c r="Z107" i="1"/>
  <c r="AA107" i="1"/>
  <c r="X324" i="1"/>
  <c r="Y324" i="1"/>
  <c r="Z324" i="1"/>
  <c r="AA324" i="1"/>
  <c r="X322" i="1"/>
  <c r="Y322" i="1"/>
  <c r="Z322" i="1"/>
  <c r="AA322" i="1"/>
  <c r="X162" i="1"/>
  <c r="Y162" i="1"/>
  <c r="Z162" i="1"/>
  <c r="AA162" i="1"/>
  <c r="X328" i="1"/>
  <c r="Y328" i="1"/>
  <c r="Z328" i="1"/>
  <c r="AA328" i="1"/>
  <c r="X333" i="1"/>
  <c r="Y333" i="1"/>
  <c r="Z333" i="1"/>
  <c r="AA333" i="1"/>
  <c r="X331" i="1"/>
  <c r="Y331" i="1"/>
  <c r="Z331" i="1"/>
  <c r="AA331" i="1"/>
  <c r="X334" i="1"/>
  <c r="Y334" i="1"/>
  <c r="Z334" i="1"/>
  <c r="AA334" i="1"/>
  <c r="X182" i="1"/>
  <c r="Y182" i="1"/>
  <c r="Z182" i="1"/>
  <c r="AA182" i="1"/>
  <c r="X347" i="1"/>
  <c r="Y347" i="1"/>
  <c r="Z347" i="1"/>
  <c r="AA347" i="1"/>
  <c r="X293" i="1"/>
  <c r="Y293" i="1"/>
  <c r="Z293" i="1"/>
  <c r="AA293" i="1"/>
  <c r="X371" i="1"/>
  <c r="Y371" i="1"/>
  <c r="Z371" i="1"/>
  <c r="AA371" i="1"/>
  <c r="X370" i="1"/>
  <c r="Y370" i="1"/>
  <c r="Z370" i="1"/>
  <c r="AA370" i="1"/>
  <c r="X335" i="1"/>
  <c r="Y335" i="1"/>
  <c r="Z335" i="1"/>
  <c r="AA335" i="1"/>
  <c r="X362" i="1"/>
  <c r="Y362" i="1"/>
  <c r="Z362" i="1"/>
  <c r="AA362" i="1"/>
  <c r="X343" i="1"/>
  <c r="Y343" i="1"/>
  <c r="Z343" i="1"/>
  <c r="AA343" i="1"/>
  <c r="X372" i="1"/>
  <c r="Y372" i="1"/>
  <c r="Z372" i="1"/>
  <c r="AA372" i="1"/>
  <c r="X220" i="1"/>
  <c r="Y220" i="1"/>
  <c r="Z220" i="1"/>
  <c r="AA220" i="1"/>
  <c r="X361" i="1"/>
  <c r="Y361" i="1"/>
  <c r="Z361" i="1"/>
  <c r="AA361" i="1"/>
  <c r="X336" i="1"/>
  <c r="Y336" i="1"/>
  <c r="Z336" i="1"/>
  <c r="AA336" i="1"/>
  <c r="X369" i="1"/>
  <c r="Y369" i="1"/>
  <c r="Z369" i="1"/>
  <c r="AA369" i="1"/>
  <c r="X376" i="1"/>
  <c r="Y376" i="1"/>
  <c r="Z376" i="1"/>
  <c r="AA376" i="1"/>
  <c r="X374" i="1"/>
  <c r="Y374" i="1"/>
  <c r="Z374" i="1"/>
  <c r="AA374" i="1"/>
  <c r="X183" i="1"/>
  <c r="Y183" i="1"/>
  <c r="Z183" i="1"/>
  <c r="AA183" i="1"/>
  <c r="X168" i="1"/>
  <c r="Y168" i="1"/>
  <c r="Z168" i="1"/>
  <c r="AA168" i="1"/>
  <c r="X165" i="1"/>
  <c r="Y165" i="1"/>
  <c r="Z165" i="1"/>
  <c r="AA165" i="1"/>
  <c r="X199" i="1"/>
  <c r="Y199" i="1"/>
  <c r="Z199" i="1"/>
  <c r="AA199" i="1"/>
  <c r="X221" i="1"/>
  <c r="Y221" i="1"/>
  <c r="Z221" i="1"/>
  <c r="AA221" i="1"/>
  <c r="X169" i="1"/>
  <c r="Y169" i="1"/>
  <c r="Z169" i="1"/>
  <c r="AA169" i="1"/>
  <c r="X170" i="1"/>
  <c r="Y170" i="1"/>
  <c r="Z170" i="1"/>
  <c r="AA170" i="1"/>
  <c r="X381" i="1"/>
  <c r="Y381" i="1"/>
  <c r="Z381" i="1"/>
  <c r="AA381" i="1"/>
  <c r="X377" i="1"/>
  <c r="Y377" i="1"/>
  <c r="Z377" i="1"/>
  <c r="AA377" i="1"/>
  <c r="X382" i="1"/>
  <c r="Y382" i="1"/>
  <c r="Z382" i="1"/>
  <c r="AA382" i="1"/>
  <c r="X380" i="1"/>
  <c r="Y380" i="1"/>
  <c r="Z380" i="1"/>
  <c r="AA380" i="1"/>
  <c r="X164" i="1"/>
  <c r="Y164" i="1"/>
  <c r="Z164" i="1"/>
  <c r="AA164" i="1"/>
  <c r="X48" i="1"/>
  <c r="Y48" i="1"/>
  <c r="Z48" i="1"/>
  <c r="AA48" i="1"/>
  <c r="X222" i="1"/>
  <c r="Y222" i="1"/>
  <c r="Z222" i="1"/>
  <c r="AA222" i="1"/>
  <c r="X344" i="1"/>
  <c r="Y344" i="1"/>
  <c r="Z344" i="1"/>
  <c r="AA344" i="1"/>
  <c r="X384" i="1"/>
  <c r="Y384" i="1"/>
  <c r="Z384" i="1"/>
  <c r="AA384" i="1"/>
  <c r="X172" i="1"/>
  <c r="Y172" i="1"/>
  <c r="Z172" i="1"/>
  <c r="AA172" i="1"/>
  <c r="X223" i="1"/>
  <c r="Y223" i="1"/>
  <c r="Z223" i="1"/>
  <c r="AA223" i="1"/>
  <c r="X184" i="1"/>
  <c r="Y184" i="1"/>
  <c r="Z184" i="1"/>
  <c r="AA184" i="1"/>
  <c r="X171" i="1"/>
  <c r="Y171" i="1"/>
  <c r="Z171" i="1"/>
  <c r="AA171" i="1"/>
  <c r="X185" i="1"/>
  <c r="Y185" i="1"/>
  <c r="Z185" i="1"/>
  <c r="AA185" i="1"/>
  <c r="X109" i="1"/>
  <c r="Y109" i="1"/>
  <c r="Z109" i="1"/>
  <c r="AA109" i="1"/>
  <c r="X383" i="1"/>
  <c r="Y383" i="1"/>
  <c r="Z383" i="1"/>
  <c r="AA383" i="1"/>
  <c r="X388" i="1"/>
  <c r="Y388" i="1"/>
  <c r="Z388" i="1"/>
  <c r="AA388" i="1"/>
  <c r="X387" i="1"/>
  <c r="Y387" i="1"/>
  <c r="Z387" i="1"/>
  <c r="AA387" i="1"/>
  <c r="X160" i="1"/>
  <c r="Y160" i="1"/>
  <c r="Z160" i="1"/>
  <c r="AA160" i="1"/>
  <c r="X53" i="1"/>
  <c r="Y53" i="1"/>
  <c r="Z53" i="1"/>
  <c r="AA53" i="1"/>
  <c r="X224" i="1"/>
  <c r="Y224" i="1"/>
  <c r="Z224" i="1"/>
  <c r="AA224" i="1"/>
  <c r="X133" i="1"/>
  <c r="Y133" i="1"/>
  <c r="Z133" i="1"/>
  <c r="AA133" i="1"/>
  <c r="X173" i="1"/>
  <c r="Y173" i="1"/>
  <c r="Z173" i="1"/>
  <c r="AA173" i="1"/>
  <c r="X225" i="1"/>
  <c r="Y225" i="1"/>
  <c r="Z225" i="1"/>
  <c r="AA225" i="1"/>
  <c r="X186" i="1"/>
  <c r="Y186" i="1"/>
  <c r="Z186" i="1"/>
  <c r="AA186" i="1"/>
  <c r="X176" i="1"/>
  <c r="Y176" i="1"/>
  <c r="Z176" i="1"/>
  <c r="AA176" i="1"/>
  <c r="X174" i="1"/>
  <c r="Y174" i="1"/>
  <c r="Z174" i="1"/>
  <c r="AA174" i="1"/>
  <c r="X175" i="1"/>
  <c r="Y175" i="1"/>
  <c r="Z175" i="1"/>
  <c r="AA175" i="1"/>
  <c r="X337" i="1"/>
  <c r="Y337" i="1"/>
  <c r="Z337" i="1"/>
  <c r="AA337" i="1"/>
  <c r="X389" i="1"/>
  <c r="Y389" i="1"/>
  <c r="Z389" i="1"/>
  <c r="AA389" i="1"/>
  <c r="X393" i="1"/>
  <c r="Y393" i="1"/>
  <c r="Z393" i="1"/>
  <c r="AA393" i="1"/>
  <c r="X286" i="1"/>
  <c r="Y286" i="1"/>
  <c r="Z286" i="1"/>
  <c r="AA286" i="1"/>
  <c r="X392" i="1"/>
  <c r="Y392" i="1"/>
  <c r="Z392" i="1"/>
  <c r="AA392" i="1"/>
  <c r="X390" i="1"/>
  <c r="Y390" i="1"/>
  <c r="Z390" i="1"/>
  <c r="AA390" i="1"/>
  <c r="X114" i="1"/>
  <c r="Y114" i="1"/>
  <c r="Z114" i="1"/>
  <c r="AA114" i="1"/>
  <c r="X108" i="1"/>
  <c r="Y108" i="1"/>
  <c r="Z108" i="1"/>
  <c r="AA108" i="1"/>
  <c r="X177" i="1"/>
  <c r="Y177" i="1"/>
  <c r="Z177" i="1"/>
  <c r="AA177" i="1"/>
  <c r="X226" i="1"/>
  <c r="Y226" i="1"/>
  <c r="Z226" i="1"/>
  <c r="AA226" i="1"/>
  <c r="X142" i="1"/>
  <c r="Y142" i="1"/>
  <c r="Z142" i="1"/>
  <c r="AA142" i="1"/>
  <c r="X12" i="1"/>
  <c r="Y12" i="1"/>
  <c r="Z12" i="1"/>
  <c r="AA12" i="1"/>
  <c r="X348" i="1"/>
  <c r="Y348" i="1"/>
  <c r="Z348" i="1"/>
  <c r="AA348" i="1"/>
  <c r="X395" i="1"/>
  <c r="Y395" i="1"/>
  <c r="Z395" i="1"/>
  <c r="AA395" i="1"/>
  <c r="X338" i="1"/>
  <c r="Y338" i="1"/>
  <c r="Z338" i="1"/>
  <c r="AA338" i="1"/>
  <c r="X398" i="1"/>
  <c r="Y398" i="1"/>
  <c r="Z398" i="1"/>
  <c r="AA398" i="1"/>
  <c r="X378" i="1"/>
  <c r="Y378" i="1"/>
  <c r="Z378" i="1"/>
  <c r="AA378" i="1"/>
  <c r="X396" i="1"/>
  <c r="Y396" i="1"/>
  <c r="Z396" i="1"/>
  <c r="AA396" i="1"/>
  <c r="X339" i="1"/>
  <c r="Y339" i="1"/>
  <c r="Z339" i="1"/>
  <c r="AA339" i="1"/>
  <c r="X200" i="1"/>
  <c r="Y200" i="1"/>
  <c r="Z200" i="1"/>
  <c r="AA200" i="1"/>
  <c r="X166" i="1"/>
  <c r="Y166" i="1"/>
  <c r="Z166" i="1"/>
  <c r="AA166" i="1"/>
  <c r="X192" i="1"/>
  <c r="Y192" i="1"/>
  <c r="Z192" i="1"/>
  <c r="AA192" i="1"/>
  <c r="X190" i="1"/>
  <c r="Y190" i="1"/>
  <c r="Z190" i="1"/>
  <c r="AA190" i="1"/>
  <c r="X39" i="1"/>
  <c r="Y39" i="1"/>
  <c r="Z39" i="1"/>
  <c r="AA39" i="1"/>
  <c r="X228" i="1"/>
  <c r="Y228" i="1"/>
  <c r="Z228" i="1"/>
  <c r="AA228" i="1"/>
  <c r="X189" i="1"/>
  <c r="Y189" i="1"/>
  <c r="Z189" i="1"/>
  <c r="AA189" i="1"/>
  <c r="X227" i="1"/>
  <c r="Y227" i="1"/>
  <c r="Z227" i="1"/>
  <c r="AA227" i="1"/>
  <c r="X178" i="1"/>
  <c r="Y178" i="1"/>
  <c r="Z178" i="1"/>
  <c r="AA178" i="1"/>
  <c r="X187" i="1"/>
  <c r="Y187" i="1"/>
  <c r="Z187" i="1"/>
  <c r="AA187" i="1"/>
  <c r="X188" i="1"/>
  <c r="Y188" i="1"/>
  <c r="Z188" i="1"/>
  <c r="AA188" i="1"/>
  <c r="X198" i="1"/>
  <c r="Y198" i="1"/>
  <c r="Z198" i="1"/>
  <c r="AA198" i="1"/>
  <c r="X349" i="1"/>
  <c r="Y349" i="1"/>
  <c r="Z349" i="1"/>
  <c r="AA349" i="1"/>
  <c r="X399" i="1"/>
  <c r="Y399" i="1"/>
  <c r="Z399" i="1"/>
  <c r="AA399" i="1"/>
  <c r="X167" i="1"/>
  <c r="Y167" i="1"/>
  <c r="Z167" i="1"/>
  <c r="AA167" i="1"/>
  <c r="X194" i="1"/>
  <c r="Y194" i="1"/>
  <c r="Z194" i="1"/>
  <c r="AA194" i="1"/>
  <c r="X179" i="1"/>
  <c r="Y179" i="1"/>
  <c r="Z179" i="1"/>
  <c r="AA179" i="1"/>
  <c r="X110" i="1"/>
  <c r="Y110" i="1"/>
  <c r="Z110" i="1"/>
  <c r="AA110" i="1"/>
  <c r="X193" i="1"/>
  <c r="Y193" i="1"/>
  <c r="Z193" i="1"/>
  <c r="AA193" i="1"/>
  <c r="X316" i="1"/>
  <c r="Y316" i="1"/>
  <c r="Z316" i="1"/>
  <c r="AA316" i="1"/>
  <c r="X402" i="1"/>
  <c r="Y402" i="1"/>
  <c r="Z402" i="1"/>
  <c r="AA402" i="1"/>
  <c r="X405" i="1"/>
  <c r="Y405" i="1"/>
  <c r="Z405" i="1"/>
  <c r="AA405" i="1"/>
  <c r="X400" i="1"/>
  <c r="Y400" i="1"/>
  <c r="Z400" i="1"/>
  <c r="AA400" i="1"/>
  <c r="X403" i="1"/>
  <c r="Y403" i="1"/>
  <c r="Z403" i="1"/>
  <c r="AA403" i="1"/>
  <c r="X401" i="1"/>
  <c r="Y401" i="1"/>
  <c r="Z401" i="1"/>
  <c r="AA401" i="1"/>
  <c r="X404" i="1"/>
  <c r="Y404" i="1"/>
  <c r="Z404" i="1"/>
  <c r="AA404" i="1"/>
  <c r="X249" i="1"/>
  <c r="Y249" i="1"/>
  <c r="Z249" i="1"/>
  <c r="AA249" i="1"/>
  <c r="X195" i="1"/>
  <c r="Y195" i="1"/>
  <c r="Z195" i="1"/>
  <c r="AA195" i="1"/>
  <c r="X206" i="1"/>
  <c r="Y206" i="1"/>
  <c r="Z206" i="1"/>
  <c r="AA206" i="1"/>
  <c r="X57" i="1"/>
  <c r="Y57" i="1"/>
  <c r="Z57" i="1"/>
  <c r="AA57" i="1"/>
  <c r="X254" i="1"/>
  <c r="Y254" i="1"/>
  <c r="Z254" i="1"/>
  <c r="AA254" i="1"/>
  <c r="X201" i="1"/>
  <c r="Y201" i="1"/>
  <c r="Z201" i="1"/>
  <c r="AA201" i="1"/>
  <c r="X55" i="1"/>
  <c r="Y55" i="1"/>
  <c r="Z55" i="1"/>
  <c r="AA55" i="1"/>
  <c r="X406" i="1"/>
  <c r="Y406" i="1"/>
  <c r="Z406" i="1"/>
  <c r="AA406" i="1"/>
  <c r="X22" i="1"/>
  <c r="Y22" i="1"/>
  <c r="Z22" i="1"/>
  <c r="AA22" i="1"/>
  <c r="X180" i="1"/>
  <c r="Y180" i="1"/>
  <c r="Z180" i="1"/>
  <c r="AA180" i="1"/>
  <c r="X581" i="1"/>
  <c r="Y581" i="1"/>
  <c r="Z581" i="1"/>
  <c r="AA581" i="1"/>
  <c r="X580" i="1"/>
  <c r="Y580" i="1"/>
  <c r="Z580" i="1"/>
  <c r="AA580" i="1"/>
  <c r="X412" i="1"/>
  <c r="Y412" i="1"/>
  <c r="Z412" i="1"/>
  <c r="AA412" i="1"/>
  <c r="X408" i="1"/>
  <c r="Y408" i="1"/>
  <c r="Z408" i="1"/>
  <c r="AA408" i="1"/>
  <c r="X144" i="1"/>
  <c r="Y144" i="1"/>
  <c r="Z144" i="1"/>
  <c r="AA144" i="1"/>
  <c r="X150" i="1"/>
  <c r="Y150" i="1"/>
  <c r="Z150" i="1"/>
  <c r="AA150" i="1"/>
  <c r="X197" i="1"/>
  <c r="Y197" i="1"/>
  <c r="Z197" i="1"/>
  <c r="AA197" i="1"/>
  <c r="X191" i="1"/>
  <c r="Y191" i="1"/>
  <c r="Z191" i="1"/>
  <c r="AA191" i="1"/>
  <c r="X181" i="1"/>
  <c r="Y181" i="1"/>
  <c r="Z181" i="1"/>
  <c r="AA181" i="1"/>
  <c r="X415" i="1"/>
  <c r="Y415" i="1"/>
  <c r="Z415" i="1"/>
  <c r="AA415" i="1"/>
  <c r="X419" i="1"/>
  <c r="Y419" i="1"/>
  <c r="Z419" i="1"/>
  <c r="AA419" i="1"/>
  <c r="X196" i="1"/>
  <c r="Y196" i="1"/>
  <c r="Z196" i="1"/>
  <c r="AA196" i="1"/>
  <c r="X420" i="1"/>
  <c r="Y420" i="1"/>
  <c r="Z420" i="1"/>
  <c r="AA420" i="1"/>
  <c r="X582" i="1"/>
  <c r="Y582" i="1"/>
  <c r="Z582" i="1"/>
  <c r="AA582" i="1"/>
  <c r="X409" i="1"/>
  <c r="Y409" i="1"/>
  <c r="Z409" i="1"/>
  <c r="AA409" i="1"/>
  <c r="X21" i="1"/>
  <c r="Y21" i="1"/>
  <c r="Z21" i="1"/>
  <c r="AA21" i="1"/>
  <c r="X423" i="1"/>
  <c r="Y423" i="1"/>
  <c r="Z423" i="1"/>
  <c r="AA423" i="1"/>
  <c r="X425" i="1"/>
  <c r="Y425" i="1"/>
  <c r="Z425" i="1"/>
  <c r="AA425" i="1"/>
  <c r="X426" i="1"/>
  <c r="Y426" i="1"/>
  <c r="Z426" i="1"/>
  <c r="AA426" i="1"/>
  <c r="X422" i="1"/>
  <c r="Y422" i="1"/>
  <c r="Z422" i="1"/>
  <c r="AA422" i="1"/>
  <c r="X427" i="1"/>
  <c r="Y427" i="1"/>
  <c r="Z427" i="1"/>
  <c r="AA427" i="1"/>
  <c r="X151" i="1"/>
  <c r="Y151" i="1"/>
  <c r="Z151" i="1"/>
  <c r="AA151" i="1"/>
  <c r="X205" i="1"/>
  <c r="Y205" i="1"/>
  <c r="Z205" i="1"/>
  <c r="AA205" i="1"/>
  <c r="X207" i="1"/>
  <c r="Y207" i="1"/>
  <c r="Z207" i="1"/>
  <c r="AA207" i="1"/>
  <c r="X428" i="1"/>
  <c r="Y428" i="1"/>
  <c r="Z428" i="1"/>
  <c r="AA428" i="1"/>
  <c r="X379" i="1"/>
  <c r="Y379" i="1"/>
  <c r="Z379" i="1"/>
  <c r="AA379" i="1"/>
  <c r="X143" i="1"/>
  <c r="Y143" i="1"/>
  <c r="Z143" i="1"/>
  <c r="AA143" i="1"/>
  <c r="X235" i="1"/>
  <c r="Y235" i="1"/>
  <c r="Z235" i="1"/>
  <c r="AA235" i="1"/>
  <c r="X99" i="1"/>
  <c r="Y99" i="1"/>
  <c r="Z99" i="1"/>
  <c r="AA99" i="1"/>
  <c r="X97" i="1"/>
  <c r="Y97" i="1"/>
  <c r="Z97" i="1"/>
  <c r="AA97" i="1"/>
  <c r="X236" i="1"/>
  <c r="Y236" i="1"/>
  <c r="Z236" i="1"/>
  <c r="AA236" i="1"/>
  <c r="X152" i="1"/>
  <c r="Y152" i="1"/>
  <c r="Z152" i="1"/>
  <c r="AA152" i="1"/>
  <c r="X350" i="1"/>
  <c r="Y350" i="1"/>
  <c r="Z350" i="1"/>
  <c r="AA350" i="1"/>
  <c r="X351" i="1"/>
  <c r="Y351" i="1"/>
  <c r="Z351" i="1"/>
  <c r="AA351" i="1"/>
  <c r="X332" i="1"/>
  <c r="Y332" i="1"/>
  <c r="Z332" i="1"/>
  <c r="AA332" i="1"/>
  <c r="X583" i="1"/>
  <c r="Y583" i="1"/>
  <c r="Z583" i="1"/>
  <c r="AA583" i="1"/>
  <c r="X432" i="1"/>
  <c r="Y432" i="1"/>
  <c r="Z432" i="1"/>
  <c r="AA432" i="1"/>
  <c r="X98" i="1"/>
  <c r="Y98" i="1"/>
  <c r="Z98" i="1"/>
  <c r="AA98" i="1"/>
  <c r="X238" i="1"/>
  <c r="Y238" i="1"/>
  <c r="Z238" i="1"/>
  <c r="AA238" i="1"/>
  <c r="X237" i="1"/>
  <c r="Y237" i="1"/>
  <c r="Z237" i="1"/>
  <c r="AA237" i="1"/>
  <c r="X352" i="1"/>
  <c r="Y352" i="1"/>
  <c r="Z352" i="1"/>
  <c r="AA352" i="1"/>
  <c r="X353" i="1"/>
  <c r="Y353" i="1"/>
  <c r="Z353" i="1"/>
  <c r="AA353" i="1"/>
  <c r="X438" i="1"/>
  <c r="Y438" i="1"/>
  <c r="Z438" i="1"/>
  <c r="AA438" i="1"/>
  <c r="X329" i="1"/>
  <c r="Y329" i="1"/>
  <c r="Z329" i="1"/>
  <c r="AA329" i="1"/>
  <c r="X354" i="1"/>
  <c r="Y354" i="1"/>
  <c r="Z354" i="1"/>
  <c r="AA354" i="1"/>
  <c r="X441" i="1"/>
  <c r="Y441" i="1"/>
  <c r="Z441" i="1"/>
  <c r="AA441" i="1"/>
  <c r="X442" i="1"/>
  <c r="Y442" i="1"/>
  <c r="Z442" i="1"/>
  <c r="AA442" i="1"/>
  <c r="X373" i="1"/>
  <c r="Y373" i="1"/>
  <c r="Z373" i="1"/>
  <c r="AA373" i="1"/>
  <c r="X385" i="1"/>
  <c r="Y385" i="1"/>
  <c r="Z385" i="1"/>
  <c r="AA385" i="1"/>
  <c r="X443" i="1"/>
  <c r="Y443" i="1"/>
  <c r="Z443" i="1"/>
  <c r="AA443" i="1"/>
  <c r="X58" i="1"/>
  <c r="Y58" i="1"/>
  <c r="Z58" i="1"/>
  <c r="AA58" i="1"/>
  <c r="X139" i="1"/>
  <c r="Y139" i="1"/>
  <c r="Z139" i="1"/>
  <c r="AA139" i="1"/>
  <c r="X74" i="1"/>
  <c r="Y74" i="1"/>
  <c r="Z74" i="1"/>
  <c r="AA74" i="1"/>
  <c r="X444" i="1"/>
  <c r="Y444" i="1"/>
  <c r="Z444" i="1"/>
  <c r="AA444" i="1"/>
  <c r="X71" i="1"/>
  <c r="Y71" i="1"/>
  <c r="Z71" i="1"/>
  <c r="AA71" i="1"/>
  <c r="X452" i="1"/>
  <c r="Y452" i="1"/>
  <c r="Z452" i="1"/>
  <c r="AA452" i="1"/>
  <c r="X450" i="1"/>
  <c r="Y450" i="1"/>
  <c r="Z450" i="1"/>
  <c r="AA450" i="1"/>
  <c r="X454" i="1"/>
  <c r="Y454" i="1"/>
  <c r="Z454" i="1"/>
  <c r="AA454" i="1"/>
  <c r="X445" i="1"/>
  <c r="Y445" i="1"/>
  <c r="Z445" i="1"/>
  <c r="AA445" i="1"/>
  <c r="X451" i="1"/>
  <c r="Y451" i="1"/>
  <c r="Z451" i="1"/>
  <c r="AA451" i="1"/>
  <c r="X73" i="1"/>
  <c r="Y73" i="1"/>
  <c r="Z73" i="1"/>
  <c r="AA73" i="1"/>
  <c r="X317" i="1"/>
  <c r="Y317" i="1"/>
  <c r="Z317" i="1"/>
  <c r="AA317" i="1"/>
  <c r="X456" i="1"/>
  <c r="Y456" i="1"/>
  <c r="Z456" i="1"/>
  <c r="AA456" i="1"/>
  <c r="X455" i="1"/>
  <c r="Y455" i="1"/>
  <c r="Z455" i="1"/>
  <c r="AA455" i="1"/>
  <c r="X23" i="1"/>
  <c r="Y23" i="1"/>
  <c r="Z23" i="1"/>
  <c r="AA23" i="1"/>
  <c r="X458" i="1"/>
  <c r="Y458" i="1"/>
  <c r="Z458" i="1"/>
  <c r="AA458" i="1"/>
  <c r="X140" i="1"/>
  <c r="Y140" i="1"/>
  <c r="Z140" i="1"/>
  <c r="AA140" i="1"/>
  <c r="X153" i="1"/>
  <c r="Y153" i="1"/>
  <c r="Z153" i="1"/>
  <c r="AA153" i="1"/>
  <c r="X96" i="1"/>
  <c r="Y96" i="1"/>
  <c r="Z96" i="1"/>
  <c r="AA96" i="1"/>
  <c r="X239" i="1"/>
  <c r="Y239" i="1"/>
  <c r="Z239" i="1"/>
  <c r="AA239" i="1"/>
  <c r="X75" i="1"/>
  <c r="Y75" i="1"/>
  <c r="Z75" i="1"/>
  <c r="AA75" i="1"/>
  <c r="X462" i="1"/>
  <c r="Y462" i="1"/>
  <c r="Z462" i="1"/>
  <c r="AA462" i="1"/>
  <c r="X138" i="1"/>
  <c r="Y138" i="1"/>
  <c r="Z138" i="1"/>
  <c r="AA138" i="1"/>
  <c r="X70" i="1"/>
  <c r="Y70" i="1"/>
  <c r="Z70" i="1"/>
  <c r="AA70" i="1"/>
  <c r="X464" i="1"/>
  <c r="Y464" i="1"/>
  <c r="Z464" i="1"/>
  <c r="AA464" i="1"/>
  <c r="X217" i="1"/>
  <c r="Y217" i="1"/>
  <c r="Z217" i="1"/>
  <c r="AA217" i="1"/>
  <c r="X468" i="1"/>
  <c r="Y468" i="1"/>
  <c r="Z468" i="1"/>
  <c r="AA468" i="1"/>
  <c r="X40" i="1"/>
  <c r="Y40" i="1"/>
  <c r="Z40" i="1"/>
  <c r="AA40" i="1"/>
  <c r="X72" i="1"/>
  <c r="Y72" i="1"/>
  <c r="Z72" i="1"/>
  <c r="AA72" i="1"/>
  <c r="X89" i="1"/>
  <c r="Y89" i="1"/>
  <c r="Z89" i="1"/>
  <c r="AA89" i="1"/>
  <c r="X469" i="1"/>
  <c r="Y469" i="1"/>
  <c r="Z469" i="1"/>
  <c r="AA469" i="1"/>
  <c r="X94" i="1"/>
  <c r="Y94" i="1"/>
  <c r="Z94" i="1"/>
  <c r="AA94" i="1"/>
  <c r="X93" i="1"/>
  <c r="Y93" i="1"/>
  <c r="Z93" i="1"/>
  <c r="AA93" i="1"/>
  <c r="X41" i="1"/>
  <c r="Y41" i="1"/>
  <c r="Z41" i="1"/>
  <c r="AA41" i="1"/>
  <c r="X474" i="1"/>
  <c r="Y474" i="1"/>
  <c r="Z474" i="1"/>
  <c r="AA474" i="1"/>
  <c r="X242" i="1"/>
  <c r="Y242" i="1"/>
  <c r="Z242" i="1"/>
  <c r="AA242" i="1"/>
  <c r="X243" i="1"/>
  <c r="Y243" i="1"/>
  <c r="Z243" i="1"/>
  <c r="AA243" i="1"/>
  <c r="X257" i="1"/>
  <c r="Y257" i="1"/>
  <c r="Z257" i="1"/>
  <c r="AA257" i="1"/>
  <c r="X475" i="1"/>
  <c r="Y475" i="1"/>
  <c r="Z475" i="1"/>
  <c r="AA475" i="1"/>
  <c r="X126" i="1"/>
  <c r="Y126" i="1"/>
  <c r="Z126" i="1"/>
  <c r="AA126" i="1"/>
  <c r="X473" i="1"/>
  <c r="Y473" i="1"/>
  <c r="Z473" i="1"/>
  <c r="AA473" i="1"/>
  <c r="X25" i="1"/>
  <c r="Y25" i="1"/>
  <c r="Z25" i="1"/>
  <c r="AA25" i="1"/>
  <c r="X330" i="1"/>
  <c r="Y330" i="1"/>
  <c r="Z330" i="1"/>
  <c r="AA330" i="1"/>
  <c r="X453" i="1"/>
  <c r="Y453" i="1"/>
  <c r="Z453" i="1"/>
  <c r="AA453" i="1"/>
  <c r="X106" i="1"/>
  <c r="Y106" i="1"/>
  <c r="Z106" i="1"/>
  <c r="AA106" i="1"/>
  <c r="X127" i="1"/>
  <c r="Y127" i="1"/>
  <c r="Z127" i="1"/>
  <c r="AA127" i="1"/>
  <c r="X410" i="1"/>
  <c r="Y410" i="1"/>
  <c r="Z410" i="1"/>
  <c r="AA410" i="1"/>
  <c r="X213" i="1"/>
  <c r="Y213" i="1"/>
  <c r="Z213" i="1"/>
  <c r="AA213" i="1"/>
  <c r="X355" i="1"/>
  <c r="Y355" i="1"/>
  <c r="Z355" i="1"/>
  <c r="AA355" i="1"/>
  <c r="X318" i="1"/>
  <c r="Y318" i="1"/>
  <c r="Z318" i="1"/>
  <c r="AA318" i="1"/>
  <c r="X476" i="1"/>
  <c r="Y476" i="1"/>
  <c r="Z476" i="1"/>
  <c r="AA476" i="1"/>
  <c r="X477" i="1"/>
  <c r="Y477" i="1"/>
  <c r="Z477" i="1"/>
  <c r="AA477" i="1"/>
  <c r="X258" i="1"/>
  <c r="Y258" i="1"/>
  <c r="Z258" i="1"/>
  <c r="AA258" i="1"/>
  <c r="X129" i="1"/>
  <c r="Y129" i="1"/>
  <c r="Z129" i="1"/>
  <c r="AA129" i="1"/>
  <c r="X449" i="1"/>
  <c r="Y449" i="1"/>
  <c r="Z449" i="1"/>
  <c r="AA449" i="1"/>
  <c r="X421" i="1"/>
  <c r="Y421" i="1"/>
  <c r="Z421" i="1"/>
  <c r="AA421" i="1"/>
  <c r="X397" i="1"/>
  <c r="Y397" i="1"/>
  <c r="Z397" i="1"/>
  <c r="AA397" i="1"/>
  <c r="X366" i="1"/>
  <c r="Y366" i="1"/>
  <c r="Z366" i="1"/>
  <c r="AA366" i="1"/>
  <c r="X92" i="1"/>
  <c r="Y92" i="1"/>
  <c r="Z92" i="1"/>
  <c r="AA92" i="1"/>
  <c r="X116" i="1"/>
  <c r="Y116" i="1"/>
  <c r="Z116" i="1"/>
  <c r="AA116" i="1"/>
  <c r="X493" i="1"/>
  <c r="Y493" i="1"/>
  <c r="Z493" i="1"/>
  <c r="AA493" i="1"/>
  <c r="X112" i="1"/>
  <c r="Y112" i="1"/>
  <c r="Z112" i="1"/>
  <c r="AA112" i="1"/>
  <c r="X488" i="1"/>
  <c r="Y488" i="1"/>
  <c r="Z488" i="1"/>
  <c r="AA488" i="1"/>
  <c r="X44" i="1"/>
  <c r="Y44" i="1"/>
  <c r="Z44" i="1"/>
  <c r="AA44" i="1"/>
  <c r="X457" i="1"/>
  <c r="Y457" i="1"/>
  <c r="X491" i="1"/>
  <c r="Y491" i="1"/>
  <c r="X49" i="1"/>
  <c r="Y49" i="1"/>
  <c r="X434" i="1"/>
  <c r="Y434" i="1"/>
  <c r="X319" i="1"/>
  <c r="Y319" i="1"/>
  <c r="X232" i="1"/>
  <c r="Y232" i="1"/>
  <c r="X80" i="1"/>
  <c r="Y80" i="1"/>
  <c r="X502" i="1"/>
  <c r="Y502" i="1"/>
  <c r="X111" i="1"/>
  <c r="Y111" i="1"/>
  <c r="X439" i="1"/>
  <c r="Y439" i="1"/>
  <c r="X79" i="1"/>
  <c r="Y79" i="1"/>
  <c r="X78" i="1"/>
  <c r="Y78" i="1"/>
  <c r="X508" i="1"/>
  <c r="Y508" i="1"/>
  <c r="X459" i="1"/>
  <c r="Y459" i="1"/>
  <c r="X3" i="1"/>
  <c r="Y3" i="1"/>
  <c r="X460" i="1"/>
  <c r="Y460" i="1"/>
  <c r="X130" i="1"/>
  <c r="Y130" i="1"/>
  <c r="X244" i="1"/>
  <c r="Y244" i="1"/>
  <c r="X2" i="1"/>
  <c r="Y2" i="1"/>
  <c r="X411" i="1"/>
  <c r="Y411" i="1"/>
  <c r="X500" i="1"/>
  <c r="Y500" i="1"/>
  <c r="X484" i="1"/>
  <c r="Y484" i="1"/>
  <c r="X505" i="1"/>
  <c r="Y505" i="1"/>
  <c r="X482" i="1"/>
  <c r="Y482" i="1"/>
  <c r="X485" i="1"/>
  <c r="Y485" i="1"/>
  <c r="X481" i="1"/>
  <c r="Y481" i="1"/>
  <c r="X494" i="1"/>
  <c r="Y494" i="1"/>
  <c r="X241" i="1"/>
  <c r="Y241" i="1"/>
  <c r="X61" i="1"/>
  <c r="Y61" i="1"/>
  <c r="X66" i="1"/>
  <c r="Y66" i="1"/>
  <c r="X514" i="1"/>
  <c r="Y514" i="1"/>
  <c r="X216" i="1"/>
  <c r="Y216" i="1"/>
  <c r="X146" i="1"/>
  <c r="Y146" i="1"/>
  <c r="X520" i="1"/>
  <c r="Y520" i="1"/>
  <c r="X533" i="1"/>
  <c r="Y533" i="1"/>
  <c r="X534" i="1"/>
  <c r="Y534" i="1"/>
  <c r="X535" i="1"/>
  <c r="Y535" i="1"/>
  <c r="X131" i="1"/>
  <c r="Y131" i="1"/>
  <c r="X62" i="1"/>
  <c r="Y62" i="1"/>
  <c r="X147" i="1"/>
  <c r="Y147" i="1"/>
  <c r="X309" i="1"/>
  <c r="Y309" i="1"/>
  <c r="X529" i="1"/>
  <c r="Y529" i="1"/>
  <c r="X528" i="1"/>
  <c r="Y528" i="1"/>
  <c r="X113" i="1"/>
  <c r="Y113" i="1"/>
  <c r="X530" i="1"/>
  <c r="Y530" i="1"/>
  <c r="X519" i="1"/>
  <c r="Y519" i="1"/>
  <c r="X527" i="1"/>
  <c r="Y527" i="1"/>
  <c r="X5" i="1"/>
  <c r="Y5" i="1"/>
  <c r="X102" i="1"/>
  <c r="Y102" i="1"/>
  <c r="X503" i="1"/>
  <c r="Y503" i="1"/>
  <c r="X446" i="1"/>
  <c r="Y446" i="1"/>
  <c r="X203" i="1"/>
  <c r="Y203" i="1"/>
  <c r="X82" i="1"/>
  <c r="Y82" i="1"/>
  <c r="X31" i="1"/>
  <c r="Y31" i="1"/>
  <c r="X32" i="1"/>
  <c r="Y32" i="1"/>
  <c r="X340" i="1"/>
  <c r="Y340" i="1"/>
  <c r="X204" i="1"/>
  <c r="Y204" i="1"/>
  <c r="X489" i="1"/>
  <c r="Y489" i="1"/>
  <c r="X515" i="1"/>
  <c r="Y515" i="1"/>
  <c r="X115" i="1"/>
  <c r="Y115" i="1"/>
  <c r="X100" i="1"/>
  <c r="Y100" i="1"/>
  <c r="X135" i="1"/>
  <c r="Y135" i="1"/>
  <c r="X101" i="1"/>
  <c r="Y101" i="1"/>
  <c r="X59" i="1"/>
  <c r="Y59" i="1"/>
  <c r="X492" i="1"/>
  <c r="Y492" i="1"/>
  <c r="X509" i="1"/>
  <c r="Y509" i="1"/>
  <c r="X86" i="1"/>
  <c r="Y86" i="1"/>
  <c r="X245" i="1"/>
  <c r="Y245" i="1"/>
  <c r="X87" i="1"/>
  <c r="Y87" i="1"/>
  <c r="X435" i="1"/>
  <c r="Y435" i="1"/>
  <c r="X67" i="1"/>
  <c r="Y67" i="1"/>
  <c r="X513" i="1"/>
  <c r="Y513" i="1"/>
  <c r="X155" i="1"/>
  <c r="Y155" i="1"/>
  <c r="X536" i="1"/>
  <c r="Y536" i="1"/>
  <c r="X516" i="1"/>
  <c r="Y516" i="1"/>
  <c r="X479" i="1"/>
  <c r="Y479" i="1"/>
  <c r="X541" i="1"/>
  <c r="Y541" i="1"/>
  <c r="X542" i="1"/>
  <c r="Y542" i="1"/>
  <c r="X54" i="1"/>
  <c r="Y54" i="1"/>
  <c r="X539" i="1"/>
  <c r="Y539" i="1"/>
  <c r="X208" i="1"/>
  <c r="Y208" i="1"/>
  <c r="X517" i="1"/>
  <c r="Y517" i="1"/>
  <c r="X211" i="1"/>
  <c r="Y211" i="1"/>
  <c r="X538" i="1"/>
  <c r="Y538" i="1"/>
  <c r="X510" i="1"/>
  <c r="Y510" i="1"/>
  <c r="X253" i="1"/>
  <c r="Y253" i="1"/>
  <c r="X209" i="1"/>
  <c r="Y209" i="1"/>
  <c r="X103" i="1"/>
  <c r="Y103" i="1"/>
  <c r="X246" i="1"/>
  <c r="Y246" i="1"/>
  <c r="X247" i="1"/>
  <c r="Y247" i="1"/>
  <c r="X137" i="1"/>
  <c r="Y137" i="1"/>
  <c r="X218" i="1"/>
  <c r="Y218" i="1"/>
  <c r="X45" i="1"/>
  <c r="Y45" i="1"/>
  <c r="X43" i="1"/>
  <c r="Y43" i="1"/>
  <c r="X42" i="1"/>
  <c r="Y42" i="1"/>
  <c r="X85" i="1"/>
  <c r="Y85" i="1"/>
  <c r="X440" i="1"/>
  <c r="Y440" i="1"/>
  <c r="X9" i="1"/>
  <c r="Y9" i="1"/>
  <c r="X154" i="1"/>
  <c r="Y154" i="1"/>
  <c r="X537" i="1"/>
  <c r="Y537" i="1"/>
  <c r="X306" i="1"/>
  <c r="Y306" i="1"/>
  <c r="X148" i="1"/>
  <c r="Y148" i="1"/>
  <c r="X90" i="1"/>
  <c r="Y90" i="1"/>
  <c r="X229" i="1"/>
  <c r="Y229" i="1"/>
  <c r="X544" i="1"/>
  <c r="Y544" i="1"/>
  <c r="X543" i="1"/>
  <c r="Y543" i="1"/>
  <c r="X325" i="1"/>
  <c r="Y325" i="1"/>
  <c r="X214" i="1"/>
  <c r="Y214" i="1"/>
  <c r="X215" i="1"/>
  <c r="Y215" i="1"/>
  <c r="X518" i="1"/>
  <c r="Y518" i="1"/>
  <c r="X546" i="1"/>
  <c r="Y546" i="1"/>
  <c r="X470" i="1"/>
  <c r="Y470" i="1"/>
  <c r="X11" i="1"/>
  <c r="Y11" i="1"/>
  <c r="X124" i="1"/>
  <c r="Y124" i="1"/>
  <c r="X483" i="1"/>
  <c r="Y483" i="1"/>
  <c r="X486" i="1"/>
  <c r="Y486" i="1"/>
  <c r="X248" i="1"/>
  <c r="Y248" i="1"/>
  <c r="X26" i="1"/>
  <c r="Y26" i="1"/>
  <c r="X356" i="1"/>
  <c r="Y356" i="1"/>
  <c r="X234" i="1"/>
  <c r="Y234" i="1"/>
  <c r="X548" i="1"/>
  <c r="Y548" i="1"/>
  <c r="X68" i="1"/>
  <c r="Y68" i="1"/>
  <c r="X549" i="1"/>
  <c r="Y549" i="1"/>
  <c r="X545" i="1"/>
  <c r="Y545" i="1"/>
  <c r="X251" i="1"/>
  <c r="Y251" i="1"/>
  <c r="X252" i="1"/>
  <c r="Y252" i="1"/>
  <c r="X202" i="1"/>
  <c r="Y202" i="1"/>
  <c r="X496" i="1"/>
  <c r="Y496" i="1"/>
  <c r="X463" i="1"/>
  <c r="Y463" i="1"/>
  <c r="X497" i="1"/>
  <c r="Y497" i="1"/>
  <c r="X498" i="1"/>
  <c r="Y498" i="1"/>
  <c r="X553" i="1"/>
  <c r="Y553" i="1"/>
  <c r="X84" i="1"/>
  <c r="Y84" i="1"/>
  <c r="X10" i="1"/>
  <c r="Y10" i="1"/>
  <c r="X550" i="1"/>
  <c r="Y550" i="1"/>
  <c r="X363" i="1"/>
  <c r="Y363" i="1"/>
  <c r="X263" i="1"/>
  <c r="Y263" i="1"/>
  <c r="X264" i="1"/>
  <c r="Y264" i="1"/>
  <c r="X260" i="1"/>
  <c r="Y260" i="1"/>
  <c r="X357" i="1"/>
  <c r="Y357" i="1"/>
  <c r="X117" i="1"/>
  <c r="Y117" i="1"/>
  <c r="X358" i="1"/>
  <c r="Y358" i="1"/>
  <c r="X511" i="1"/>
  <c r="Y511" i="1"/>
  <c r="X490" i="1"/>
  <c r="Y490" i="1"/>
  <c r="X416" i="1"/>
  <c r="Y416" i="1"/>
  <c r="X104" i="1"/>
  <c r="Y104" i="1"/>
  <c r="X327" i="1"/>
  <c r="Y327" i="1"/>
  <c r="X121" i="1"/>
  <c r="Y121" i="1"/>
  <c r="X156" i="1"/>
  <c r="Y156" i="1"/>
  <c r="X91" i="1"/>
  <c r="Y91" i="1"/>
  <c r="X326" i="1"/>
  <c r="Y326" i="1"/>
  <c r="X69" i="1"/>
  <c r="Y69" i="1"/>
  <c r="X563" i="1"/>
  <c r="Y563" i="1"/>
  <c r="X557" i="1"/>
  <c r="Y557" i="1"/>
  <c r="X559" i="1"/>
  <c r="Y559" i="1"/>
  <c r="X360" i="1"/>
  <c r="Y360" i="1"/>
  <c r="X558" i="1"/>
  <c r="Y558" i="1"/>
  <c r="X8" i="1"/>
  <c r="Y8" i="1"/>
  <c r="X345" i="1"/>
  <c r="Y345" i="1"/>
  <c r="X413" i="1"/>
  <c r="Y413" i="1"/>
  <c r="X50" i="1"/>
  <c r="Y50" i="1"/>
  <c r="X64" i="1"/>
  <c r="Y64" i="1"/>
  <c r="X63" i="1"/>
  <c r="Y63" i="1"/>
  <c r="X14" i="1"/>
  <c r="Y14" i="1"/>
  <c r="X256" i="1"/>
  <c r="Y256" i="1"/>
  <c r="X230" i="1"/>
  <c r="Y230" i="1"/>
  <c r="X560" i="1"/>
  <c r="Y560" i="1"/>
  <c r="X212" i="1"/>
  <c r="Y212" i="1"/>
  <c r="X29" i="1"/>
  <c r="Y29" i="1"/>
  <c r="X28" i="1"/>
  <c r="Y28" i="1"/>
  <c r="X88" i="1"/>
  <c r="Y88" i="1"/>
  <c r="X233" i="1"/>
  <c r="Y233" i="1"/>
  <c r="X18" i="1"/>
  <c r="Y18" i="1"/>
  <c r="X37" i="1"/>
  <c r="Y37" i="1"/>
  <c r="X83" i="1"/>
  <c r="Y83" i="1"/>
  <c r="X555" i="1"/>
  <c r="Y555" i="1"/>
  <c r="X27" i="1"/>
  <c r="Y27" i="1"/>
  <c r="X81" i="1"/>
  <c r="Y81" i="1"/>
  <c r="X561" i="1"/>
  <c r="Y561" i="1"/>
  <c r="X368" i="1"/>
  <c r="Y368" i="1"/>
  <c r="X417" i="1"/>
  <c r="Y417" i="1"/>
  <c r="X552" i="1"/>
  <c r="Y552" i="1"/>
  <c r="X523" i="1"/>
  <c r="Y523" i="1"/>
  <c r="X478" i="1"/>
  <c r="Y478" i="1"/>
  <c r="X359" i="1"/>
  <c r="Y359" i="1"/>
  <c r="X504" i="1"/>
  <c r="Y504" i="1"/>
  <c r="X6" i="1"/>
  <c r="Y6" i="1"/>
  <c r="X465" i="1"/>
  <c r="Y465" i="1"/>
  <c r="X584" i="1"/>
  <c r="Y584" i="1"/>
  <c r="X367" i="1"/>
  <c r="Y367" i="1"/>
  <c r="X307" i="1"/>
  <c r="Y307" i="1"/>
  <c r="X495" i="1"/>
  <c r="Y495" i="1"/>
  <c r="X564" i="1"/>
  <c r="Y564" i="1"/>
  <c r="X320" i="1"/>
  <c r="Y320" i="1"/>
  <c r="X321" i="1"/>
  <c r="Y321" i="1"/>
  <c r="X157" i="1"/>
  <c r="Y157" i="1"/>
  <c r="X158" i="1"/>
  <c r="Y158" i="1"/>
  <c r="X394" i="1"/>
  <c r="Y394" i="1"/>
  <c r="X24" i="1"/>
  <c r="Y24" i="1"/>
  <c r="X149" i="1"/>
  <c r="Y149" i="1"/>
  <c r="X531" i="1"/>
  <c r="Y531" i="1"/>
  <c r="X501" i="1"/>
  <c r="Y501" i="1"/>
  <c r="X346" i="1"/>
  <c r="Y346" i="1"/>
  <c r="X159" i="1"/>
  <c r="Y159" i="1"/>
  <c r="X565" i="1"/>
  <c r="Y565" i="1"/>
  <c r="X259" i="1"/>
  <c r="Y259" i="1"/>
  <c r="X4" i="1"/>
  <c r="Y4" i="1"/>
  <c r="X16" i="1"/>
  <c r="Y16" i="1"/>
  <c r="X47" i="1"/>
  <c r="Y47" i="1"/>
  <c r="X424" i="1"/>
  <c r="Y424" i="1"/>
  <c r="X566" i="1"/>
  <c r="Y566" i="1"/>
  <c r="X567" i="1"/>
  <c r="Y567" i="1"/>
  <c r="X56" i="1"/>
  <c r="Y56" i="1"/>
  <c r="X30" i="1"/>
  <c r="Y30" i="1"/>
  <c r="X430" i="1"/>
  <c r="Y430" i="1"/>
  <c r="X540" i="1"/>
  <c r="Y540" i="1"/>
  <c r="X447" i="1"/>
  <c r="Y447" i="1"/>
  <c r="X570" i="1"/>
  <c r="Y570" i="1"/>
  <c r="X341" i="1"/>
  <c r="Y341" i="1"/>
  <c r="X60" i="1"/>
  <c r="Y60" i="1"/>
  <c r="X119" i="1"/>
  <c r="Y119" i="1"/>
  <c r="X120" i="1"/>
  <c r="Y120" i="1"/>
  <c r="X122" i="1"/>
  <c r="Y122" i="1"/>
  <c r="X128" i="1"/>
  <c r="Y128" i="1"/>
  <c r="X547" i="1"/>
  <c r="Y547" i="1"/>
  <c r="X568" i="1"/>
  <c r="Y568" i="1"/>
  <c r="X448" i="1"/>
  <c r="Y448" i="1"/>
  <c r="X461" i="1"/>
  <c r="Y461" i="1"/>
  <c r="X15" i="1"/>
  <c r="Y15" i="1"/>
  <c r="X145" i="1"/>
  <c r="Y145" i="1"/>
  <c r="X466" i="1"/>
  <c r="Y466" i="1"/>
  <c r="X571" i="1"/>
  <c r="Y571" i="1"/>
  <c r="X471" i="1"/>
  <c r="Y471" i="1"/>
  <c r="X7" i="1"/>
  <c r="Y7" i="1"/>
  <c r="X255" i="1"/>
  <c r="Y255" i="1"/>
  <c r="X250" i="1"/>
  <c r="Y250" i="1"/>
  <c r="X436" i="1"/>
  <c r="Y436" i="1"/>
  <c r="X210" i="1"/>
  <c r="Y210" i="1"/>
  <c r="X572" i="1"/>
  <c r="Y572" i="1"/>
  <c r="X267" i="1"/>
  <c r="Y267" i="1"/>
  <c r="X573" i="1"/>
  <c r="Y573" i="1"/>
  <c r="X364" i="1"/>
  <c r="Y364" i="1"/>
  <c r="X525" i="1"/>
  <c r="Y525" i="1"/>
  <c r="X141" i="1"/>
  <c r="Y141" i="1"/>
  <c r="X261" i="1"/>
  <c r="Y261" i="1"/>
  <c r="X262" i="1"/>
  <c r="Y262" i="1"/>
  <c r="X136" i="1"/>
  <c r="Y136" i="1"/>
  <c r="X65" i="1"/>
  <c r="Y65" i="1"/>
  <c r="X365" i="1"/>
  <c r="Y365" i="1"/>
  <c r="X512" i="1"/>
  <c r="Y512" i="1"/>
  <c r="X556" i="1"/>
  <c r="Y556" i="1"/>
  <c r="X562" i="1"/>
  <c r="Y562" i="1"/>
  <c r="X19" i="1"/>
  <c r="Y19" i="1"/>
  <c r="X46" i="1"/>
  <c r="Y46" i="1"/>
  <c r="X20" i="1"/>
  <c r="Y20" i="1"/>
  <c r="X13" i="1"/>
  <c r="Y13" i="1"/>
  <c r="X342" i="1"/>
  <c r="Y342" i="1"/>
  <c r="X569" i="1"/>
  <c r="Y569" i="1"/>
  <c r="X125" i="1"/>
  <c r="Y125" i="1"/>
  <c r="X231" i="1"/>
  <c r="Y231" i="1"/>
  <c r="X38" i="1"/>
  <c r="Y38" i="1"/>
  <c r="X407" i="1"/>
  <c r="Y407" i="1"/>
  <c r="X574" i="1"/>
  <c r="Y574" i="1"/>
  <c r="X532" i="1"/>
  <c r="Y532" i="1"/>
  <c r="X521" i="1"/>
  <c r="Y521" i="1"/>
  <c r="X507" i="1"/>
  <c r="Y507" i="1"/>
  <c r="X132" i="1"/>
  <c r="Y132" i="1"/>
  <c r="X76" i="1"/>
  <c r="Y76" i="1"/>
  <c r="X77" i="1"/>
  <c r="Y77" i="1"/>
  <c r="X480" i="1"/>
  <c r="Y480" i="1"/>
  <c r="X472" i="1"/>
  <c r="Y472" i="1"/>
  <c r="X506" i="1"/>
  <c r="Y506" i="1"/>
  <c r="X467" i="1"/>
  <c r="Y467" i="1"/>
  <c r="X487" i="1"/>
  <c r="Y487" i="1"/>
  <c r="X524" i="1"/>
  <c r="Y524" i="1"/>
  <c r="X386" i="1"/>
  <c r="Y386" i="1"/>
  <c r="X576" i="1"/>
  <c r="Y576" i="1"/>
  <c r="X431" i="1"/>
  <c r="Y431" i="1"/>
  <c r="X313" i="1"/>
  <c r="Y313" i="1"/>
  <c r="X33" i="1"/>
  <c r="Y33" i="1"/>
  <c r="AA429" i="1"/>
  <c r="Z429" i="1"/>
  <c r="Y429" i="1"/>
  <c r="X429" i="1"/>
  <c r="AA457" i="1"/>
  <c r="AA491" i="1"/>
  <c r="AA319" i="1"/>
  <c r="AA111" i="1"/>
  <c r="AA508" i="1"/>
  <c r="AA130" i="1"/>
  <c r="AA500" i="1"/>
  <c r="AA485" i="1"/>
  <c r="AA61" i="1"/>
  <c r="AA146" i="1"/>
  <c r="AA535" i="1"/>
  <c r="AA309" i="1"/>
  <c r="AA530" i="1"/>
  <c r="AA102" i="1"/>
  <c r="AA82" i="1"/>
  <c r="AA204" i="1"/>
  <c r="AA100" i="1"/>
  <c r="AA492" i="1"/>
  <c r="AA87" i="1"/>
  <c r="AA155" i="1"/>
  <c r="AA541" i="1"/>
  <c r="AA208" i="1"/>
  <c r="AA510" i="1"/>
  <c r="Z253" i="1"/>
  <c r="Z103" i="1"/>
  <c r="Z246" i="1"/>
  <c r="Z247" i="1"/>
  <c r="Z218" i="1"/>
  <c r="Z45" i="1"/>
  <c r="Z43" i="1"/>
  <c r="Z85" i="1"/>
  <c r="Z440" i="1"/>
  <c r="Z9" i="1"/>
  <c r="Z537" i="1"/>
  <c r="Z306" i="1"/>
  <c r="Z148" i="1"/>
  <c r="Z229" i="1"/>
  <c r="Z544" i="1"/>
  <c r="Z543" i="1"/>
  <c r="Z214" i="1"/>
  <c r="Z215" i="1"/>
  <c r="Z518" i="1"/>
  <c r="Z470" i="1"/>
  <c r="Z11" i="1"/>
  <c r="Z124" i="1"/>
  <c r="Z486" i="1"/>
  <c r="Z248" i="1"/>
  <c r="Z26" i="1"/>
  <c r="Z234" i="1"/>
  <c r="Z548" i="1"/>
  <c r="Z68" i="1"/>
  <c r="Z545" i="1"/>
  <c r="Z251" i="1"/>
  <c r="Z252" i="1"/>
  <c r="Z496" i="1"/>
  <c r="Z463" i="1"/>
  <c r="Z497" i="1"/>
  <c r="Z553" i="1"/>
  <c r="Z84" i="1"/>
  <c r="Z10" i="1"/>
  <c r="Z363" i="1"/>
  <c r="Z263" i="1"/>
  <c r="Z264" i="1"/>
  <c r="Z357" i="1"/>
  <c r="Z117" i="1"/>
  <c r="Z358" i="1"/>
  <c r="Z490" i="1"/>
  <c r="Z416" i="1"/>
  <c r="Z104" i="1"/>
  <c r="Z121" i="1"/>
  <c r="Z156" i="1"/>
  <c r="AA91" i="1"/>
  <c r="AA69" i="1"/>
  <c r="AA563" i="1"/>
  <c r="AA557" i="1"/>
  <c r="AA360" i="1"/>
  <c r="AA558" i="1"/>
  <c r="AA8" i="1"/>
  <c r="AA413" i="1"/>
  <c r="AA50" i="1"/>
  <c r="AA64" i="1"/>
  <c r="AA14" i="1"/>
  <c r="AA256" i="1"/>
  <c r="AA230" i="1"/>
  <c r="AA212" i="1"/>
  <c r="AA29" i="1"/>
  <c r="AA28" i="1"/>
  <c r="AA233" i="1"/>
  <c r="AA18" i="1"/>
  <c r="AA37" i="1"/>
  <c r="AA555" i="1"/>
  <c r="AA27" i="1"/>
  <c r="AA81" i="1"/>
  <c r="AA368" i="1"/>
  <c r="AA417" i="1"/>
  <c r="AA552" i="1"/>
  <c r="AA478" i="1"/>
  <c r="AA359" i="1"/>
  <c r="AA504" i="1"/>
  <c r="AA465" i="1"/>
  <c r="AA584" i="1"/>
  <c r="AA367" i="1"/>
  <c r="AA495" i="1"/>
  <c r="AA564" i="1"/>
  <c r="AA320" i="1"/>
  <c r="AA157" i="1"/>
  <c r="AA158" i="1"/>
  <c r="AA394" i="1"/>
  <c r="AA149" i="1"/>
  <c r="AA531" i="1"/>
  <c r="AA501" i="1"/>
  <c r="AA159" i="1"/>
  <c r="AA565" i="1"/>
  <c r="AA259" i="1"/>
  <c r="AA16" i="1"/>
  <c r="AA47" i="1"/>
  <c r="AA424" i="1"/>
  <c r="AA567" i="1"/>
  <c r="AA56" i="1"/>
  <c r="AA30" i="1"/>
  <c r="AA540" i="1"/>
  <c r="AA447" i="1"/>
  <c r="AA570" i="1"/>
  <c r="AA60" i="1"/>
  <c r="AA119" i="1"/>
  <c r="AA120" i="1"/>
  <c r="AA128" i="1"/>
  <c r="AA547" i="1"/>
  <c r="AA568" i="1"/>
  <c r="AA461" i="1"/>
  <c r="AA15" i="1"/>
  <c r="AA145" i="1"/>
  <c r="AA571" i="1"/>
  <c r="AA471" i="1"/>
  <c r="AA7" i="1"/>
  <c r="AA250" i="1"/>
  <c r="AA436" i="1"/>
  <c r="AA210" i="1"/>
  <c r="AA267" i="1"/>
  <c r="AA573" i="1"/>
  <c r="AA364" i="1"/>
  <c r="AA141" i="1"/>
  <c r="AA261" i="1"/>
  <c r="AA262" i="1"/>
  <c r="AA65" i="1"/>
  <c r="AA365" i="1"/>
  <c r="AA512" i="1"/>
  <c r="AA562" i="1"/>
  <c r="AA19" i="1"/>
  <c r="AA46" i="1"/>
  <c r="AA13" i="1"/>
  <c r="AA342" i="1"/>
  <c r="AA569" i="1"/>
  <c r="AA231" i="1"/>
  <c r="AA38" i="1"/>
  <c r="AA407" i="1"/>
  <c r="AA574" i="1"/>
  <c r="AA532" i="1"/>
  <c r="AA521" i="1"/>
  <c r="AA507" i="1"/>
  <c r="AA132" i="1"/>
  <c r="AA76" i="1"/>
  <c r="AA77" i="1"/>
  <c r="AA480" i="1"/>
  <c r="AA472" i="1"/>
  <c r="AA506" i="1"/>
  <c r="AA467" i="1"/>
  <c r="AA487" i="1"/>
  <c r="AA524" i="1"/>
  <c r="AA386" i="1"/>
  <c r="AA576" i="1"/>
  <c r="AA431" i="1"/>
  <c r="AA313" i="1"/>
  <c r="AA33" i="1"/>
  <c r="Z261" i="1" l="1"/>
  <c r="Z56" i="1"/>
  <c r="Z417" i="1"/>
  <c r="AA543" i="1"/>
  <c r="Z208" i="1"/>
  <c r="Z569" i="1"/>
  <c r="Z568" i="1"/>
  <c r="Z320" i="1"/>
  <c r="Z64" i="1"/>
  <c r="AA247" i="1"/>
  <c r="Z130" i="1"/>
  <c r="Z15" i="1"/>
  <c r="Z158" i="1"/>
  <c r="Z256" i="1"/>
  <c r="AA264" i="1"/>
  <c r="Z364" i="1"/>
  <c r="Z424" i="1"/>
  <c r="Z81" i="1"/>
  <c r="AA68" i="1"/>
  <c r="Z33" i="1"/>
  <c r="Z576" i="1"/>
  <c r="Z487" i="1"/>
  <c r="Z532" i="1"/>
  <c r="Z38" i="1"/>
  <c r="Z65" i="1"/>
  <c r="Z571" i="1"/>
  <c r="Z540" i="1"/>
  <c r="Z149" i="1"/>
  <c r="Z478" i="1"/>
  <c r="Z212" i="1"/>
  <c r="Z69" i="1"/>
  <c r="Z431" i="1"/>
  <c r="Z76" i="1"/>
  <c r="Z521" i="1"/>
  <c r="Z407" i="1"/>
  <c r="Z562" i="1"/>
  <c r="Z365" i="1"/>
  <c r="Z262" i="1"/>
  <c r="Z250" i="1"/>
  <c r="Z471" i="1"/>
  <c r="Z145" i="1"/>
  <c r="Z60" i="1"/>
  <c r="Z447" i="1"/>
  <c r="Z30" i="1"/>
  <c r="Z159" i="1"/>
  <c r="Z531" i="1"/>
  <c r="Z394" i="1"/>
  <c r="Z465" i="1"/>
  <c r="Z359" i="1"/>
  <c r="Z552" i="1"/>
  <c r="Z233" i="1"/>
  <c r="Z29" i="1"/>
  <c r="Z230" i="1"/>
  <c r="Z360" i="1"/>
  <c r="Z563" i="1"/>
  <c r="Z91" i="1"/>
  <c r="AA10" i="1"/>
  <c r="AA26" i="1"/>
  <c r="AA148" i="1"/>
  <c r="AA253" i="1"/>
  <c r="Z492" i="1"/>
  <c r="Z457" i="1"/>
  <c r="Z506" i="1"/>
  <c r="Z77" i="1"/>
  <c r="Z507" i="1"/>
  <c r="Z13" i="1"/>
  <c r="Z19" i="1"/>
  <c r="Z512" i="1"/>
  <c r="Z267" i="1"/>
  <c r="Z436" i="1"/>
  <c r="Z7" i="1"/>
  <c r="Z128" i="1"/>
  <c r="Z119" i="1"/>
  <c r="Z570" i="1"/>
  <c r="Z16" i="1"/>
  <c r="Z565" i="1"/>
  <c r="Z501" i="1"/>
  <c r="Z495" i="1"/>
  <c r="Z584" i="1"/>
  <c r="Z504" i="1"/>
  <c r="Z555" i="1"/>
  <c r="Z18" i="1"/>
  <c r="Z28" i="1"/>
  <c r="Z413" i="1"/>
  <c r="Z558" i="1"/>
  <c r="Z557" i="1"/>
  <c r="AA104" i="1"/>
  <c r="AA497" i="1"/>
  <c r="AA124" i="1"/>
  <c r="AA9" i="1"/>
  <c r="Z102" i="1"/>
  <c r="Z386" i="1"/>
  <c r="Z467" i="1"/>
  <c r="Z480" i="1"/>
  <c r="Z231" i="1"/>
  <c r="Z342" i="1"/>
  <c r="Z46" i="1"/>
  <c r="Z141" i="1"/>
  <c r="Z573" i="1"/>
  <c r="Z210" i="1"/>
  <c r="Z461" i="1"/>
  <c r="Z547" i="1"/>
  <c r="Z120" i="1"/>
  <c r="Z567" i="1"/>
  <c r="Z47" i="1"/>
  <c r="Z259" i="1"/>
  <c r="Z157" i="1"/>
  <c r="Z564" i="1"/>
  <c r="Z367" i="1"/>
  <c r="Z368" i="1"/>
  <c r="Z27" i="1"/>
  <c r="Z37" i="1"/>
  <c r="Z14" i="1"/>
  <c r="Z50" i="1"/>
  <c r="Z8" i="1"/>
  <c r="AA358" i="1"/>
  <c r="AA252" i="1"/>
  <c r="AA518" i="1"/>
  <c r="AA43" i="1"/>
  <c r="Z146" i="1"/>
  <c r="Z20" i="1"/>
  <c r="AA20" i="1"/>
  <c r="Z136" i="1"/>
  <c r="AA136" i="1"/>
  <c r="AA572" i="1"/>
  <c r="Z572" i="1"/>
  <c r="Z466" i="1"/>
  <c r="AA466" i="1"/>
  <c r="Z448" i="1"/>
  <c r="AA448" i="1"/>
  <c r="AA341" i="1"/>
  <c r="Z341" i="1"/>
  <c r="Z566" i="1"/>
  <c r="AA566" i="1"/>
  <c r="AA346" i="1"/>
  <c r="Z346" i="1"/>
  <c r="AA321" i="1"/>
  <c r="Z321" i="1"/>
  <c r="Z6" i="1"/>
  <c r="AA6" i="1"/>
  <c r="Z561" i="1"/>
  <c r="AA561" i="1"/>
  <c r="Z88" i="1"/>
  <c r="AA88" i="1"/>
  <c r="Z63" i="1"/>
  <c r="AA63" i="1"/>
  <c r="Z559" i="1"/>
  <c r="AA559" i="1"/>
  <c r="Z327" i="1"/>
  <c r="AA327" i="1"/>
  <c r="Z260" i="1"/>
  <c r="AA260" i="1"/>
  <c r="Z498" i="1"/>
  <c r="AA498" i="1"/>
  <c r="Z549" i="1"/>
  <c r="AA549" i="1"/>
  <c r="Z483" i="1"/>
  <c r="AA483" i="1"/>
  <c r="Z546" i="1"/>
  <c r="AA546" i="1"/>
  <c r="Z90" i="1"/>
  <c r="AA90" i="1"/>
  <c r="Z42" i="1"/>
  <c r="AA42" i="1"/>
  <c r="Z209" i="1"/>
  <c r="AA209" i="1"/>
  <c r="AA54" i="1"/>
  <c r="Z54" i="1"/>
  <c r="AA67" i="1"/>
  <c r="Z67" i="1"/>
  <c r="AA101" i="1"/>
  <c r="Z101" i="1"/>
  <c r="AA515" i="1"/>
  <c r="Z515" i="1"/>
  <c r="AA446" i="1"/>
  <c r="Z446" i="1"/>
  <c r="AA62" i="1"/>
  <c r="Z62" i="1"/>
  <c r="AA514" i="1"/>
  <c r="Z514" i="1"/>
  <c r="AA494" i="1"/>
  <c r="Z494" i="1"/>
  <c r="AA2" i="1"/>
  <c r="Z2" i="1"/>
  <c r="AA80" i="1"/>
  <c r="Z80" i="1"/>
  <c r="Z313" i="1"/>
  <c r="Z524" i="1"/>
  <c r="Z472" i="1"/>
  <c r="Z132" i="1"/>
  <c r="Z574" i="1"/>
  <c r="AA125" i="1"/>
  <c r="Z125" i="1"/>
  <c r="AA556" i="1"/>
  <c r="Z556" i="1"/>
  <c r="AA525" i="1"/>
  <c r="Z525" i="1"/>
  <c r="AA255" i="1"/>
  <c r="Z255" i="1"/>
  <c r="AA122" i="1"/>
  <c r="Z122" i="1"/>
  <c r="Z430" i="1"/>
  <c r="AA430" i="1"/>
  <c r="AA4" i="1"/>
  <c r="Z4" i="1"/>
  <c r="Z24" i="1"/>
  <c r="AA24" i="1"/>
  <c r="Z307" i="1"/>
  <c r="AA307" i="1"/>
  <c r="Z523" i="1"/>
  <c r="AA523" i="1"/>
  <c r="Z83" i="1"/>
  <c r="AA83" i="1"/>
  <c r="Z560" i="1"/>
  <c r="AA560" i="1"/>
  <c r="Z345" i="1"/>
  <c r="AA345" i="1"/>
  <c r="Z326" i="1"/>
  <c r="AA326" i="1"/>
  <c r="Z511" i="1"/>
  <c r="AA511" i="1"/>
  <c r="Z550" i="1"/>
  <c r="AA550" i="1"/>
  <c r="Z202" i="1"/>
  <c r="AA202" i="1"/>
  <c r="Z356" i="1"/>
  <c r="AA356" i="1"/>
  <c r="Z325" i="1"/>
  <c r="AA325" i="1"/>
  <c r="Z154" i="1"/>
  <c r="AA154" i="1"/>
  <c r="Z137" i="1"/>
  <c r="AA137" i="1"/>
  <c r="AA211" i="1"/>
  <c r="Z211" i="1"/>
  <c r="AA516" i="1"/>
  <c r="Z516" i="1"/>
  <c r="AA86" i="1"/>
  <c r="Z86" i="1"/>
  <c r="AA32" i="1"/>
  <c r="Z32" i="1"/>
  <c r="AA527" i="1"/>
  <c r="Z527" i="1"/>
  <c r="AA528" i="1"/>
  <c r="Z528" i="1"/>
  <c r="AA533" i="1"/>
  <c r="Z533" i="1"/>
  <c r="AA505" i="1"/>
  <c r="Z505" i="1"/>
  <c r="AA3" i="1"/>
  <c r="Z3" i="1"/>
  <c r="AA79" i="1"/>
  <c r="Z79" i="1"/>
  <c r="AA49" i="1"/>
  <c r="Z49" i="1"/>
  <c r="AA538" i="1"/>
  <c r="Z538" i="1"/>
  <c r="AA539" i="1"/>
  <c r="Z539" i="1"/>
  <c r="AA479" i="1"/>
  <c r="Z479" i="1"/>
  <c r="AA513" i="1"/>
  <c r="Z513" i="1"/>
  <c r="AA245" i="1"/>
  <c r="Z245" i="1"/>
  <c r="AA59" i="1"/>
  <c r="Z59" i="1"/>
  <c r="AA115" i="1"/>
  <c r="Z115" i="1"/>
  <c r="AA340" i="1"/>
  <c r="Z340" i="1"/>
  <c r="AA203" i="1"/>
  <c r="Z203" i="1"/>
  <c r="AA5" i="1"/>
  <c r="Z5" i="1"/>
  <c r="AA113" i="1"/>
  <c r="Z113" i="1"/>
  <c r="AA147" i="1"/>
  <c r="Z147" i="1"/>
  <c r="AA534" i="1"/>
  <c r="Z534" i="1"/>
  <c r="AA216" i="1"/>
  <c r="Z216" i="1"/>
  <c r="AA241" i="1"/>
  <c r="Z241" i="1"/>
  <c r="AA482" i="1"/>
  <c r="Z482" i="1"/>
  <c r="AA411" i="1"/>
  <c r="Z411" i="1"/>
  <c r="AA460" i="1"/>
  <c r="Z460" i="1"/>
  <c r="AA78" i="1"/>
  <c r="Z78" i="1"/>
  <c r="AA502" i="1"/>
  <c r="Z502" i="1"/>
  <c r="AA434" i="1"/>
  <c r="Z434" i="1"/>
  <c r="AA156" i="1"/>
  <c r="AA416" i="1"/>
  <c r="AA117" i="1"/>
  <c r="AA263" i="1"/>
  <c r="AA84" i="1"/>
  <c r="AA463" i="1"/>
  <c r="AA251" i="1"/>
  <c r="AA548" i="1"/>
  <c r="AA248" i="1"/>
  <c r="AA11" i="1"/>
  <c r="AA215" i="1"/>
  <c r="AA544" i="1"/>
  <c r="AA306" i="1"/>
  <c r="AA440" i="1"/>
  <c r="AA45" i="1"/>
  <c r="AA246" i="1"/>
  <c r="Z510" i="1"/>
  <c r="Z87" i="1"/>
  <c r="Z82" i="1"/>
  <c r="Z535" i="1"/>
  <c r="Z500" i="1"/>
  <c r="Z319" i="1"/>
  <c r="AA517" i="1"/>
  <c r="Z517" i="1"/>
  <c r="AA542" i="1"/>
  <c r="Z542" i="1"/>
  <c r="AA536" i="1"/>
  <c r="Z536" i="1"/>
  <c r="AA435" i="1"/>
  <c r="Z435" i="1"/>
  <c r="AA509" i="1"/>
  <c r="Z509" i="1"/>
  <c r="AA135" i="1"/>
  <c r="Z135" i="1"/>
  <c r="AA489" i="1"/>
  <c r="Z489" i="1"/>
  <c r="AA31" i="1"/>
  <c r="Z31" i="1"/>
  <c r="AA503" i="1"/>
  <c r="Z503" i="1"/>
  <c r="AA519" i="1"/>
  <c r="Z519" i="1"/>
  <c r="AA529" i="1"/>
  <c r="Z529" i="1"/>
  <c r="AA131" i="1"/>
  <c r="Z131" i="1"/>
  <c r="AA520" i="1"/>
  <c r="Z520" i="1"/>
  <c r="AA66" i="1"/>
  <c r="Z66" i="1"/>
  <c r="AA481" i="1"/>
  <c r="Z481" i="1"/>
  <c r="AA484" i="1"/>
  <c r="Z484" i="1"/>
  <c r="AA244" i="1"/>
  <c r="Z244" i="1"/>
  <c r="AA459" i="1"/>
  <c r="Z459" i="1"/>
  <c r="AA439" i="1"/>
  <c r="Z439" i="1"/>
  <c r="AA232" i="1"/>
  <c r="Z232" i="1"/>
  <c r="Z541" i="1"/>
  <c r="Z100" i="1"/>
  <c r="Z530" i="1"/>
  <c r="Z61" i="1"/>
  <c r="Z508" i="1"/>
  <c r="AA121" i="1"/>
  <c r="AA490" i="1"/>
  <c r="AA357" i="1"/>
  <c r="AA363" i="1"/>
  <c r="AA553" i="1"/>
  <c r="AA496" i="1"/>
  <c r="AA545" i="1"/>
  <c r="AA234" i="1"/>
  <c r="AA486" i="1"/>
  <c r="AA470" i="1"/>
  <c r="AA214" i="1"/>
  <c r="AA229" i="1"/>
  <c r="AA537" i="1"/>
  <c r="AA85" i="1"/>
  <c r="AA218" i="1"/>
  <c r="AA103" i="1"/>
  <c r="Z155" i="1"/>
  <c r="Z204" i="1"/>
  <c r="Z309" i="1"/>
  <c r="Z485" i="1"/>
  <c r="Z111" i="1"/>
  <c r="Z491" i="1"/>
  <c r="J5" i="6"/>
  <c r="J3" i="6"/>
  <c r="C3" i="6" l="1"/>
  <c r="AE531" i="1" l="1"/>
  <c r="AE565" i="1" l="1"/>
  <c r="AE394" i="1"/>
  <c r="AE145" i="1" l="1"/>
  <c r="AE15" i="1"/>
  <c r="AB319" i="1" l="1"/>
  <c r="AB317" i="1"/>
  <c r="AB314" i="1"/>
  <c r="AB315" i="1"/>
  <c r="AB277" i="1"/>
  <c r="AE117" i="1"/>
  <c r="AE363" i="1"/>
  <c r="AE465" i="1"/>
  <c r="AE584" i="1"/>
  <c r="AE543" i="1" l="1"/>
  <c r="AE544" i="1"/>
  <c r="AE229" i="1"/>
  <c r="AE90" i="1"/>
  <c r="AE148" i="1"/>
  <c r="AE306" i="1"/>
  <c r="AE537" i="1"/>
  <c r="AE154" i="1"/>
  <c r="AE539" i="1"/>
  <c r="AE54" i="1"/>
  <c r="AE542" i="1"/>
  <c r="AE541" i="1"/>
  <c r="AE536" i="1"/>
  <c r="AE155" i="1"/>
  <c r="AE513" i="1"/>
  <c r="AE527" i="1"/>
  <c r="AE519" i="1"/>
  <c r="AE530" i="1"/>
  <c r="AE113" i="1"/>
  <c r="AE528" i="1"/>
  <c r="AE529" i="1"/>
  <c r="AE309" i="1"/>
  <c r="AE481" i="1" l="1"/>
  <c r="AE494" i="1"/>
  <c r="AE241" i="1"/>
  <c r="AE61" i="1"/>
  <c r="AE66" i="1"/>
  <c r="AE514" i="1"/>
  <c r="AE216" i="1"/>
  <c r="AE146" i="1"/>
  <c r="AE520" i="1"/>
  <c r="AE533" i="1"/>
  <c r="AE534" i="1"/>
  <c r="AE535" i="1"/>
  <c r="AE131" i="1"/>
  <c r="AE62" i="1"/>
  <c r="AE147" i="1"/>
  <c r="L8" i="10" l="1"/>
  <c r="L6" i="10"/>
  <c r="L7" i="10"/>
  <c r="C8" i="10"/>
  <c r="C7" i="10"/>
  <c r="C4" i="10"/>
  <c r="E7" i="6"/>
  <c r="D8" i="10" l="1"/>
  <c r="F8" i="10"/>
  <c r="G8" i="10" s="1"/>
  <c r="I8" i="10"/>
  <c r="J8" i="10" s="1"/>
  <c r="M8" i="10"/>
  <c r="O8" i="10"/>
  <c r="P8" i="10" s="1"/>
  <c r="R8" i="10"/>
  <c r="S8" i="10" s="1"/>
  <c r="R7" i="10" l="1"/>
  <c r="S7" i="10" s="1"/>
  <c r="O7" i="10"/>
  <c r="P7" i="10" s="1"/>
  <c r="R6" i="10"/>
  <c r="S6" i="10" s="1"/>
  <c r="O6" i="10"/>
  <c r="P6" i="10" s="1"/>
  <c r="R5" i="10"/>
  <c r="S5" i="10" s="1"/>
  <c r="O5" i="10"/>
  <c r="P5" i="10" s="1"/>
  <c r="R4" i="10"/>
  <c r="S4" i="10" s="1"/>
  <c r="O4" i="10"/>
  <c r="P4" i="10" s="1"/>
  <c r="M7" i="10"/>
  <c r="I7" i="10"/>
  <c r="J7" i="10" s="1"/>
  <c r="M6" i="10"/>
  <c r="I6" i="10"/>
  <c r="J6" i="10" s="1"/>
  <c r="L5" i="10"/>
  <c r="M5" i="10" s="1"/>
  <c r="I5" i="10"/>
  <c r="J5" i="10" s="1"/>
  <c r="L4" i="10"/>
  <c r="M4" i="10" s="1"/>
  <c r="I4" i="10"/>
  <c r="J4" i="10" s="1"/>
  <c r="F5" i="10"/>
  <c r="G5" i="10" s="1"/>
  <c r="F6" i="10"/>
  <c r="G6" i="10" s="1"/>
  <c r="F7" i="10"/>
  <c r="G7" i="10" s="1"/>
  <c r="F4" i="10"/>
  <c r="C5" i="10"/>
  <c r="D5" i="10" s="1"/>
  <c r="C6" i="10"/>
  <c r="D6" i="10" s="1"/>
  <c r="D7" i="10"/>
  <c r="D4" i="10"/>
  <c r="AE163" i="1"/>
  <c r="AE314" i="1"/>
  <c r="AE322" i="1"/>
  <c r="AE183" i="1"/>
  <c r="AE369" i="1"/>
  <c r="AE376" i="1"/>
  <c r="AE362" i="1"/>
  <c r="AE347" i="1"/>
  <c r="AE164" i="1"/>
  <c r="AE381" i="1"/>
  <c r="AE48" i="1"/>
  <c r="AE172" i="1"/>
  <c r="AE160" i="1"/>
  <c r="AE387" i="1"/>
  <c r="AE225" i="1"/>
  <c r="AE186" i="1"/>
  <c r="AE114" i="1"/>
  <c r="AE389" i="1"/>
  <c r="AE200" i="1"/>
  <c r="AE166" i="1"/>
  <c r="AE348" i="1"/>
  <c r="AE198" i="1"/>
  <c r="AE167" i="1"/>
  <c r="AE349" i="1"/>
  <c r="AE316" i="1"/>
  <c r="AE402" i="1"/>
  <c r="AE195" i="1"/>
  <c r="AE403" i="1"/>
  <c r="AE406" i="1"/>
  <c r="AE581" i="1"/>
  <c r="AE419" i="1"/>
  <c r="AE196" i="1"/>
  <c r="AE423" i="1"/>
  <c r="AE151" i="1"/>
  <c r="AE425" i="1"/>
  <c r="AE143" i="1"/>
  <c r="AE350" i="1"/>
  <c r="AE351" i="1"/>
  <c r="AE352" i="1"/>
  <c r="AE353" i="1"/>
  <c r="AE354" i="1"/>
  <c r="AE58" i="1"/>
  <c r="AE452" i="1"/>
  <c r="AE450" i="1"/>
  <c r="AE317" i="1"/>
  <c r="AE456" i="1"/>
  <c r="AE458" i="1"/>
  <c r="AE140" i="1"/>
  <c r="AE242" i="1"/>
  <c r="AE243" i="1"/>
  <c r="AE257" i="1"/>
  <c r="AE453" i="1"/>
  <c r="AE106" i="1"/>
  <c r="AE127" i="1"/>
  <c r="AE355" i="1"/>
  <c r="AE318" i="1"/>
  <c r="AE17" i="1"/>
  <c r="AE315" i="1"/>
  <c r="AE429" i="1"/>
  <c r="AE312" i="1"/>
  <c r="AE107" i="1"/>
  <c r="AE333" i="1"/>
  <c r="AE331" i="1"/>
  <c r="AE168" i="1"/>
  <c r="AE165" i="1"/>
  <c r="AE199" i="1"/>
  <c r="AE343" i="1"/>
  <c r="AE221" i="1"/>
  <c r="AE372" i="1"/>
  <c r="AE374" i="1"/>
  <c r="AE380" i="1"/>
  <c r="AE382" i="1"/>
  <c r="AE377" i="1"/>
  <c r="AE223" i="1"/>
  <c r="AE184" i="1"/>
  <c r="AE384" i="1"/>
  <c r="AE344" i="1"/>
  <c r="AE383" i="1"/>
  <c r="AE53" i="1"/>
  <c r="AE224" i="1"/>
  <c r="AE133" i="1"/>
  <c r="AE108" i="1"/>
  <c r="AE177" i="1"/>
  <c r="AE192" i="1"/>
  <c r="AE398" i="1"/>
  <c r="AE378" i="1"/>
  <c r="AE396" i="1"/>
  <c r="AE194" i="1"/>
  <c r="AE399" i="1"/>
  <c r="AE206" i="1"/>
  <c r="AE57" i="1"/>
  <c r="AE254" i="1"/>
  <c r="AE144" i="1"/>
  <c r="AE150" i="1"/>
  <c r="AE408" i="1"/>
  <c r="AE412" i="1"/>
  <c r="AE409" i="1"/>
  <c r="AE21" i="1"/>
  <c r="AE427" i="1"/>
  <c r="AE426" i="1"/>
  <c r="AE205" i="1"/>
  <c r="AE207" i="1"/>
  <c r="AE235" i="1"/>
  <c r="AE99" i="1"/>
  <c r="AE379" i="1"/>
  <c r="AE332" i="1"/>
  <c r="AE442" i="1"/>
  <c r="AE373" i="1"/>
  <c r="AE385" i="1"/>
  <c r="AE71" i="1"/>
  <c r="AE454" i="1"/>
  <c r="AE455" i="1"/>
  <c r="AE23" i="1"/>
  <c r="AE464" i="1"/>
  <c r="AE410" i="1"/>
  <c r="AE213" i="1"/>
  <c r="AE476" i="1"/>
  <c r="AE477" i="1"/>
  <c r="AE129" i="1"/>
  <c r="AE219" i="1"/>
  <c r="AE220" i="1"/>
  <c r="AE293" i="1"/>
  <c r="AE176" i="1"/>
  <c r="AE390" i="1"/>
  <c r="AE226" i="1"/>
  <c r="AE142" i="1"/>
  <c r="AE12" i="1"/>
  <c r="AE393" i="1"/>
  <c r="AE286" i="1"/>
  <c r="AE190" i="1"/>
  <c r="AE39" i="1"/>
  <c r="AE405" i="1"/>
  <c r="AE249" i="1"/>
  <c r="AE404" i="1"/>
  <c r="AE400" i="1"/>
  <c r="AE201" i="1"/>
  <c r="AE401" i="1"/>
  <c r="AE580" i="1"/>
  <c r="AE197" i="1"/>
  <c r="AE191" i="1"/>
  <c r="AE181" i="1"/>
  <c r="AE415" i="1"/>
  <c r="AE582" i="1"/>
  <c r="AE420" i="1"/>
  <c r="AE583" i="1"/>
  <c r="AE153" i="1"/>
  <c r="AE96" i="1"/>
  <c r="AE217" i="1"/>
  <c r="AE468" i="1"/>
  <c r="AE72" i="1"/>
  <c r="AE89" i="1"/>
  <c r="AE469" i="1"/>
  <c r="AE94" i="1"/>
  <c r="AE93" i="1"/>
  <c r="AE162" i="1"/>
  <c r="AE324" i="1"/>
  <c r="AE328" i="1"/>
  <c r="AE334" i="1"/>
  <c r="AE182" i="1"/>
  <c r="AE169" i="1"/>
  <c r="AE170" i="1"/>
  <c r="AE361" i="1"/>
  <c r="AE371" i="1"/>
  <c r="AE336" i="1"/>
  <c r="AE370" i="1"/>
  <c r="AE335" i="1"/>
  <c r="AE222" i="1"/>
  <c r="AE171" i="1"/>
  <c r="AE185" i="1"/>
  <c r="AE109" i="1"/>
  <c r="AE173" i="1"/>
  <c r="AE388" i="1"/>
  <c r="AE174" i="1"/>
  <c r="AE175" i="1"/>
  <c r="AE392" i="1"/>
  <c r="AE337" i="1"/>
  <c r="AE338" i="1"/>
  <c r="AE339" i="1"/>
  <c r="AE228" i="1"/>
  <c r="AE189" i="1"/>
  <c r="AE227" i="1"/>
  <c r="AE178" i="1"/>
  <c r="AE187" i="1"/>
  <c r="AE188" i="1"/>
  <c r="AE395" i="1"/>
  <c r="AE179" i="1"/>
  <c r="AE110" i="1"/>
  <c r="AE193" i="1"/>
  <c r="AE55" i="1"/>
  <c r="AE22" i="1"/>
  <c r="AE180" i="1"/>
  <c r="AE422" i="1"/>
  <c r="AE97" i="1"/>
  <c r="AE236" i="1"/>
  <c r="AE152" i="1"/>
  <c r="AE428" i="1"/>
  <c r="AE98" i="1"/>
  <c r="AE238" i="1"/>
  <c r="AE237" i="1"/>
  <c r="AE432" i="1"/>
  <c r="AE438" i="1"/>
  <c r="AE329" i="1"/>
  <c r="AE441" i="1"/>
  <c r="AE139" i="1"/>
  <c r="AE74" i="1"/>
  <c r="AE443" i="1"/>
  <c r="AE444" i="1"/>
  <c r="AE445" i="1"/>
  <c r="AE451" i="1"/>
  <c r="AE73" i="1"/>
  <c r="AE239" i="1"/>
  <c r="AE75" i="1"/>
  <c r="AE462" i="1"/>
  <c r="AE138" i="1"/>
  <c r="AE70" i="1"/>
  <c r="AE40" i="1"/>
  <c r="AE41" i="1"/>
  <c r="AE475" i="1"/>
  <c r="AE474" i="1"/>
  <c r="AE126" i="1"/>
  <c r="AE473" i="1"/>
  <c r="AE25" i="1"/>
  <c r="AE258" i="1"/>
  <c r="AE330" i="1"/>
  <c r="AE300" i="1"/>
  <c r="AE297" i="1"/>
  <c r="AE310" i="1"/>
  <c r="AE295" i="1"/>
  <c r="AE270" i="1"/>
  <c r="AE303" i="1"/>
  <c r="AE285" i="1"/>
  <c r="AE296" i="1"/>
  <c r="AE282" i="1"/>
  <c r="AE294" i="1"/>
  <c r="AE277" i="1"/>
  <c r="AE308" i="1"/>
  <c r="AE275" i="1"/>
  <c r="AE433" i="1"/>
  <c r="AE289" i="1"/>
  <c r="AE291" i="1"/>
  <c r="AE299" i="1"/>
  <c r="AE292" i="1"/>
  <c r="AE269" i="1"/>
  <c r="AE305" i="1"/>
  <c r="AE298" i="1"/>
  <c r="AE284" i="1"/>
  <c r="AE302" i="1"/>
  <c r="AE271" i="1"/>
  <c r="AE301" i="1"/>
  <c r="AE273" i="1"/>
  <c r="AE290" i="1"/>
  <c r="AE287" i="1"/>
  <c r="AE280" i="1"/>
  <c r="AE274" i="1"/>
  <c r="AE276" i="1"/>
  <c r="AE283" i="1"/>
  <c r="AE272" i="1"/>
  <c r="AE311" i="1"/>
  <c r="AE265" i="1"/>
  <c r="AE268" i="1"/>
  <c r="AE266" i="1"/>
  <c r="AE279" i="1"/>
  <c r="AE281" i="1"/>
  <c r="AE278" i="1"/>
  <c r="AE304" i="1"/>
  <c r="AE288" i="1"/>
  <c r="AE418" i="1"/>
  <c r="AE449" i="1"/>
  <c r="AE421" i="1"/>
  <c r="AE397" i="1"/>
  <c r="AE366" i="1"/>
  <c r="AE92" i="1"/>
  <c r="AE116" i="1"/>
  <c r="AE493" i="1"/>
  <c r="AE112" i="1"/>
  <c r="AE488" i="1"/>
  <c r="AE44" i="1"/>
  <c r="AE457" i="1"/>
  <c r="AE491" i="1"/>
  <c r="AE49" i="1"/>
  <c r="AE434" i="1"/>
  <c r="AE319" i="1"/>
  <c r="AE232" i="1"/>
  <c r="AE80" i="1"/>
  <c r="AE502" i="1"/>
  <c r="AE111" i="1"/>
  <c r="AE439" i="1"/>
  <c r="AE79" i="1"/>
  <c r="AE78" i="1"/>
  <c r="AE508" i="1"/>
  <c r="AE459" i="1"/>
  <c r="AE3" i="1"/>
  <c r="AE460" i="1"/>
  <c r="AE130" i="1"/>
  <c r="AE244" i="1"/>
  <c r="AE2" i="1"/>
  <c r="AE411" i="1"/>
  <c r="AE500" i="1"/>
  <c r="AE484" i="1"/>
  <c r="AE505" i="1"/>
  <c r="AE482" i="1"/>
  <c r="AE485" i="1"/>
  <c r="AE5" i="1"/>
  <c r="AE102" i="1"/>
  <c r="AE503" i="1"/>
  <c r="AE446" i="1"/>
  <c r="AE203" i="1"/>
  <c r="AE82" i="1"/>
  <c r="AE31" i="1"/>
  <c r="AE32" i="1"/>
  <c r="AE340" i="1"/>
  <c r="AE204" i="1"/>
  <c r="AE489" i="1"/>
  <c r="AE515" i="1"/>
  <c r="AE115" i="1"/>
  <c r="AE100" i="1"/>
  <c r="AE135" i="1"/>
  <c r="AE101" i="1"/>
  <c r="AE59" i="1"/>
  <c r="AE492" i="1"/>
  <c r="AE509" i="1"/>
  <c r="AE86" i="1"/>
  <c r="AE245" i="1"/>
  <c r="AE87" i="1"/>
  <c r="AE435" i="1"/>
  <c r="AE67" i="1"/>
  <c r="AE516" i="1"/>
  <c r="AE479" i="1"/>
  <c r="AE208" i="1"/>
  <c r="AE517" i="1"/>
  <c r="AE211" i="1"/>
  <c r="AE538" i="1"/>
  <c r="AE510" i="1"/>
  <c r="AE253" i="1"/>
  <c r="AE209" i="1"/>
  <c r="AE103" i="1"/>
  <c r="AE246" i="1"/>
  <c r="AE247" i="1"/>
  <c r="AE137" i="1"/>
  <c r="AE218" i="1"/>
  <c r="AE45" i="1"/>
  <c r="AE43" i="1"/>
  <c r="AE42" i="1"/>
  <c r="AE85" i="1"/>
  <c r="AE440" i="1"/>
  <c r="AE9" i="1"/>
  <c r="AE325" i="1"/>
  <c r="AE214" i="1"/>
  <c r="AE215" i="1"/>
  <c r="AE518" i="1"/>
  <c r="AE546" i="1"/>
  <c r="AE470" i="1"/>
  <c r="AE11" i="1"/>
  <c r="AE124" i="1"/>
  <c r="AE483" i="1"/>
  <c r="AE486" i="1"/>
  <c r="AE248" i="1"/>
  <c r="AE26" i="1"/>
  <c r="AE356" i="1"/>
  <c r="AE234" i="1"/>
  <c r="AE545" i="1"/>
  <c r="AE68" i="1"/>
  <c r="AE548" i="1"/>
  <c r="AE549" i="1"/>
  <c r="AE251" i="1"/>
  <c r="AE252" i="1"/>
  <c r="AE202" i="1"/>
  <c r="AE496" i="1"/>
  <c r="AE463" i="1"/>
  <c r="AE497" i="1"/>
  <c r="AE498" i="1"/>
  <c r="AE553" i="1"/>
  <c r="AE84" i="1"/>
  <c r="AE10" i="1"/>
  <c r="AE326" i="1"/>
  <c r="AE550" i="1"/>
  <c r="AE263" i="1"/>
  <c r="AE264" i="1"/>
  <c r="AE260" i="1"/>
  <c r="AE552" i="1"/>
  <c r="AE357" i="1"/>
  <c r="AE358" i="1"/>
  <c r="AE511" i="1"/>
  <c r="AE104" i="1"/>
  <c r="AE490" i="1"/>
  <c r="AE121" i="1"/>
  <c r="AE156" i="1"/>
  <c r="AE91" i="1"/>
  <c r="AE416" i="1"/>
  <c r="AE69" i="1"/>
  <c r="AE327" i="1"/>
  <c r="AE559" i="1"/>
  <c r="AE558" i="1"/>
  <c r="AE360" i="1"/>
  <c r="AE359" i="1"/>
  <c r="AE8" i="1"/>
  <c r="AE47" i="1"/>
  <c r="AE424" i="1"/>
  <c r="AE50" i="1"/>
  <c r="AE64" i="1"/>
  <c r="AE63" i="1"/>
  <c r="AE14" i="1"/>
  <c r="AE256" i="1"/>
  <c r="AE230" i="1"/>
  <c r="AE560" i="1"/>
  <c r="AE212" i="1"/>
  <c r="AE29" i="1"/>
  <c r="AE28" i="1"/>
  <c r="AE88" i="1"/>
  <c r="AE233" i="1"/>
  <c r="AE18" i="1"/>
  <c r="AE37" i="1"/>
  <c r="AE83" i="1"/>
  <c r="AE504" i="1"/>
  <c r="AE27" i="1"/>
  <c r="AE81" i="1"/>
  <c r="AE345" i="1"/>
  <c r="AE413" i="1"/>
  <c r="AE523" i="1"/>
  <c r="AE478" i="1"/>
  <c r="AE563" i="1"/>
  <c r="AE557" i="1"/>
  <c r="AE6" i="1"/>
  <c r="AE566" i="1"/>
  <c r="AE567" i="1"/>
  <c r="AE501" i="1"/>
  <c r="AE346" i="1"/>
  <c r="AE466" i="1"/>
  <c r="AE430" i="1"/>
  <c r="AE367" i="1"/>
  <c r="AE555" i="1"/>
  <c r="AE157" i="1"/>
  <c r="AE158" i="1"/>
  <c r="AE561" i="1"/>
  <c r="AE24" i="1"/>
  <c r="AE149" i="1"/>
  <c r="AE368" i="1"/>
  <c r="AE307" i="1"/>
  <c r="AE417" i="1"/>
  <c r="AE159" i="1"/>
  <c r="AE540" i="1"/>
  <c r="AE259" i="1"/>
  <c r="AE4" i="1"/>
  <c r="AE16" i="1"/>
  <c r="AE447" i="1"/>
  <c r="AE570" i="1"/>
  <c r="AE571" i="1"/>
  <c r="AE341" i="1"/>
  <c r="AE56" i="1"/>
  <c r="AE30" i="1"/>
  <c r="AE495" i="1"/>
  <c r="AE564" i="1"/>
  <c r="AE547" i="1"/>
  <c r="AE568" i="1"/>
  <c r="AE448" i="1"/>
  <c r="AE60" i="1"/>
  <c r="AE119" i="1"/>
  <c r="AE120" i="1"/>
  <c r="AE122" i="1"/>
  <c r="AE128" i="1"/>
  <c r="AE471" i="1"/>
  <c r="AE320" i="1"/>
  <c r="AE321" i="1"/>
  <c r="AE436" i="1"/>
  <c r="P9" i="10" l="1"/>
  <c r="S9" i="10"/>
  <c r="O9" i="10"/>
  <c r="R9" i="10"/>
  <c r="J9" i="10"/>
  <c r="M9" i="10"/>
  <c r="I9" i="10"/>
  <c r="L9" i="10"/>
  <c r="F9" i="10"/>
  <c r="M3" i="6"/>
  <c r="N3" i="6"/>
  <c r="Q3" i="6"/>
  <c r="N4" i="6"/>
  <c r="P4" i="6"/>
  <c r="U4" i="6"/>
  <c r="M5" i="6"/>
  <c r="N5" i="6"/>
  <c r="O5" i="6"/>
  <c r="P5" i="6"/>
  <c r="Q5" i="6"/>
  <c r="R5" i="6"/>
  <c r="M6" i="6"/>
  <c r="N6" i="6"/>
  <c r="P6" i="6"/>
  <c r="Q6" i="6"/>
  <c r="R6" i="6"/>
  <c r="U6" i="6"/>
  <c r="K7" i="6"/>
  <c r="M7" i="6"/>
  <c r="P7" i="6"/>
  <c r="Q7" i="6"/>
  <c r="R7" i="6"/>
  <c r="S7" i="6"/>
  <c r="T7" i="6"/>
  <c r="U7" i="6"/>
  <c r="J7" i="6"/>
  <c r="J6" i="6"/>
  <c r="AE161" i="1" l="1"/>
  <c r="C9" i="10" l="1"/>
  <c r="E3" i="6"/>
  <c r="C7" i="6" l="1"/>
  <c r="G4" i="10" l="1"/>
  <c r="G9" i="10" s="1"/>
  <c r="D9" i="10"/>
  <c r="E4" i="6" l="1"/>
  <c r="E5" i="6"/>
  <c r="E6" i="6"/>
  <c r="E10" i="6" l="1"/>
  <c r="C4" i="6"/>
  <c r="C5" i="6"/>
  <c r="C6" i="6"/>
  <c r="C10" i="6" l="1"/>
  <c r="AF531" i="1" l="1"/>
  <c r="AF145" i="1"/>
  <c r="AG544" i="1"/>
  <c r="AF394" i="1"/>
  <c r="AG306" i="1"/>
  <c r="AB183" i="1"/>
  <c r="AB347" i="1"/>
  <c r="AB172" i="1"/>
  <c r="AB166" i="1"/>
  <c r="AB349" i="1"/>
  <c r="AF543" i="1"/>
  <c r="AB143" i="1"/>
  <c r="AB353" i="1"/>
  <c r="AB279" i="1"/>
  <c r="AB348" i="1"/>
  <c r="AB316" i="1"/>
  <c r="AB354" i="1"/>
  <c r="AB434" i="1"/>
  <c r="AB167" i="1"/>
  <c r="AB355" i="1"/>
  <c r="AB198" i="1"/>
  <c r="AB282" i="1"/>
  <c r="AB280" i="1"/>
  <c r="AB2" i="1"/>
  <c r="AF496" i="1"/>
  <c r="AF360" i="1"/>
  <c r="AB26" i="1"/>
  <c r="AG584" i="1"/>
  <c r="AF63" i="1"/>
  <c r="AB253" i="1"/>
  <c r="AF550" i="1"/>
  <c r="AF121" i="1"/>
  <c r="AF424" i="1"/>
  <c r="AF233" i="1"/>
  <c r="AF501" i="1"/>
  <c r="AF561" i="1"/>
  <c r="AG570" i="1"/>
  <c r="AF568" i="1"/>
  <c r="AF120" i="1"/>
  <c r="AG548" i="1"/>
  <c r="AF202" i="1"/>
  <c r="AG326" i="1"/>
  <c r="AF490" i="1"/>
  <c r="AF47" i="1"/>
  <c r="AG88" i="1"/>
  <c r="AF83" i="1"/>
  <c r="AG523" i="1"/>
  <c r="AF4" i="1"/>
  <c r="AG495" i="1"/>
  <c r="AG448" i="1"/>
  <c r="AG50" i="1"/>
  <c r="AB281" i="1"/>
  <c r="AB67" i="1"/>
  <c r="AG28" i="1"/>
  <c r="AG504" i="1"/>
  <c r="AB196" i="1"/>
  <c r="AF552" i="1"/>
  <c r="AG104" i="1"/>
  <c r="AG212" i="1"/>
  <c r="AF466" i="1"/>
  <c r="AG157" i="1"/>
  <c r="AF128" i="1"/>
  <c r="AG436" i="1"/>
  <c r="AG463" i="1"/>
  <c r="AF84" i="1"/>
  <c r="AG563" i="1"/>
  <c r="AF567" i="1"/>
  <c r="AG547" i="1"/>
  <c r="AF119" i="1"/>
  <c r="AB433" i="1"/>
  <c r="AG468" i="1" l="1"/>
  <c r="AG174" i="1"/>
  <c r="AF179" i="1"/>
  <c r="AF201" i="1"/>
  <c r="AG312" i="1"/>
  <c r="AF268" i="1"/>
  <c r="AF50" i="1"/>
  <c r="AF537" i="1"/>
  <c r="AG145" i="1"/>
  <c r="AF548" i="1"/>
  <c r="AG100" i="1"/>
  <c r="AG102" i="1"/>
  <c r="AG97" i="1"/>
  <c r="AG441" i="1"/>
  <c r="AG568" i="1"/>
  <c r="AG86" i="1"/>
  <c r="AF176" i="1"/>
  <c r="AF74" i="1"/>
  <c r="AG235" i="1"/>
  <c r="AF164" i="1"/>
  <c r="AG58" i="1"/>
  <c r="AF174" i="1"/>
  <c r="AG328" i="1"/>
  <c r="AG265" i="1"/>
  <c r="AG297" i="1"/>
  <c r="AG518" i="1"/>
  <c r="AG508" i="1"/>
  <c r="AG286" i="1"/>
  <c r="AF538" i="1"/>
  <c r="AG492" i="1"/>
  <c r="AF275" i="1"/>
  <c r="AG300" i="1"/>
  <c r="AF349" i="1"/>
  <c r="AG490" i="1"/>
  <c r="AG279" i="1"/>
  <c r="AG273" i="1"/>
  <c r="AF153" i="1"/>
  <c r="AG339" i="1"/>
  <c r="AG124" i="1"/>
  <c r="AG130" i="1"/>
  <c r="AG285" i="1"/>
  <c r="AG173" i="1"/>
  <c r="AF458" i="1"/>
  <c r="AG382" i="1"/>
  <c r="AF483" i="1"/>
  <c r="AG400" i="1"/>
  <c r="AF243" i="1"/>
  <c r="AF234" i="1"/>
  <c r="AG214" i="1"/>
  <c r="AF492" i="1"/>
  <c r="AF401" i="1"/>
  <c r="AG445" i="1"/>
  <c r="AF106" i="1"/>
  <c r="AG244" i="1"/>
  <c r="AF535" i="1"/>
  <c r="AG360" i="1"/>
  <c r="AF464" i="1"/>
  <c r="AF353" i="1"/>
  <c r="AB318" i="1"/>
  <c r="AF206" i="1"/>
  <c r="AF28" i="1"/>
  <c r="AF80" i="1"/>
  <c r="AG92" i="1"/>
  <c r="AF423" i="1"/>
  <c r="AF439" i="1"/>
  <c r="AF112" i="1"/>
  <c r="AG96" i="1"/>
  <c r="AF96" i="1"/>
  <c r="AG412" i="1"/>
  <c r="AB200" i="1"/>
  <c r="AF555" i="1"/>
  <c r="AG555" i="1"/>
  <c r="AG438" i="1"/>
  <c r="AG139" i="1"/>
  <c r="AG558" i="1"/>
  <c r="AF558" i="1"/>
  <c r="AG395" i="1"/>
  <c r="AG107" i="1"/>
  <c r="AF321" i="1"/>
  <c r="AG321" i="1"/>
  <c r="AG417" i="1"/>
  <c r="AF417" i="1"/>
  <c r="AG197" i="1"/>
  <c r="AF421" i="1"/>
  <c r="AF473" i="1"/>
  <c r="AG451" i="1"/>
  <c r="AG237" i="1"/>
  <c r="AG392" i="1"/>
  <c r="AG170" i="1"/>
  <c r="AF39" i="1"/>
  <c r="AF442" i="1"/>
  <c r="AG452" i="1"/>
  <c r="AF502" i="1"/>
  <c r="AF422" i="1"/>
  <c r="AG387" i="1"/>
  <c r="AG423" i="1"/>
  <c r="AG164" i="1"/>
  <c r="AF238" i="1"/>
  <c r="AG179" i="1"/>
  <c r="AF178" i="1"/>
  <c r="AG335" i="1"/>
  <c r="AG464" i="1"/>
  <c r="AG353" i="1"/>
  <c r="AF581" i="1"/>
  <c r="AG481" i="1"/>
  <c r="AG533" i="1"/>
  <c r="AG206" i="1"/>
  <c r="AF504" i="1"/>
  <c r="AF570" i="1"/>
  <c r="AG424" i="1"/>
  <c r="AF343" i="1"/>
  <c r="AG287" i="1"/>
  <c r="AF198" i="1"/>
  <c r="AG355" i="1"/>
  <c r="AF336" i="1"/>
  <c r="AF296" i="1"/>
  <c r="AF475" i="1"/>
  <c r="AG329" i="1"/>
  <c r="AF361" i="1"/>
  <c r="AF389" i="1"/>
  <c r="AF62" i="1"/>
  <c r="AG483" i="1"/>
  <c r="AF400" i="1"/>
  <c r="AG43" i="1"/>
  <c r="AG418" i="1"/>
  <c r="AF217" i="1"/>
  <c r="AF214" i="1"/>
  <c r="AF505" i="1"/>
  <c r="AF280" i="1"/>
  <c r="AG299" i="1"/>
  <c r="AF300" i="1"/>
  <c r="AG583" i="1"/>
  <c r="AG401" i="1"/>
  <c r="AG48" i="1"/>
  <c r="AF580" i="1"/>
  <c r="AF489" i="1"/>
  <c r="AG155" i="1"/>
  <c r="AG249" i="1"/>
  <c r="AG188" i="1"/>
  <c r="AG406" i="1"/>
  <c r="AF203" i="1"/>
  <c r="AF397" i="1"/>
  <c r="AG61" i="1"/>
  <c r="AG373" i="1"/>
  <c r="AF378" i="1"/>
  <c r="AF166" i="1"/>
  <c r="AF347" i="1"/>
  <c r="AG241" i="1"/>
  <c r="AG229" i="1"/>
  <c r="AF345" i="1"/>
  <c r="AG345" i="1"/>
  <c r="AG251" i="1"/>
  <c r="AF252" i="1"/>
  <c r="AG252" i="1"/>
  <c r="AG471" i="1"/>
  <c r="AF471" i="1"/>
  <c r="AG263" i="1"/>
  <c r="AF263" i="1"/>
  <c r="AG159" i="1"/>
  <c r="AF159" i="1"/>
  <c r="AG358" i="1"/>
  <c r="AF358" i="1"/>
  <c r="AF156" i="1"/>
  <c r="AG156" i="1"/>
  <c r="AG27" i="1"/>
  <c r="AF27" i="1"/>
  <c r="AG545" i="1"/>
  <c r="AF545" i="1"/>
  <c r="AG60" i="1"/>
  <c r="AF60" i="1"/>
  <c r="AF158" i="1"/>
  <c r="AG158" i="1"/>
  <c r="AF149" i="1"/>
  <c r="AG149" i="1"/>
  <c r="AG264" i="1"/>
  <c r="AF264" i="1"/>
  <c r="AG256" i="1"/>
  <c r="AF256" i="1"/>
  <c r="AG511" i="1"/>
  <c r="AF511" i="1"/>
  <c r="AF341" i="1"/>
  <c r="AG341" i="1"/>
  <c r="AF56" i="1"/>
  <c r="AG56" i="1"/>
  <c r="AF359" i="1"/>
  <c r="AG359" i="1"/>
  <c r="AF564" i="1"/>
  <c r="AG564" i="1"/>
  <c r="AF8" i="1"/>
  <c r="AG8" i="1"/>
  <c r="AG230" i="1"/>
  <c r="AF230" i="1"/>
  <c r="AG430" i="1"/>
  <c r="AF430" i="1"/>
  <c r="AF14" i="1"/>
  <c r="AG14" i="1"/>
  <c r="AG497" i="1"/>
  <c r="AF497" i="1"/>
  <c r="AF540" i="1"/>
  <c r="AG540" i="1"/>
  <c r="AF16" i="1"/>
  <c r="AG16" i="1"/>
  <c r="AG447" i="1"/>
  <c r="AF447" i="1"/>
  <c r="AG327" i="1"/>
  <c r="AF327" i="1"/>
  <c r="AG566" i="1"/>
  <c r="AF566" i="1"/>
  <c r="AF69" i="1"/>
  <c r="AG69" i="1"/>
  <c r="AF117" i="1"/>
  <c r="AG117" i="1"/>
  <c r="AG91" i="1"/>
  <c r="AF91" i="1"/>
  <c r="AG29" i="1"/>
  <c r="AF29" i="1"/>
  <c r="AF468" i="1"/>
  <c r="AG281" i="1"/>
  <c r="AF281" i="1"/>
  <c r="AG560" i="1"/>
  <c r="AF560" i="1"/>
  <c r="AF495" i="1"/>
  <c r="AG6" i="1"/>
  <c r="AF6" i="1"/>
  <c r="AF88" i="1"/>
  <c r="AF326" i="1"/>
  <c r="AG561" i="1"/>
  <c r="AF81" i="1"/>
  <c r="AG81" i="1"/>
  <c r="AF413" i="1"/>
  <c r="AG413" i="1"/>
  <c r="AG176" i="1"/>
  <c r="AG458" i="1"/>
  <c r="AG268" i="1"/>
  <c r="AG94" i="1"/>
  <c r="AG396" i="1"/>
  <c r="AF448" i="1"/>
  <c r="AF523" i="1"/>
  <c r="AG416" i="1"/>
  <c r="AF416" i="1"/>
  <c r="AF357" i="1"/>
  <c r="AG357" i="1"/>
  <c r="AG320" i="1"/>
  <c r="AF320" i="1"/>
  <c r="AF30" i="1"/>
  <c r="AG30" i="1"/>
  <c r="AF259" i="1"/>
  <c r="AG259" i="1"/>
  <c r="AF559" i="1"/>
  <c r="AG559" i="1"/>
  <c r="AF104" i="1"/>
  <c r="AF518" i="1"/>
  <c r="AF86" i="1"/>
  <c r="AF508" i="1"/>
  <c r="AF265" i="1"/>
  <c r="AG153" i="1"/>
  <c r="AF18" i="1"/>
  <c r="AG18" i="1"/>
  <c r="AF248" i="1"/>
  <c r="AG248" i="1"/>
  <c r="AG478" i="1"/>
  <c r="AF478" i="1"/>
  <c r="AF67" i="1"/>
  <c r="AG67" i="1"/>
  <c r="AF454" i="1"/>
  <c r="AG454" i="1"/>
  <c r="AF571" i="1"/>
  <c r="AG571" i="1"/>
  <c r="AG24" i="1"/>
  <c r="AF24" i="1"/>
  <c r="AF346" i="1"/>
  <c r="AG346" i="1"/>
  <c r="AF498" i="1"/>
  <c r="AG498" i="1"/>
  <c r="AF546" i="1"/>
  <c r="AG546" i="1"/>
  <c r="AG367" i="1"/>
  <c r="AF367" i="1"/>
  <c r="AF363" i="1"/>
  <c r="AG363" i="1"/>
  <c r="AF553" i="1"/>
  <c r="AG553" i="1"/>
  <c r="AF37" i="1"/>
  <c r="AG37" i="1"/>
  <c r="AG119" i="1"/>
  <c r="AF547" i="1"/>
  <c r="AG567" i="1"/>
  <c r="AF563" i="1"/>
  <c r="AG84" i="1"/>
  <c r="AF463" i="1"/>
  <c r="AF436" i="1"/>
  <c r="AG128" i="1"/>
  <c r="AF157" i="1"/>
  <c r="AG466" i="1"/>
  <c r="AF212" i="1"/>
  <c r="AG552" i="1"/>
  <c r="AF124" i="1"/>
  <c r="AF130" i="1"/>
  <c r="AF285" i="1"/>
  <c r="AF97" i="1"/>
  <c r="AF173" i="1"/>
  <c r="AG368" i="1"/>
  <c r="AF368" i="1"/>
  <c r="AF310" i="1"/>
  <c r="AG310" i="1"/>
  <c r="AF122" i="1"/>
  <c r="AG122" i="1"/>
  <c r="AF465" i="1"/>
  <c r="AG465" i="1"/>
  <c r="AG260" i="1"/>
  <c r="AF260" i="1"/>
  <c r="AF307" i="1"/>
  <c r="AG307" i="1"/>
  <c r="AG557" i="1"/>
  <c r="AF557" i="1"/>
  <c r="AG121" i="1"/>
  <c r="AG10" i="1"/>
  <c r="AF10" i="1"/>
  <c r="AG4" i="1"/>
  <c r="AG83" i="1"/>
  <c r="AG47" i="1"/>
  <c r="AG202" i="1"/>
  <c r="AG319" i="1"/>
  <c r="AF319" i="1"/>
  <c r="AB435" i="1"/>
  <c r="AG64" i="1"/>
  <c r="AF64" i="1"/>
  <c r="AG550" i="1"/>
  <c r="AG549" i="1"/>
  <c r="AF549" i="1"/>
  <c r="AF85" i="1"/>
  <c r="AG85" i="1"/>
  <c r="AG63" i="1"/>
  <c r="AF584" i="1"/>
  <c r="AF441" i="1"/>
  <c r="AG496" i="1"/>
  <c r="AG103" i="1"/>
  <c r="AF103" i="1"/>
  <c r="AG515" i="1"/>
  <c r="AF515" i="1"/>
  <c r="AF15" i="1"/>
  <c r="AG15" i="1"/>
  <c r="AB257" i="1"/>
  <c r="AG120" i="1"/>
  <c r="AG501" i="1"/>
  <c r="AG233" i="1"/>
  <c r="AF418" i="1"/>
  <c r="AF102" i="1"/>
  <c r="AF92" i="1"/>
  <c r="AF299" i="1"/>
  <c r="AF451" i="1"/>
  <c r="AF170" i="1"/>
  <c r="AF100" i="1"/>
  <c r="AG330" i="1"/>
  <c r="AF330" i="1"/>
  <c r="AF387" i="1"/>
  <c r="AF294" i="1"/>
  <c r="AG294" i="1"/>
  <c r="AG379" i="1"/>
  <c r="AF379" i="1"/>
  <c r="AG114" i="1"/>
  <c r="AF114" i="1"/>
  <c r="AG80" i="1"/>
  <c r="AG280" i="1"/>
  <c r="AG473" i="1"/>
  <c r="AG39" i="1"/>
  <c r="AG442" i="1"/>
  <c r="AF287" i="1"/>
  <c r="AG422" i="1"/>
  <c r="AG198" i="1"/>
  <c r="AF237" i="1"/>
  <c r="AF355" i="1"/>
  <c r="AB350" i="1"/>
  <c r="AF316" i="1"/>
  <c r="AG316" i="1"/>
  <c r="AG516" i="1"/>
  <c r="AF516" i="1"/>
  <c r="AG189" i="1"/>
  <c r="AF189" i="1"/>
  <c r="AF224" i="1"/>
  <c r="AG224" i="1"/>
  <c r="AF155" i="1"/>
  <c r="AG305" i="1"/>
  <c r="AF305" i="1"/>
  <c r="AF388" i="1"/>
  <c r="AG388" i="1"/>
  <c r="AF249" i="1"/>
  <c r="AG372" i="1"/>
  <c r="AF372" i="1"/>
  <c r="AG243" i="1"/>
  <c r="AG234" i="1"/>
  <c r="AG538" i="1"/>
  <c r="AG421" i="1"/>
  <c r="AG275" i="1"/>
  <c r="AG74" i="1"/>
  <c r="AG502" i="1"/>
  <c r="AF445" i="1"/>
  <c r="AG580" i="1"/>
  <c r="AF235" i="1"/>
  <c r="AB352" i="1"/>
  <c r="AF354" i="1"/>
  <c r="AG354" i="1"/>
  <c r="AF244" i="1"/>
  <c r="AF273" i="1"/>
  <c r="AF329" i="1"/>
  <c r="AF335" i="1"/>
  <c r="AF469" i="1"/>
  <c r="AG469" i="1"/>
  <c r="AF279" i="1"/>
  <c r="AF318" i="1"/>
  <c r="AG318" i="1"/>
  <c r="AG203" i="1"/>
  <c r="AG112" i="1"/>
  <c r="AG397" i="1"/>
  <c r="AG296" i="1"/>
  <c r="AG475" i="1"/>
  <c r="AG178" i="1"/>
  <c r="AG201" i="1"/>
  <c r="AG581" i="1"/>
  <c r="AF494" i="1"/>
  <c r="AG494" i="1"/>
  <c r="AF373" i="1"/>
  <c r="AB351" i="1"/>
  <c r="AG389" i="1"/>
  <c r="AG62" i="1"/>
  <c r="AF533" i="1"/>
  <c r="AG543" i="1"/>
  <c r="AF61" i="1"/>
  <c r="AG347" i="1"/>
  <c r="AF306" i="1"/>
  <c r="AF528" i="1"/>
  <c r="AG528" i="1"/>
  <c r="AG394" i="1"/>
  <c r="AF241" i="1"/>
  <c r="AG537" i="1"/>
  <c r="AG531" i="1"/>
  <c r="AG535" i="1"/>
  <c r="AF544" i="1"/>
  <c r="AB278" i="1"/>
  <c r="AG519" i="1"/>
  <c r="AF519" i="1"/>
  <c r="AF565" i="1"/>
  <c r="AG565" i="1"/>
  <c r="AG217" i="1" l="1"/>
  <c r="AF188" i="1"/>
  <c r="AF43" i="1"/>
  <c r="AF286" i="1"/>
  <c r="AG349" i="1"/>
  <c r="AG439" i="1"/>
  <c r="AG106" i="1"/>
  <c r="AF583" i="1"/>
  <c r="AG489" i="1"/>
  <c r="Q4" i="6"/>
  <c r="Q10" i="6" s="1"/>
  <c r="AF412" i="1"/>
  <c r="AF312" i="1"/>
  <c r="AG517" i="1"/>
  <c r="AF517" i="1"/>
  <c r="AG26" i="1"/>
  <c r="AF26" i="1"/>
  <c r="AF140" i="1"/>
  <c r="AG140" i="1"/>
  <c r="AG238" i="1"/>
  <c r="AG343" i="1"/>
  <c r="AF520" i="1"/>
  <c r="AG520" i="1"/>
  <c r="AG98" i="1"/>
  <c r="AF98" i="1"/>
  <c r="AG539" i="1"/>
  <c r="AF539" i="1"/>
  <c r="AG405" i="1"/>
  <c r="AF405" i="1"/>
  <c r="AG272" i="1"/>
  <c r="AF272" i="1"/>
  <c r="AG457" i="1"/>
  <c r="AF457" i="1"/>
  <c r="AF229" i="1"/>
  <c r="AF481" i="1"/>
  <c r="AG361" i="1"/>
  <c r="AG151" i="1"/>
  <c r="AF151" i="1"/>
  <c r="AG385" i="1"/>
  <c r="AF385" i="1"/>
  <c r="AG500" i="1"/>
  <c r="AF500" i="1"/>
  <c r="AG31" i="1"/>
  <c r="AF31" i="1"/>
  <c r="AF446" i="1"/>
  <c r="AG446" i="1"/>
  <c r="AF59" i="1"/>
  <c r="AG59" i="1"/>
  <c r="AG443" i="1"/>
  <c r="AG209" i="1"/>
  <c r="AF209" i="1"/>
  <c r="AG378" i="1"/>
  <c r="AF406" i="1"/>
  <c r="AG336" i="1"/>
  <c r="AF453" i="1"/>
  <c r="AG453" i="1"/>
  <c r="AF484" i="1"/>
  <c r="AG484" i="1"/>
  <c r="AF377" i="1"/>
  <c r="AG377" i="1"/>
  <c r="AG194" i="1"/>
  <c r="AF194" i="1"/>
  <c r="AF322" i="1"/>
  <c r="AG322" i="1"/>
  <c r="AF116" i="1"/>
  <c r="AG116" i="1"/>
  <c r="AF58" i="1"/>
  <c r="K6" i="6"/>
  <c r="AF438" i="1"/>
  <c r="P3" i="6"/>
  <c r="P10" i="6" s="1"/>
  <c r="AF432" i="1"/>
  <c r="AG432" i="1"/>
  <c r="AG70" i="1"/>
  <c r="AF70" i="1"/>
  <c r="AG315" i="1"/>
  <c r="AF315" i="1"/>
  <c r="AG200" i="1"/>
  <c r="AF200" i="1"/>
  <c r="AG166" i="1"/>
  <c r="AG505" i="1"/>
  <c r="AF452" i="1"/>
  <c r="AF48" i="1"/>
  <c r="AF392" i="1"/>
  <c r="AF197" i="1"/>
  <c r="AG172" i="1"/>
  <c r="AF172" i="1"/>
  <c r="AG383" i="1"/>
  <c r="AF383" i="1"/>
  <c r="AF384" i="1"/>
  <c r="AG384" i="1"/>
  <c r="AG55" i="1"/>
  <c r="AF55" i="1"/>
  <c r="AG79" i="1"/>
  <c r="AF79" i="1"/>
  <c r="AG277" i="1"/>
  <c r="AF277" i="1"/>
  <c r="AF269" i="1"/>
  <c r="AG269" i="1"/>
  <c r="AG338" i="1"/>
  <c r="AF338" i="1"/>
  <c r="AG45" i="1"/>
  <c r="AG324" i="1"/>
  <c r="AF324" i="1"/>
  <c r="AF251" i="1"/>
  <c r="AF131" i="1"/>
  <c r="AG131" i="1"/>
  <c r="AF54" i="1"/>
  <c r="AG54" i="1"/>
  <c r="AF254" i="1"/>
  <c r="AG254" i="1"/>
  <c r="AG376" i="1"/>
  <c r="AF376" i="1"/>
  <c r="AF311" i="1"/>
  <c r="AG311" i="1"/>
  <c r="AG317" i="1"/>
  <c r="AF317" i="1"/>
  <c r="AG428" i="1"/>
  <c r="AF428" i="1"/>
  <c r="AG298" i="1"/>
  <c r="AF298" i="1"/>
  <c r="AG404" i="1"/>
  <c r="AF404" i="1"/>
  <c r="AG415" i="1"/>
  <c r="AF415" i="1"/>
  <c r="AF270" i="1"/>
  <c r="AG270" i="1"/>
  <c r="AG163" i="1"/>
  <c r="AF163" i="1"/>
  <c r="AG44" i="1"/>
  <c r="AF44" i="1"/>
  <c r="AG474" i="1"/>
  <c r="AF474" i="1"/>
  <c r="AG408" i="1"/>
  <c r="AF485" i="1"/>
  <c r="AG485" i="1"/>
  <c r="AF218" i="1"/>
  <c r="AG218" i="1"/>
  <c r="AG40" i="1"/>
  <c r="AF40" i="1"/>
  <c r="AF425" i="1"/>
  <c r="AG425" i="1"/>
  <c r="AF220" i="1"/>
  <c r="AG220" i="1"/>
  <c r="AF509" i="1"/>
  <c r="AG509" i="1"/>
  <c r="AG89" i="1"/>
  <c r="AF89" i="1"/>
  <c r="AF276" i="1"/>
  <c r="AG276" i="1"/>
  <c r="AG333" i="1"/>
  <c r="AF333" i="1"/>
  <c r="AF283" i="1"/>
  <c r="AG283" i="1"/>
  <c r="AF184" i="1"/>
  <c r="AG184" i="1"/>
  <c r="AG12" i="1"/>
  <c r="AF12" i="1"/>
  <c r="AF476" i="1"/>
  <c r="AG476" i="1"/>
  <c r="AF493" i="1"/>
  <c r="AG493" i="1"/>
  <c r="AG440" i="1"/>
  <c r="AF440" i="1"/>
  <c r="AF382" i="1"/>
  <c r="AF328" i="1"/>
  <c r="AF111" i="1"/>
  <c r="AG111" i="1"/>
  <c r="AF9" i="1"/>
  <c r="AG9" i="1"/>
  <c r="AG219" i="1"/>
  <c r="AG337" i="1"/>
  <c r="AG449" i="1"/>
  <c r="AF94" i="1"/>
  <c r="AG161" i="1"/>
  <c r="AF161" i="1"/>
  <c r="AC278" i="1"/>
  <c r="AF278" i="1"/>
  <c r="AG278" i="1"/>
  <c r="AG530" i="1"/>
  <c r="AF530" i="1"/>
  <c r="AF534" i="1"/>
  <c r="AG534" i="1"/>
  <c r="AG542" i="1"/>
  <c r="AF542" i="1"/>
  <c r="AF223" i="1"/>
  <c r="AG223" i="1"/>
  <c r="AF142" i="1"/>
  <c r="AG142" i="1"/>
  <c r="AF426" i="1"/>
  <c r="AG426" i="1"/>
  <c r="AF186" i="1"/>
  <c r="AG186" i="1"/>
  <c r="AF456" i="1"/>
  <c r="AG456" i="1"/>
  <c r="AG420" i="1"/>
  <c r="AF420" i="1"/>
  <c r="AG236" i="1"/>
  <c r="AF236" i="1"/>
  <c r="AG274" i="1"/>
  <c r="AF274" i="1"/>
  <c r="AG332" i="1"/>
  <c r="AF332" i="1"/>
  <c r="AG175" i="1"/>
  <c r="AG340" i="1"/>
  <c r="AF340" i="1"/>
  <c r="AG17" i="1"/>
  <c r="AF17" i="1"/>
  <c r="AF381" i="1"/>
  <c r="AG381" i="1"/>
  <c r="AF477" i="1"/>
  <c r="AG477" i="1"/>
  <c r="AF370" i="1"/>
  <c r="AG370" i="1"/>
  <c r="AG462" i="1"/>
  <c r="AF462" i="1"/>
  <c r="AG304" i="1"/>
  <c r="AF304" i="1"/>
  <c r="AG510" i="1"/>
  <c r="AF510" i="1"/>
  <c r="AF205" i="1"/>
  <c r="AG205" i="1"/>
  <c r="AG582" i="1"/>
  <c r="AF582" i="1"/>
  <c r="AG434" i="1"/>
  <c r="AF434" i="1"/>
  <c r="AG23" i="1"/>
  <c r="AF23" i="1"/>
  <c r="AF187" i="1"/>
  <c r="AG187" i="1"/>
  <c r="AF301" i="1"/>
  <c r="AG301" i="1"/>
  <c r="AG393" i="1"/>
  <c r="AF393" i="1"/>
  <c r="AF482" i="1"/>
  <c r="AG482" i="1"/>
  <c r="AG503" i="1"/>
  <c r="AF503" i="1"/>
  <c r="AF444" i="1"/>
  <c r="AG444" i="1"/>
  <c r="AF253" i="1"/>
  <c r="AG253" i="1"/>
  <c r="AG147" i="1"/>
  <c r="AF419" i="1"/>
  <c r="AG419" i="1"/>
  <c r="AF182" i="1"/>
  <c r="AG182" i="1"/>
  <c r="AG225" i="1"/>
  <c r="AF222" i="1"/>
  <c r="AG222" i="1"/>
  <c r="AG32" i="1"/>
  <c r="AF32" i="1"/>
  <c r="AF215" i="1"/>
  <c r="AG215" i="1"/>
  <c r="AG429" i="1"/>
  <c r="AG433" i="1"/>
  <c r="AF339" i="1"/>
  <c r="AF395" i="1"/>
  <c r="AF297" i="1"/>
  <c r="AF216" i="1"/>
  <c r="AG216" i="1"/>
  <c r="AF108" i="1"/>
  <c r="AG108" i="1"/>
  <c r="AF109" i="1"/>
  <c r="AG109" i="1"/>
  <c r="AF409" i="1"/>
  <c r="AG409" i="1"/>
  <c r="AF138" i="1"/>
  <c r="AG138" i="1"/>
  <c r="AF168" i="1"/>
  <c r="AG168" i="1"/>
  <c r="AG284" i="1"/>
  <c r="AF284" i="1"/>
  <c r="AG352" i="1"/>
  <c r="AF352" i="1"/>
  <c r="AF369" i="1"/>
  <c r="AG369" i="1"/>
  <c r="AG2" i="1"/>
  <c r="AF2" i="1"/>
  <c r="AG303" i="1"/>
  <c r="AF303" i="1"/>
  <c r="AG195" i="1"/>
  <c r="AF195" i="1"/>
  <c r="AF49" i="1"/>
  <c r="AG49" i="1"/>
  <c r="AF148" i="1"/>
  <c r="AG148" i="1"/>
  <c r="AF99" i="1"/>
  <c r="AG99" i="1"/>
  <c r="AG403" i="1"/>
  <c r="AF403" i="1"/>
  <c r="AF351" i="1"/>
  <c r="AG351" i="1"/>
  <c r="AG374" i="1"/>
  <c r="AF374" i="1"/>
  <c r="AG334" i="1"/>
  <c r="AF334" i="1"/>
  <c r="AF536" i="1"/>
  <c r="AG536" i="1"/>
  <c r="AF21" i="1"/>
  <c r="AG21" i="1"/>
  <c r="AF115" i="1"/>
  <c r="AG115" i="1"/>
  <c r="AG491" i="1"/>
  <c r="AF491" i="1"/>
  <c r="AF165" i="1"/>
  <c r="AG165" i="1"/>
  <c r="AG192" i="1"/>
  <c r="AF192" i="1"/>
  <c r="AF228" i="1"/>
  <c r="AG228" i="1"/>
  <c r="AG282" i="1"/>
  <c r="AF282" i="1"/>
  <c r="AF82" i="1"/>
  <c r="AG82" i="1"/>
  <c r="AF486" i="1"/>
  <c r="AG486" i="1"/>
  <c r="AG181" i="1"/>
  <c r="AF181" i="1"/>
  <c r="AF390" i="1"/>
  <c r="AG390" i="1"/>
  <c r="AF350" i="1"/>
  <c r="AG350" i="1"/>
  <c r="AG402" i="1"/>
  <c r="AF402" i="1"/>
  <c r="AG411" i="1"/>
  <c r="AF411" i="1"/>
  <c r="AF271" i="1"/>
  <c r="AG271" i="1"/>
  <c r="AF129" i="1"/>
  <c r="AG129" i="1"/>
  <c r="AF41" i="1"/>
  <c r="AG41" i="1"/>
  <c r="AF3" i="1"/>
  <c r="AG3" i="1"/>
  <c r="AF398" i="1"/>
  <c r="AG398" i="1"/>
  <c r="AF75" i="1"/>
  <c r="AG75" i="1"/>
  <c r="AF227" i="1"/>
  <c r="AG227" i="1"/>
  <c r="AF289" i="1"/>
  <c r="AG289" i="1"/>
  <c r="AF68" i="1"/>
  <c r="AG68" i="1"/>
  <c r="AG211" i="1"/>
  <c r="AF211" i="1"/>
  <c r="AF257" i="1"/>
  <c r="AG257" i="1"/>
  <c r="AF207" i="1"/>
  <c r="AG207" i="1"/>
  <c r="AG78" i="1"/>
  <c r="AF78" i="1"/>
  <c r="AF427" i="1"/>
  <c r="AG427" i="1"/>
  <c r="AG190" i="1"/>
  <c r="AF380" i="1"/>
  <c r="AG380" i="1"/>
  <c r="AG371" i="1"/>
  <c r="AF371" i="1"/>
  <c r="AF93" i="1"/>
  <c r="AG93" i="1"/>
  <c r="AF435" i="1"/>
  <c r="AG435" i="1"/>
  <c r="AG410" i="1"/>
  <c r="AF410" i="1"/>
  <c r="AG290" i="1"/>
  <c r="AF290" i="1"/>
  <c r="AG362" i="1"/>
  <c r="AF239" i="1"/>
  <c r="AG239" i="1"/>
  <c r="AF247" i="1"/>
  <c r="AG247" i="1"/>
  <c r="AG208" i="1"/>
  <c r="AF208" i="1"/>
  <c r="AF101" i="1"/>
  <c r="AG101" i="1"/>
  <c r="AG356" i="1"/>
  <c r="AF356" i="1"/>
  <c r="AG180" i="1"/>
  <c r="AG246" i="1"/>
  <c r="AF246" i="1"/>
  <c r="AF396" i="1"/>
  <c r="R4" i="6"/>
  <c r="AG11" i="1"/>
  <c r="AF11" i="1"/>
  <c r="AG72" i="1"/>
  <c r="AG325" i="1"/>
  <c r="AF325" i="1"/>
  <c r="AF529" i="1"/>
  <c r="AG529" i="1"/>
  <c r="AG90" i="1"/>
  <c r="AF90" i="1"/>
  <c r="AF199" i="1"/>
  <c r="AG199" i="1"/>
  <c r="AG292" i="1"/>
  <c r="AF292" i="1"/>
  <c r="AG71" i="1"/>
  <c r="AF71" i="1"/>
  <c r="AF5" i="1"/>
  <c r="AG5" i="1"/>
  <c r="AF514" i="1"/>
  <c r="AG514" i="1"/>
  <c r="AG162" i="1"/>
  <c r="AG127" i="1"/>
  <c r="AF127" i="1"/>
  <c r="AF291" i="1"/>
  <c r="AG291" i="1"/>
  <c r="AF185" i="1"/>
  <c r="AG185" i="1"/>
  <c r="AF87" i="1"/>
  <c r="AG87" i="1"/>
  <c r="AG309" i="1"/>
  <c r="AF309" i="1"/>
  <c r="AG513" i="1"/>
  <c r="AF513" i="1"/>
  <c r="AG150" i="1"/>
  <c r="AF150" i="1"/>
  <c r="AF455" i="1"/>
  <c r="AG455" i="1"/>
  <c r="AF177" i="1"/>
  <c r="AG177" i="1"/>
  <c r="AF191" i="1"/>
  <c r="AG191" i="1"/>
  <c r="AF295" i="1"/>
  <c r="AG295" i="1"/>
  <c r="AF314" i="1"/>
  <c r="AG314" i="1"/>
  <c r="AG25" i="1"/>
  <c r="AF25" i="1"/>
  <c r="AF245" i="1"/>
  <c r="AG245" i="1"/>
  <c r="AF126" i="1"/>
  <c r="AG126" i="1"/>
  <c r="AG331" i="1"/>
  <c r="AF331" i="1"/>
  <c r="AF541" i="1"/>
  <c r="AG541" i="1"/>
  <c r="AF527" i="1"/>
  <c r="AG527" i="1"/>
  <c r="AF113" i="1"/>
  <c r="AG113" i="1"/>
  <c r="AF66" i="1"/>
  <c r="AG66" i="1"/>
  <c r="AF183" i="1"/>
  <c r="AG183" i="1"/>
  <c r="AF213" i="1"/>
  <c r="AG213" i="1"/>
  <c r="AF450" i="1"/>
  <c r="AG450" i="1"/>
  <c r="AF221" i="1"/>
  <c r="AG221" i="1"/>
  <c r="AG146" i="1"/>
  <c r="AF146" i="1"/>
  <c r="AF143" i="1"/>
  <c r="AG143" i="1"/>
  <c r="AF73" i="1"/>
  <c r="AG73" i="1"/>
  <c r="AF57" i="1"/>
  <c r="AG57" i="1"/>
  <c r="AG293" i="1"/>
  <c r="AF293" i="1"/>
  <c r="AF22" i="1"/>
  <c r="AG22" i="1"/>
  <c r="AF232" i="1"/>
  <c r="AG232" i="1"/>
  <c r="AG308" i="1"/>
  <c r="AF308" i="1"/>
  <c r="AF459" i="1"/>
  <c r="AG459" i="1"/>
  <c r="AG348" i="1"/>
  <c r="AF348" i="1"/>
  <c r="AG193" i="1"/>
  <c r="AF193" i="1"/>
  <c r="AG167" i="1"/>
  <c r="AF167" i="1"/>
  <c r="AF53" i="1"/>
  <c r="AG53" i="1"/>
  <c r="AF135" i="1"/>
  <c r="AG135" i="1"/>
  <c r="AF226" i="1"/>
  <c r="AG226" i="1"/>
  <c r="AG152" i="1"/>
  <c r="AF152" i="1"/>
  <c r="AF488" i="1"/>
  <c r="AG488" i="1"/>
  <c r="AF479" i="1"/>
  <c r="AG479" i="1"/>
  <c r="AF160" i="1"/>
  <c r="AG160" i="1"/>
  <c r="AF344" i="1"/>
  <c r="AG344" i="1"/>
  <c r="AG171" i="1"/>
  <c r="AF171" i="1"/>
  <c r="AF266" i="1"/>
  <c r="AG266" i="1"/>
  <c r="AF204" i="1"/>
  <c r="AG204" i="1"/>
  <c r="AF242" i="1"/>
  <c r="AG242" i="1"/>
  <c r="AF154" i="1"/>
  <c r="AG154" i="1"/>
  <c r="AG288" i="1"/>
  <c r="AF288" i="1"/>
  <c r="AG399" i="1"/>
  <c r="AF366" i="1"/>
  <c r="AG366" i="1"/>
  <c r="AG42" i="1"/>
  <c r="AF42" i="1"/>
  <c r="AG110" i="1"/>
  <c r="AF110" i="1"/>
  <c r="AG460" i="1"/>
  <c r="AF460" i="1"/>
  <c r="AG144" i="1"/>
  <c r="AF144" i="1"/>
  <c r="AF258" i="1"/>
  <c r="AG258" i="1"/>
  <c r="AF470" i="1"/>
  <c r="AG470" i="1"/>
  <c r="AG169" i="1"/>
  <c r="AF169" i="1"/>
  <c r="AG302" i="1"/>
  <c r="AF302" i="1"/>
  <c r="AG137" i="1"/>
  <c r="AF137" i="1"/>
  <c r="AF107" i="1"/>
  <c r="AG133" i="1"/>
  <c r="AF139" i="1"/>
  <c r="R3" i="6"/>
  <c r="AG196" i="1"/>
  <c r="N7" i="6"/>
  <c r="N10" i="6" s="1"/>
  <c r="M4" i="6" l="1"/>
  <c r="M10" i="6" s="1"/>
  <c r="R10" i="6"/>
  <c r="I7" i="6"/>
  <c r="G4" i="6"/>
  <c r="AF45" i="1"/>
  <c r="O4" i="6"/>
  <c r="S3" i="6"/>
  <c r="AF443" i="1"/>
  <c r="U3" i="6"/>
  <c r="L7" i="6"/>
  <c r="AF72" i="1"/>
  <c r="D7" i="6" s="1"/>
  <c r="F7" i="6"/>
  <c r="AF180" i="1"/>
  <c r="K3" i="6"/>
  <c r="AF362" i="1"/>
  <c r="G6" i="6"/>
  <c r="F5" i="6"/>
  <c r="I4" i="6"/>
  <c r="AF225" i="1"/>
  <c r="L6" i="6"/>
  <c r="AF337" i="1"/>
  <c r="L3" i="6"/>
  <c r="G3" i="6"/>
  <c r="S5" i="6"/>
  <c r="AF408" i="1"/>
  <c r="K4" i="6"/>
  <c r="F4" i="6"/>
  <c r="AF429" i="1"/>
  <c r="J4" i="6"/>
  <c r="AF147" i="1"/>
  <c r="U5" i="6"/>
  <c r="G7" i="6"/>
  <c r="AF162" i="1"/>
  <c r="F3" i="6"/>
  <c r="O7" i="6"/>
  <c r="S6" i="6"/>
  <c r="AF196" i="1"/>
  <c r="I3" i="6"/>
  <c r="AF190" i="1"/>
  <c r="T5" i="6"/>
  <c r="T3" i="6"/>
  <c r="AF433" i="1"/>
  <c r="D6" i="6" s="1"/>
  <c r="O6" i="6"/>
  <c r="F6" i="6"/>
  <c r="K5" i="6"/>
  <c r="AF175" i="1"/>
  <c r="O3" i="6"/>
  <c r="T6" i="6"/>
  <c r="AF449" i="1"/>
  <c r="I5" i="6"/>
  <c r="L4" i="6"/>
  <c r="AF133" i="1"/>
  <c r="S4" i="6"/>
  <c r="AF399" i="1"/>
  <c r="T4" i="6"/>
  <c r="I6" i="6"/>
  <c r="L5" i="6"/>
  <c r="AF219" i="1"/>
  <c r="D5" i="6" s="1"/>
  <c r="G5" i="6"/>
  <c r="O10" i="6" l="1"/>
  <c r="U10" i="6"/>
  <c r="S10" i="6"/>
  <c r="F10" i="6"/>
  <c r="H5" i="6"/>
  <c r="T10" i="6"/>
  <c r="D3" i="6"/>
  <c r="D4" i="6"/>
  <c r="H6" i="6"/>
  <c r="G10" i="6"/>
  <c r="I10" i="6"/>
  <c r="H4" i="6"/>
  <c r="J10" i="6"/>
  <c r="L10" i="6"/>
  <c r="H3" i="6"/>
  <c r="K10" i="6"/>
  <c r="H7" i="6"/>
  <c r="D10" i="6" l="1"/>
  <c r="L12" i="6"/>
  <c r="J12" i="6"/>
  <c r="P12" i="6"/>
  <c r="Q12" i="6"/>
  <c r="M12" i="6"/>
  <c r="R12" i="6"/>
  <c r="N12" i="6"/>
  <c r="O12" i="6"/>
  <c r="K12" i="6"/>
  <c r="T12" i="6"/>
  <c r="H10" i="6"/>
  <c r="U12" i="6"/>
  <c r="S12" i="6"/>
</calcChain>
</file>

<file path=xl/comments1.xml><?xml version="1.0" encoding="utf-8"?>
<comments xmlns="http://schemas.openxmlformats.org/spreadsheetml/2006/main">
  <authors>
    <author>LIEB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LIEB:</t>
        </r>
        <r>
          <rPr>
            <sz val="9"/>
            <color indexed="81"/>
            <rFont val="Tahoma"/>
            <family val="2"/>
          </rPr>
          <t xml:space="preserve">
CONTRADADOS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LIEB:</t>
        </r>
        <r>
          <rPr>
            <sz val="9"/>
            <color indexed="81"/>
            <rFont val="Tahoma"/>
            <family val="2"/>
          </rPr>
          <t xml:space="preserve">
CONTRATADOS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LIEB:</t>
        </r>
        <r>
          <rPr>
            <sz val="9"/>
            <color indexed="81"/>
            <rFont val="Tahoma"/>
            <family val="2"/>
          </rPr>
          <t xml:space="preserve">
CONTRATADOS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LIEB:</t>
        </r>
        <r>
          <rPr>
            <sz val="9"/>
            <color indexed="81"/>
            <rFont val="Tahoma"/>
            <family val="2"/>
          </rPr>
          <t xml:space="preserve">
MAS 90 DIAS</t>
        </r>
      </text>
    </comment>
  </commentList>
</comments>
</file>

<file path=xl/sharedStrings.xml><?xml version="1.0" encoding="utf-8"?>
<sst xmlns="http://schemas.openxmlformats.org/spreadsheetml/2006/main" count="5716" uniqueCount="1183">
  <si>
    <t>Nombre</t>
  </si>
  <si>
    <t>Tienda</t>
  </si>
  <si>
    <t>Asesor</t>
  </si>
  <si>
    <t>Fecha Inicial</t>
  </si>
  <si>
    <t>JUANA PATRICIA DELGADO ARROYO</t>
  </si>
  <si>
    <t>STA JULIA</t>
  </si>
  <si>
    <t>OFELIA PEREZ</t>
  </si>
  <si>
    <t>IVONNE ALEJANDRA CASTAÑEDA VAZQUEZ</t>
  </si>
  <si>
    <t>JUANA VERONICA LUNA MARTINEZ</t>
  </si>
  <si>
    <t>SAN ROMAN</t>
  </si>
  <si>
    <t>DIEGO HERNANDEZ</t>
  </si>
  <si>
    <t>JOLGUABER</t>
  </si>
  <si>
    <t>OSVALDO FLORES</t>
  </si>
  <si>
    <t>AGUA AZUL</t>
  </si>
  <si>
    <t>ESTEBAN GUERRERO</t>
  </si>
  <si>
    <t>JOSE CRUZ RIOS</t>
  </si>
  <si>
    <t>COLINAS DE PLATA</t>
  </si>
  <si>
    <t>AXEL ISAAC ARAIZA BARRON</t>
  </si>
  <si>
    <t>COUNTRY</t>
  </si>
  <si>
    <t>ALEJANDRA VALENZUELA MORENO</t>
  </si>
  <si>
    <t>SERGIO VENEGAS</t>
  </si>
  <si>
    <t>EFREN LICONA CASTELAN</t>
  </si>
  <si>
    <t>GABY</t>
  </si>
  <si>
    <t>DIANA</t>
  </si>
  <si>
    <t>JESUS MANUEL</t>
  </si>
  <si>
    <t>BALLERES</t>
  </si>
  <si>
    <t>SINALOA</t>
  </si>
  <si>
    <t>RUTA</t>
  </si>
  <si>
    <t>OFICINA</t>
  </si>
  <si>
    <t>PATY</t>
  </si>
  <si>
    <t>JORGE GUADALUPE HERNANDEZ PEREZ</t>
  </si>
  <si>
    <t>PARQUES DE SAN JUAN</t>
  </si>
  <si>
    <t>VILLAS DE SAN JUAN</t>
  </si>
  <si>
    <t>ERIKA TERESA VALDIVIA LOPEZ</t>
  </si>
  <si>
    <t>SAN MIGUEL</t>
  </si>
  <si>
    <t>DANY</t>
  </si>
  <si>
    <t>FRANCISCA MARTINEZ RAYGOZA</t>
  </si>
  <si>
    <t>GERARDO ENRIQUE CHAVEZ ROSALES</t>
  </si>
  <si>
    <t>CUDRILLA JOSE RIOS</t>
  </si>
  <si>
    <t>MIGUEL EDUARDO JUAREZ FUENTES</t>
  </si>
  <si>
    <t>COSTA RICA</t>
  </si>
  <si>
    <t>JAIME MERA</t>
  </si>
  <si>
    <t>BLANCA ESTRELLA DE JESUS MELGOZA MEDINA</t>
  </si>
  <si>
    <t>ATOTONILCO</t>
  </si>
  <si>
    <t>JUDITH ALEJANDRA ROSAS</t>
  </si>
  <si>
    <t>NORIAS</t>
  </si>
  <si>
    <t>AUTORIZACION SIES</t>
  </si>
  <si>
    <t>SANTO DOMINGO</t>
  </si>
  <si>
    <t>VISTA ESMERALDA</t>
  </si>
  <si>
    <t>ERIKA DEL ROCIO RODRIGUEZ CRUZ</t>
  </si>
  <si>
    <t>LAURA ESCAMILLA GONZALEZ</t>
  </si>
  <si>
    <t>HERMANOS ALDAMA</t>
  </si>
  <si>
    <t>MARIA ANTONIA VENEGAS BUENO</t>
  </si>
  <si>
    <t>PASEOS DEL MAUREL</t>
  </si>
  <si>
    <t>NORA INES GUZMAN GRANADOS</t>
  </si>
  <si>
    <t>MARIA CONCEPCIÓN HERNÁNDEZ SOTELO</t>
  </si>
  <si>
    <t>Meta Contratación</t>
  </si>
  <si>
    <t>Meta Candidatos</t>
  </si>
  <si>
    <t>Candidatos Atraidos</t>
  </si>
  <si>
    <t>Deficit Atracción</t>
  </si>
  <si>
    <t>Contrataciones</t>
  </si>
  <si>
    <t>Deficit Contrataciones</t>
  </si>
  <si>
    <t>ERIKA VANESSA SANCHEZ GARCIA</t>
  </si>
  <si>
    <t>LA MARQUESA</t>
  </si>
  <si>
    <t>JHOANA MARLEN VENEGAS SAUCEDO</t>
  </si>
  <si>
    <t>ANTONIA RIOS VALLEJO</t>
  </si>
  <si>
    <t>MARINA ESCOBAR ROBLEDO</t>
  </si>
  <si>
    <t>MARIA MINERVA PINEDA DIAZ</t>
  </si>
  <si>
    <t xml:space="preserve">LUIS ADRIAN CRUZ </t>
  </si>
  <si>
    <t>PRESITAS</t>
  </si>
  <si>
    <t>DAVID FONSECA</t>
  </si>
  <si>
    <t>MARIA TERESA MALDONADO MEDINA</t>
  </si>
  <si>
    <t>COLINAS DE FCO</t>
  </si>
  <si>
    <t>NORMA PATRICIA PALMA SANCHEZ</t>
  </si>
  <si>
    <t>SATURNO</t>
  </si>
  <si>
    <t>ALICIA NATZALY GONZALEZ GARCIA</t>
  </si>
  <si>
    <t>JAZMIN VIRIDIANA GODINEZ NARVAEZ</t>
  </si>
  <si>
    <t>VIZCAYA</t>
  </si>
  <si>
    <t>Total días Contración</t>
  </si>
  <si>
    <t>MARIA LOURDES MEDINA AVILA</t>
  </si>
  <si>
    <t>VALLE DE SAN JOSE</t>
  </si>
  <si>
    <t xml:space="preserve">JUAN SAUL DURAN </t>
  </si>
  <si>
    <t>NIDIA AYDALHI RIVERA JASSO</t>
  </si>
  <si>
    <t>KARLA IVETTE LANDEROS CASTAÑEDA</t>
  </si>
  <si>
    <t>PAOLA GUADALUPE GARCIA CALVILLO</t>
  </si>
  <si>
    <t>CASTILLOS</t>
  </si>
  <si>
    <t>MARTHA PATRICIA SOLORZANO CAUDILLO</t>
  </si>
  <si>
    <t>ANA LAURA FERNANDEZ HERNANDEZ</t>
  </si>
  <si>
    <t>HECTOR ENRIQUE ROMERO GOMEZ</t>
  </si>
  <si>
    <t>ROBLE DE JEREZ</t>
  </si>
  <si>
    <t>MONICA ERNESTINA CAMARENA</t>
  </si>
  <si>
    <t>ORENSE</t>
  </si>
  <si>
    <t>JUANA ARACELI ESPINOZA CASTILLO</t>
  </si>
  <si>
    <t>LUZ ADRIANA REYNOSO PEREZ</t>
  </si>
  <si>
    <t>LOMA DORADA</t>
  </si>
  <si>
    <t>MARIA GUADALUPE BARCO GARCIA</t>
  </si>
  <si>
    <t>CANDIDATOS</t>
  </si>
  <si>
    <t>NOMBRE</t>
  </si>
  <si>
    <t>Rechazados</t>
  </si>
  <si>
    <t>REINGRESO NO RECONTRATABLE</t>
  </si>
  <si>
    <t>POR NO ACUDIR A FIRMA DE CONTRATO</t>
  </si>
  <si>
    <t>POR PERFIL</t>
  </si>
  <si>
    <t>Medio de Reclutamiento</t>
  </si>
  <si>
    <t>JOSE LUIS BARRIETOS MILLAN</t>
  </si>
  <si>
    <t>BATTING</t>
  </si>
  <si>
    <t>MARIA DE LOURDES ESTRADA JASSO</t>
  </si>
  <si>
    <t xml:space="preserve">PEDRO GARCIA CANO </t>
  </si>
  <si>
    <t>RIO MAYO</t>
  </si>
  <si>
    <t>LUZ ISAURA ORTEGA MARQUEZ</t>
  </si>
  <si>
    <t>ANA CRISTINA BECERRA ORTIZ</t>
  </si>
  <si>
    <t>BEATRIZ IRENE ECHEVERRIA SANCHEZ</t>
  </si>
  <si>
    <t>LEON II</t>
  </si>
  <si>
    <t>CARTULINA EN TIENDA</t>
  </si>
  <si>
    <t>DULCE MARIA OLVERA CORTEZ</t>
  </si>
  <si>
    <t>POR SIES</t>
  </si>
  <si>
    <t>Fecha de Firma de Contrato</t>
  </si>
  <si>
    <t>CANDIDATOS PERDIDOS</t>
  </si>
  <si>
    <t>Instrucciones</t>
  </si>
  <si>
    <t>LOMAS DEL MIRADOR</t>
  </si>
  <si>
    <t>FRANCISCO JAVIER GONZALEZ GONZALEZ</t>
  </si>
  <si>
    <t>VIRGINIA PEREZ</t>
  </si>
  <si>
    <t>Periódico Al día</t>
  </si>
  <si>
    <t>Perifoneo y Volanteo externo</t>
  </si>
  <si>
    <t>Perifoneo</t>
  </si>
  <si>
    <t>Clasifirápidos</t>
  </si>
  <si>
    <t>Carpa</t>
  </si>
  <si>
    <t>Directorio de Plaza</t>
  </si>
  <si>
    <t>Bolsas de Trabajo</t>
  </si>
  <si>
    <t>Ferias de empleo FEMSA</t>
  </si>
  <si>
    <t>Lonas Vía Pública</t>
  </si>
  <si>
    <t>FaceBook</t>
  </si>
  <si>
    <t>Lona/ Cartulina/ Caballete/ Stand Centro de Reclutamiento</t>
  </si>
  <si>
    <t>Rotulación/ Viníl/ Imanes en Carro</t>
  </si>
  <si>
    <t>Periódico Heraldo</t>
  </si>
  <si>
    <t>FACEBOOK</t>
  </si>
  <si>
    <t>ALEJANDRA DELGADO MARES</t>
  </si>
  <si>
    <t xml:space="preserve">JONATHAN PONCE </t>
  </si>
  <si>
    <t>MIGUEL ANGEL HERNANDEZ TRIANA</t>
  </si>
  <si>
    <t>POR NO PRESENTARSE A ENTREVISTA</t>
  </si>
  <si>
    <t xml:space="preserve">CARLOS JESUS CHAVEZ MARES </t>
  </si>
  <si>
    <t>CUMBRES LA GLORIA</t>
  </si>
  <si>
    <t>ALICIA DEL ROCIO JARAMILLO NUÑEZ</t>
  </si>
  <si>
    <t>RICARDO SALVADOR BARRIENTOS GALLEGOS</t>
  </si>
  <si>
    <t>ALEJANDRO RIOS SANCHEZ</t>
  </si>
  <si>
    <t>POR EL HORARIO</t>
  </si>
  <si>
    <t>JOSE DE JESUS NAVA HERNANDEZ</t>
  </si>
  <si>
    <t>ZENHARA SERENA VENTURA</t>
  </si>
  <si>
    <t>EL FARO</t>
  </si>
  <si>
    <t>MARTHA PATRICIA SANCHEZ MARTINEZ</t>
  </si>
  <si>
    <t>MAYRA DEL CARMEN GARCIA CHAVEZ</t>
  </si>
  <si>
    <t>MARIANO ESCOBEDO</t>
  </si>
  <si>
    <t>VOLANTE</t>
  </si>
  <si>
    <t>IXAMAR DE JESUS PEREZ ROCHA</t>
  </si>
  <si>
    <t>BLANCA BERENICE MORELES MUÑOZ</t>
  </si>
  <si>
    <t>PALERMO</t>
  </si>
  <si>
    <t>PERLA YOSELIN LUNA GARCIA</t>
  </si>
  <si>
    <t>JOYAS</t>
  </si>
  <si>
    <t>RICARDO GABRIEL LOPEZ MARTINEZ</t>
  </si>
  <si>
    <t>SALAMANCA</t>
  </si>
  <si>
    <t>JOSE ADRIAN RAMIREZ GONZALEZ</t>
  </si>
  <si>
    <t>SION</t>
  </si>
  <si>
    <t>GEMMA CAROLINA PEDROZA GONZALEZ</t>
  </si>
  <si>
    <t>SAN ANTONIO</t>
  </si>
  <si>
    <t>GERARDO DE JESUS TAPIA MONTENEGRO</t>
  </si>
  <si>
    <t>CHRISTIAN EDUARDO TAVERA ESTRADA</t>
  </si>
  <si>
    <t>CARLOS ALBERTO GARCIA MUÑOZ</t>
  </si>
  <si>
    <t>ANGELICA MARIA VACA GARCIA</t>
  </si>
  <si>
    <t>ESMERALDA JAQUELINE PEREZ MANRIQUEZ</t>
  </si>
  <si>
    <t>MIGUEL ANGEL TORRES PEREZ</t>
  </si>
  <si>
    <t>SILVIA REYES LOPEZ</t>
  </si>
  <si>
    <t>VILLAS DE SAN NICOLAS</t>
  </si>
  <si>
    <t>JOSE ABRAHAM SERRANO SANCHEZ</t>
  </si>
  <si>
    <t>REFERIDO</t>
  </si>
  <si>
    <t>CAROLINA PIÑA CABRERA</t>
  </si>
  <si>
    <t>PATRICIA LUNA BARAJAS</t>
  </si>
  <si>
    <t>SANDRA VERONICA OLAEZ GARCIA</t>
  </si>
  <si>
    <t>SARA VALERIA OLIVA ORTEGA</t>
  </si>
  <si>
    <t>PERIODICO</t>
  </si>
  <si>
    <t>ELVIA MARTINEZ RODRIGUEZ</t>
  </si>
  <si>
    <t>MARIA SANJUANA HERNANDEZ GOMEZ</t>
  </si>
  <si>
    <t>MARIA DE JESUS ANTONIA PAREDES RODRIGUEZ</t>
  </si>
  <si>
    <t>JUAN ARMANDO VALENCIA LUNA</t>
  </si>
  <si>
    <t>JUDITH ARACELI JUAREZ NUÑEZ</t>
  </si>
  <si>
    <t xml:space="preserve">MARIO SANCHEZ </t>
  </si>
  <si>
    <t>NO SE PRESENTO A FIRMA DE CONTRATO</t>
  </si>
  <si>
    <t>JUAN ANTONIO VARGAS FONSECA</t>
  </si>
  <si>
    <t>JAZMIN JAQUELINE OROZCO RUIZ</t>
  </si>
  <si>
    <t>OLGA LIDIA VALDEZ ORNELAS</t>
  </si>
  <si>
    <t>BRISAS DEL CARMEN</t>
  </si>
  <si>
    <t>MADRE TIERRA</t>
  </si>
  <si>
    <t>MARIA LUISA SALAZAR PRADO</t>
  </si>
  <si>
    <t>SANJUANA JOSEFINA MORENO</t>
  </si>
  <si>
    <t>JUAN CARLOS MARTINEZ RODRIGUEZ</t>
  </si>
  <si>
    <t>HILAMAS</t>
  </si>
  <si>
    <t>ANA KARINA HERNANDEZ NUÑEZ</t>
  </si>
  <si>
    <t>JOSE GUADALUPE CABRERA TREJO</t>
  </si>
  <si>
    <t>CUADRILLA SERGIO</t>
  </si>
  <si>
    <t>DAVID SILVESTRE RAMIREZ MIRELES</t>
  </si>
  <si>
    <t>21 DE MARZO</t>
  </si>
  <si>
    <t>HABLAR CON JAIME (HORARIO)</t>
  </si>
  <si>
    <t>Escolaridad</t>
  </si>
  <si>
    <t>Sexo</t>
  </si>
  <si>
    <t>MARIA DE JESUS MONTAÑEZ TRUJILLO</t>
  </si>
  <si>
    <t>FEMENINO</t>
  </si>
  <si>
    <t>MASCULINO</t>
  </si>
  <si>
    <t>SECUNDARIA</t>
  </si>
  <si>
    <t>JONATHAN DE JESUS LEDEZMA CASTRO</t>
  </si>
  <si>
    <t>SANDRA MELISA PEREZ MARTINEZ</t>
  </si>
  <si>
    <t>MONICA PEREZ MARTINEZ</t>
  </si>
  <si>
    <t>LIZETH JUDITH RODRIGUEZ AMARO</t>
  </si>
  <si>
    <t>BRENDA ELIZABETH HERNANDEZ NEGRETE</t>
  </si>
  <si>
    <t>PREPARATORIO</t>
  </si>
  <si>
    <t>SERGIO DE JESUS RANGEL CABRERA</t>
  </si>
  <si>
    <t>BRENDA ALEJANDRA REYES SANCHEZ</t>
  </si>
  <si>
    <t>EXPRESS</t>
  </si>
  <si>
    <t>PREPARATORIA</t>
  </si>
  <si>
    <t>SANTA JULIA</t>
  </si>
  <si>
    <t>JESUS DE LOS ANGLES LOPEZ RAMIREZ</t>
  </si>
  <si>
    <t>ALFREDO VALADEZ</t>
  </si>
  <si>
    <t>CARPA</t>
  </si>
  <si>
    <t>LUIS MANUEL HERRERA MENCHACA</t>
  </si>
  <si>
    <t>EYUPOL</t>
  </si>
  <si>
    <t>ROSA EUGENIA GARCIA AYALA</t>
  </si>
  <si>
    <t>JULIO CESAR BAENA GUTIERREZ</t>
  </si>
  <si>
    <t>SUSANA BERENICE PONCE RAMOS</t>
  </si>
  <si>
    <t>PREPARATORIA TRUNCA</t>
  </si>
  <si>
    <t>JUANA BERENICE DOMINGUEZ CERVERA</t>
  </si>
  <si>
    <t>CLARA SANCHEZ</t>
  </si>
  <si>
    <t>LAURA JAZMIN ARELLANO RODRIGUEZ</t>
  </si>
  <si>
    <t>PERIFONEO</t>
  </si>
  <si>
    <t>MARIA ANGELICA RUIZ LANGO</t>
  </si>
  <si>
    <t>MA ELENA CRUZ VALDIVIA ESQUEDA</t>
  </si>
  <si>
    <t>PENDIENTE FALLECIO PAPA</t>
  </si>
  <si>
    <t>BERTHA ESTEFANIA MARES ARENAS</t>
  </si>
  <si>
    <t>PROGRAMA DESARROLLO DAVID</t>
  </si>
  <si>
    <t>NO LOCALIZADA</t>
  </si>
  <si>
    <t>FRANCISCO JAVIER VIEYRA BARCENAS</t>
  </si>
  <si>
    <t>EL ROSARIO</t>
  </si>
  <si>
    <t>LUIS ALBERTO CUELLAS POMPA</t>
  </si>
  <si>
    <t>JEREZ</t>
  </si>
  <si>
    <t>EMANUEL LAZARO RAMOS</t>
  </si>
  <si>
    <t>MIGUEL ANGEL JUAREZ TRIANA</t>
  </si>
  <si>
    <t>RAMAL</t>
  </si>
  <si>
    <t>CESAR ESQUIVEL</t>
  </si>
  <si>
    <t>MARIA MONJARAZ ALEMAN</t>
  </si>
  <si>
    <t>VALERIANA</t>
  </si>
  <si>
    <t>JUANA ARIADNA VILLALOBOS VELAZQUEZ</t>
  </si>
  <si>
    <t>PROGRAMA DESARROLLO ENRIQUE</t>
  </si>
  <si>
    <t xml:space="preserve">POR PERFIL </t>
  </si>
  <si>
    <t>YESICA GUADALUPE AGUILAR SANTILLAN</t>
  </si>
  <si>
    <t>MAYRA ESTHER CERVANTES LOPEZ</t>
  </si>
  <si>
    <t>ALBERTO ROGELIO RODRIGUEZ JASSO</t>
  </si>
  <si>
    <t>Mar</t>
  </si>
  <si>
    <t>May</t>
  </si>
  <si>
    <t>Jun</t>
  </si>
  <si>
    <t>Jul</t>
  </si>
  <si>
    <t>Sep</t>
  </si>
  <si>
    <t>Oct</t>
  </si>
  <si>
    <t>Nov</t>
  </si>
  <si>
    <t>Cartulina en tienda</t>
  </si>
  <si>
    <t>Referido</t>
  </si>
  <si>
    <t>Volante</t>
  </si>
  <si>
    <t>1. Analizar los indicadores de Reclutamiento y Selección para asegurar los resultados de prodctividad del área en Bara.</t>
  </si>
  <si>
    <r>
      <rPr>
        <b/>
        <i/>
        <sz val="11"/>
        <rFont val="Calibri"/>
        <family val="2"/>
        <scheme val="minor"/>
      </rPr>
      <t>Nota</t>
    </r>
    <r>
      <rPr>
        <i/>
        <sz val="11"/>
        <rFont val="Calibri"/>
        <family val="2"/>
        <scheme val="minor"/>
      </rPr>
      <t>: Al momento de realizar la Captura de Información de Candidato, deberás asegurarte que se presente la solicitud o currículo que avale la información proporcionada.</t>
    </r>
  </si>
  <si>
    <t>3. Proporcionar diariamente información a cada reclutador sobre sus procesos de RyS.</t>
  </si>
  <si>
    <t>4. Envíar semanalmente por correo a cada Reclutador las Tablas de Productividad.</t>
  </si>
  <si>
    <t>5. Envíar mensualmente las Tablas de Productividad al Jefe de RH.</t>
  </si>
  <si>
    <t>6. Anexar mejoras propuestas y fechas de compromiso.</t>
  </si>
  <si>
    <t>KAREN DANIELA PAREDES AVIÑA</t>
  </si>
  <si>
    <t>PROGRAMA DESARROLLO VILLAS</t>
  </si>
  <si>
    <t>ANA LAURA DELGADILLO PEREZ</t>
  </si>
  <si>
    <t>PROGRAMA DESARROLLO COUNTRY</t>
  </si>
  <si>
    <t>SIES</t>
  </si>
  <si>
    <t>NO ACUDIO A ENTREVISTA</t>
  </si>
  <si>
    <t>JUANA JESSICA ELIZABETH ROJAS HERNANDEZ</t>
  </si>
  <si>
    <t xml:space="preserve">CRISTINA LOPEZ </t>
  </si>
  <si>
    <t>ISMAEL SOLIS FLORES</t>
  </si>
  <si>
    <t>MANUELA MUÑOZ ALMANZA</t>
  </si>
  <si>
    <t>ARLETTE JOSEFINA HERNANDEZ GONZALEZ</t>
  </si>
  <si>
    <t>ELOISA SANCHEZ RANGEL</t>
  </si>
  <si>
    <t>PASEOS DEL MOLINO</t>
  </si>
  <si>
    <t>JESSICA ADRIANA MORALES GARCIA</t>
  </si>
  <si>
    <t>MARIA INES CHAVEZ VAZQUEZ</t>
  </si>
  <si>
    <t>BLANCA FABIOLA VAZQUEZ INFANTE</t>
  </si>
  <si>
    <t>RAFAEL SANCHEZ GARCIA</t>
  </si>
  <si>
    <t>PATRICIA RUIZ MARMOLEJO</t>
  </si>
  <si>
    <t>SARAHI ESTEFANI TERRONES ALVARADO</t>
  </si>
  <si>
    <t>TIENE MAS DE 2 TRABAJOS</t>
  </si>
  <si>
    <t>MARISELA DEL SOCORRO RODRIGUEZ MANDUJANO</t>
  </si>
  <si>
    <t>MARIA DEL CARMEN ARGOTE JUAREZ</t>
  </si>
  <si>
    <t>LUZ NATALIA GONZALEZ CAUDILLO</t>
  </si>
  <si>
    <t>CAMBACEO</t>
  </si>
  <si>
    <t>LESLI ALEJANDRA COLORADO RAMIREZ</t>
  </si>
  <si>
    <t>ISAAC ROBERTO BARAJAS HORTA</t>
  </si>
  <si>
    <t>ALEJANDRA NUÑEZ CAMARGO</t>
  </si>
  <si>
    <t>TURQUESA</t>
  </si>
  <si>
    <t>BETZAYDA AVILA GUERRERO</t>
  </si>
  <si>
    <t>ZAYRA VERONICA CLAUDIO ESPINOZA</t>
  </si>
  <si>
    <t>MALINALCO</t>
  </si>
  <si>
    <t>BERENICE ALVAREZ RAMIREZ</t>
  </si>
  <si>
    <t>ANA LUZ GUEVARA NAVARRO</t>
  </si>
  <si>
    <t>NO CONTESTA</t>
  </si>
  <si>
    <t>CANTIDAD DE MR UTILIZADOS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</si>
  <si>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</si>
  <si>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</si>
  <si>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</si>
  <si>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</si>
  <si>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</si>
  <si>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</si>
  <si>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</si>
  <si>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</si>
  <si>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</si>
  <si>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</si>
  <si>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</si>
  <si>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</si>
  <si>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</t>
  </si>
  <si>
    <t>Apr</t>
  </si>
  <si>
    <t>Aug</t>
  </si>
  <si>
    <t>Dec</t>
  </si>
  <si>
    <t>PROGRAMA DESARROLLO SATURNO</t>
  </si>
  <si>
    <t>PERFIL</t>
  </si>
  <si>
    <t>MARTHA ELENA MOSQUEDA LOZANO</t>
  </si>
  <si>
    <t>JAIRO JAVIER MARIN PEREZ</t>
  </si>
  <si>
    <t>MARIA AURORA CHAVEZ PEÑUELAS</t>
  </si>
  <si>
    <t>NO SE PRESENTO A ENTREVISTA EN TIENDA</t>
  </si>
  <si>
    <t xml:space="preserve">NO LOCALIZADA </t>
  </si>
  <si>
    <t>MARISELA CAUDILLO ZUÑIGA</t>
  </si>
  <si>
    <t>MARGARITA ALVARADO PADILLA</t>
  </si>
  <si>
    <t>LOURDES ALEJANDRA CAUDILLO ROSAS</t>
  </si>
  <si>
    <t>LUIS FERNANDO GRANADOS SANCHEZ</t>
  </si>
  <si>
    <t>LA CAPILLA</t>
  </si>
  <si>
    <t>JOSE GUADALUPE LOPEZ NAVA</t>
  </si>
  <si>
    <t>FERIA LABORAL FEMSA</t>
  </si>
  <si>
    <t>LUCERO DEL ROCIO SOTELO GARCIA</t>
  </si>
  <si>
    <t>KEVIN CIRILO SOTO VELAZQUEZ</t>
  </si>
  <si>
    <t>MARIA ISABEL GARCIA HERNANDEZ</t>
  </si>
  <si>
    <t>SANDRA INES PEREZ MARTINEZ</t>
  </si>
  <si>
    <t>VICTOR MIGUEL HERNANDEZ GUZMAN</t>
  </si>
  <si>
    <t>NO SEGUIMIENTO</t>
  </si>
  <si>
    <t>ALBERTO ALEXIS BARRON NAVARRO</t>
  </si>
  <si>
    <t>VALERIA BERENICE RIVERA MEDINA</t>
  </si>
  <si>
    <t>CARRERA TECNICA</t>
  </si>
  <si>
    <t>NO</t>
  </si>
  <si>
    <t>CECILIA MONTSERRAT RAMIREZ GOMEZ</t>
  </si>
  <si>
    <t>ANA KAREN PIÑA NACHEZ</t>
  </si>
  <si>
    <t>EL ROBLE</t>
  </si>
  <si>
    <t>CENTRO DE RECLUTAMIENTO</t>
  </si>
  <si>
    <t>NO RECONTRATABLE</t>
  </si>
  <si>
    <t>DANY MARIA MONSERRAT RAMIREZ ALVAREZ</t>
  </si>
  <si>
    <t>MAURICIO GONZALEZ</t>
  </si>
  <si>
    <t>NOSE PRESENTO A ENTREVISTA EN TIENDA</t>
  </si>
  <si>
    <t>WHATS APP</t>
  </si>
  <si>
    <t xml:space="preserve">LIZ FERNANDA PRATZ OLIVARES </t>
  </si>
  <si>
    <t>DOLORES BERENICE VILLEGAS ESCOBEDO</t>
  </si>
  <si>
    <t>JUAN CARLOS MARTINEZ GAONA</t>
  </si>
  <si>
    <t>PRESIDENTES</t>
  </si>
  <si>
    <t>ANGELICA PINO RENTERIA</t>
  </si>
  <si>
    <t>RICARDO GUTIERREZ DE VELASCO</t>
  </si>
  <si>
    <t>SAMANTHA SOLIS PRO</t>
  </si>
  <si>
    <t>GLORIA ANGELICA RAMIREZ VALTIERRA</t>
  </si>
  <si>
    <t>MARIA REYNA JASSO HERNANDEZ</t>
  </si>
  <si>
    <t>JAIRO ANTONIO AVILES RAMIREZ</t>
  </si>
  <si>
    <t>ANTONIO MIGUEL BUZO RUIZ</t>
  </si>
  <si>
    <t>ESTUDIANTE UNIVERSIDAD</t>
  </si>
  <si>
    <t>LUIS GERARDO RIVERA LOPEZ</t>
  </si>
  <si>
    <t>PALO IV</t>
  </si>
  <si>
    <t>IRVIN MEDINA</t>
  </si>
  <si>
    <t>MILAGROS GUADALUPE TORRES MUÑOZ</t>
  </si>
  <si>
    <t>COLINAS DE SAN FRANCISCO</t>
  </si>
  <si>
    <t>JONATHAN</t>
  </si>
  <si>
    <t>DIANA IVON MANRIQUEZ CARMONA</t>
  </si>
  <si>
    <t>OSCAR SEBASTIAN LUGO MARTINEZ</t>
  </si>
  <si>
    <t>MALAS REFERENCIAS</t>
  </si>
  <si>
    <t>JESUS ALEJANDRO MORENO ALONSO</t>
  </si>
  <si>
    <t>ESTUDIANTE PREPARATORIA</t>
  </si>
  <si>
    <t>OMAR LEON MORALES</t>
  </si>
  <si>
    <t>CERVANTES</t>
  </si>
  <si>
    <t>MARGARITA AGUILERA SANCHEZ</t>
  </si>
  <si>
    <t>MEDINA</t>
  </si>
  <si>
    <t>ANTONIO DE JESUS TORRES FUENTES</t>
  </si>
  <si>
    <t>UNIVERSIDAD</t>
  </si>
  <si>
    <t>UNIVERSIDAD TRUNCA</t>
  </si>
  <si>
    <t>BRENDA VIVIANA VALADEZ ROMERO</t>
  </si>
  <si>
    <t>ENRIQUE SANTA MARIA</t>
  </si>
  <si>
    <t>CUADRILLA RICARDO</t>
  </si>
  <si>
    <t>NO SE PRESENTO A CAPACITACION</t>
  </si>
  <si>
    <t>ERICK FERNANDO PRADO PONCE</t>
  </si>
  <si>
    <t>ALAN ANTONIO MUÑOZ CHAVEZ</t>
  </si>
  <si>
    <t>NORMA LAURA DE LA CERDA HUERTA</t>
  </si>
  <si>
    <t>LUZ ADRIANA TERRONES PEREZ</t>
  </si>
  <si>
    <t>ALMA JULIETA ALBA MARES</t>
  </si>
  <si>
    <t>CORNJOB</t>
  </si>
  <si>
    <t>LUZ ELENA RAMIREZ CORTEZ</t>
  </si>
  <si>
    <t>ERICA CECILIA LOPEZ AGUILAR</t>
  </si>
  <si>
    <t>NO SE PRESENTO A ENTREVISTA</t>
  </si>
  <si>
    <t>JOSE LUIS AGUIRRE LOPEZ</t>
  </si>
  <si>
    <t>ANDRES TORRES LOPEZ</t>
  </si>
  <si>
    <t>SOFIA TORRES ALATORRE</t>
  </si>
  <si>
    <t>VIRIDIANA RODRIGUEZ ORTIZ</t>
  </si>
  <si>
    <t>ROSA IVON CHAVEZ PONCE</t>
  </si>
  <si>
    <t>NOSE PRESENTO A ENTREVISTAS</t>
  </si>
  <si>
    <t>JAIME ALEJANDRO ZARAGOZA ZAVALA</t>
  </si>
  <si>
    <t>JUAN DANIEL ARRONA DOMINGUEZ</t>
  </si>
  <si>
    <t>ADRIAN ISAAC LOPEZ MORALES</t>
  </si>
  <si>
    <t>MARIA NICOLASA AMADOR ARAUJO</t>
  </si>
  <si>
    <t>JUANA ARACELI RANGEL CORENO</t>
  </si>
  <si>
    <t>JUAN MANUEL GOMEZ RAMOS</t>
  </si>
  <si>
    <t>RICARDO ALEJANDRO RAMIREZ HERNANDEZ</t>
  </si>
  <si>
    <t>HECTOR BARACHEL CANO RAMIREZ</t>
  </si>
  <si>
    <t>MARIA GUADALUPE SERRANO SANCHEZ</t>
  </si>
  <si>
    <t>KEVIN ULISES JACOBO SUAREZ</t>
  </si>
  <si>
    <t>EDGAR GIOVANNI OLMEDO ORTA</t>
  </si>
  <si>
    <t>LUISA ITZEL MORADO AGUILAR</t>
  </si>
  <si>
    <t>BEATRIZ ADRIANA RODRIGUEZ RAMIREZ</t>
  </si>
  <si>
    <t>LAURA BARRERA ZUÑIGA</t>
  </si>
  <si>
    <t>EDGAR RICARDO BANDA PRADO</t>
  </si>
  <si>
    <t>PADUA BETHSABETH NADER DE ANDA</t>
  </si>
  <si>
    <t>VIRGINIA DEL ROSARIO MARTINEZ GALVAN</t>
  </si>
  <si>
    <t>MARIA AMELIA VARGAS FLORES</t>
  </si>
  <si>
    <t>JAVIER PEREZ MORALES</t>
  </si>
  <si>
    <t>LESLIE ALEJANDRA COLORADO RAMIREZ</t>
  </si>
  <si>
    <t>VIRIDIANA JASMIN CISNEROS ESPINOZA</t>
  </si>
  <si>
    <t>ANA MARIA GUADALUPE VAZQUEZ MANDUJANO</t>
  </si>
  <si>
    <t>SELENE ESTEFANIA DE ANDA BALDERAS</t>
  </si>
  <si>
    <t>GABRIELA DEL CARMEN RAMOS RODRIGUEZ</t>
  </si>
  <si>
    <t>LOS CASTILLOS</t>
  </si>
  <si>
    <t>JAMILET REINA RODRIGUEZ GONZALEZ</t>
  </si>
  <si>
    <t>Fecha de ingreso</t>
  </si>
  <si>
    <t>NO SE PRESENTÓ A FIRMA DE CONTRATO</t>
  </si>
  <si>
    <t>JUAN NICOLAS EMMANUEL FRIAS MONTOYA</t>
  </si>
  <si>
    <t>LAURA ELENA VELAZQUEZ ZUÑIGA</t>
  </si>
  <si>
    <t>ALONDRA ABIGAIL NUÑEZ VELA</t>
  </si>
  <si>
    <t>TORREMOLINOS</t>
  </si>
  <si>
    <t>ANA MARIA SANCHEZ LOPEZ</t>
  </si>
  <si>
    <t>ARIADNA DE LOS MILAGROS PAREDES GARCIA</t>
  </si>
  <si>
    <t>BLANCA GRACIELA GARCIA LEMUS</t>
  </si>
  <si>
    <t>GEMMA ISABEL ZUÑIGA MARTINEZ</t>
  </si>
  <si>
    <t>ROSALIA CAMACHO ZAMBRANO</t>
  </si>
  <si>
    <t>CARLOS JAIME CHAVEZ</t>
  </si>
  <si>
    <t>CESAR ORLANDO SANTANA GOMEZ</t>
  </si>
  <si>
    <t>TELLEZ CRUCES</t>
  </si>
  <si>
    <t>DULCE YANET RODRIGUEZ ORTIZ</t>
  </si>
  <si>
    <t>ERIKA JAZMIN REYES ZAVALA</t>
  </si>
  <si>
    <t>FATIMA BALERIA FLORES GONZALEZ</t>
  </si>
  <si>
    <t>FERNANDO VALENTIN TORRES BENITEZ</t>
  </si>
  <si>
    <t>GRACIELA MARQUEZ HERNANDEZ</t>
  </si>
  <si>
    <t>HERNAN ENRIQUE ALVAREZ RODRIGUEZ</t>
  </si>
  <si>
    <t>CUADRILLA DAVID</t>
  </si>
  <si>
    <t>JESSICA LIZBETH LOPEZ ZARAGOZA</t>
  </si>
  <si>
    <t>SANTA ROSA</t>
  </si>
  <si>
    <t>VILLAS DE LA LUZ</t>
  </si>
  <si>
    <t>JULIO MOISES ARREGUIN ORTEGA</t>
  </si>
  <si>
    <t>PARQUES DEL SUR</t>
  </si>
  <si>
    <t>KAREN GUADALUPE GALMES RUIZ</t>
  </si>
  <si>
    <t>KARLA ESMERALDA CERVANTES FRAUSTO</t>
  </si>
  <si>
    <t>LAURA IVONNE RODRIGUEZ OLMOS</t>
  </si>
  <si>
    <t>LAURA LUCIA QUIJAS ROCHA</t>
  </si>
  <si>
    <t>OBREGON</t>
  </si>
  <si>
    <t>MANUEL ALEJANDRO RIOS SANCHEZ</t>
  </si>
  <si>
    <t>MARGARITA SORIA GUTIERREZ</t>
  </si>
  <si>
    <t>ROMITA</t>
  </si>
  <si>
    <t>MARIA CAROLINA HINOJOSA ROMERO</t>
  </si>
  <si>
    <t>MARIA CAROLINA MORENO ORTEGA</t>
  </si>
  <si>
    <t>MARIA DE LA LUZ FUENTES DELGADO</t>
  </si>
  <si>
    <t>MARIA DEL ROCIO SANCHEZ PEREZ</t>
  </si>
  <si>
    <t>VALLE DE LEON</t>
  </si>
  <si>
    <t>MARIA ELENA MANDUJANO YAÑEZ</t>
  </si>
  <si>
    <t>MARIA ISABEL BARAJAS MANDUJANO</t>
  </si>
  <si>
    <t>MARIA SOLEDAD PANIAGUA ARREOLA</t>
  </si>
  <si>
    <t>MIRIAM MARIA GUADALUPE ELIAS BLANCARTE</t>
  </si>
  <si>
    <t>NOE ROBERTO LUNA MORENO</t>
  </si>
  <si>
    <t>PEDRO ROMERO MORALES</t>
  </si>
  <si>
    <t>REBECA MANCILLA GARCIA</t>
  </si>
  <si>
    <t>XITLALIC ATILANO VARO</t>
  </si>
  <si>
    <t>JOYAS DE CASTILLA</t>
  </si>
  <si>
    <t xml:space="preserve">PREPARATORIA TRUNCA </t>
  </si>
  <si>
    <t>CARLOS DANIEL HERNANDEZ REYNOSO</t>
  </si>
  <si>
    <t>NO ACIUDE A CITAS</t>
  </si>
  <si>
    <t>CUADRILLA MAURICIO</t>
  </si>
  <si>
    <t>DIEGO GAEL RAMIREZ BELMONTES</t>
  </si>
  <si>
    <t>CECILIA REYES MONDRAGON</t>
  </si>
  <si>
    <t>LETICIA RAMOS CERRILLO</t>
  </si>
  <si>
    <t>SANCHEZ</t>
  </si>
  <si>
    <t>ELISA GIOVANNA MALDONADO SANCHEZ</t>
  </si>
  <si>
    <t>NO TIENE PAPELES COMPLETOS</t>
  </si>
  <si>
    <t>NO CUMPLE CON EL PERFIL</t>
  </si>
  <si>
    <t>CERRO DEL GIGANTE</t>
  </si>
  <si>
    <t>DAVID ABRAHAM GOMEZ VELMUDEZ</t>
  </si>
  <si>
    <t>KARLA PATRICIA CANO ORTIZ</t>
  </si>
  <si>
    <t>NO ACUDIO A ENTREVISTAS</t>
  </si>
  <si>
    <t>Total días PROCESO</t>
  </si>
  <si>
    <t>CONTRATADO</t>
  </si>
  <si>
    <t>Fecha de baja</t>
  </si>
  <si>
    <t>ACTIVO</t>
  </si>
  <si>
    <t>RECHAZADO</t>
  </si>
  <si>
    <t>EN PROCESO</t>
  </si>
  <si>
    <t>Dias laborando</t>
  </si>
  <si>
    <t>MEDIOS RECLUTAMIENTO</t>
  </si>
  <si>
    <t>EQUIPO</t>
  </si>
  <si>
    <t>DIAS DE PROCESO</t>
  </si>
  <si>
    <t>TOTAL</t>
  </si>
  <si>
    <t>PORCENTAJE</t>
  </si>
  <si>
    <t>JUANA BERENICE SANDOVAL ANDRADE</t>
  </si>
  <si>
    <t>LAURA VERONICA VALDEZ BELTRAN</t>
  </si>
  <si>
    <t>1er día capturar (inicia el proceso):</t>
  </si>
  <si>
    <t>Tienda Destino</t>
  </si>
  <si>
    <t>Días Entrevista</t>
  </si>
  <si>
    <t xml:space="preserve">Observaciones </t>
  </si>
  <si>
    <t>2do día capturar (seguimiento o conclusión del proceso)</t>
  </si>
  <si>
    <t>Días Entrevista (a partir de la entrevista con Reclutamiento ¿Cuántos días se tardó el AC en relizar su entrevista?</t>
  </si>
  <si>
    <t>Rechazados (colocar motivo por el cual ya no se le dará seguimiento al candidato)</t>
  </si>
  <si>
    <t>Perdido (colocar número 1 si el candidato ya no continuó proceso, después de 5 días a causa de atraso en el proceso de RYS)</t>
  </si>
  <si>
    <t>Responsable (Nombre del Reclutador que dará seguimiento)</t>
  </si>
  <si>
    <t>Fecha de Ingreso</t>
  </si>
  <si>
    <t>Atracción (¿Dónde?)</t>
  </si>
  <si>
    <t>Medio de Reclutamiento (¿Cómo?)</t>
  </si>
  <si>
    <t>LUZ ADRIANA PEREZ VILLEGAS</t>
  </si>
  <si>
    <r>
      <t>2. Realizar díariamente la captura en la hoja BASE DE DATOS de información para mantener actualizado el achivo</t>
    </r>
    <r>
      <rPr>
        <sz val="11"/>
        <rFont val="Calibri"/>
        <family val="2"/>
        <scheme val="minor"/>
      </rPr>
      <t>.</t>
    </r>
  </si>
  <si>
    <t>NO SE PRESENTO A ENTREVISTA CON LIDER</t>
  </si>
  <si>
    <t>NO SE PRESENTO A ENTREVISTA CON ASESOR</t>
  </si>
  <si>
    <t>NO SE PRESENTO A ENTREVISTA CON EL ASESOR</t>
  </si>
  <si>
    <t>KAREN JANET MEDINA ISUSQUIZA</t>
  </si>
  <si>
    <t>EVA BUENO TRUJILLO</t>
  </si>
  <si>
    <t>ADRIAN DIAZ OSORNIO</t>
  </si>
  <si>
    <t>MARIA DE JESUS ROJAS VERDIN</t>
  </si>
  <si>
    <t>ROSA MARIA FLORES LOPEZ</t>
  </si>
  <si>
    <t>NO ENTREGO SU NUMERO DE CUENTA</t>
  </si>
  <si>
    <t>TUVO UN ACCIDENTE</t>
  </si>
  <si>
    <t>NO SE PRESENTO A ENTREVISTA ON LA LIDER</t>
  </si>
  <si>
    <t>LUIS DANIEL ABOYTES LLAMAS</t>
  </si>
  <si>
    <t>BRENDA GUADALUPE ROCHA CASTRO</t>
  </si>
  <si>
    <t>FRANCISCO JAVIER HERNANDEZ GARCIA</t>
  </si>
  <si>
    <t>NO HA ENTREGADO CERTIFICADO</t>
  </si>
  <si>
    <t>NO SE PUEDE LOCALIZAR</t>
  </si>
  <si>
    <t xml:space="preserve">YA ENCONTRO EMPLEO </t>
  </si>
  <si>
    <t>ALFREDO ASTORGA ELICEO</t>
  </si>
  <si>
    <t>JUAN PABLO MONREAL VAZQUEZ</t>
  </si>
  <si>
    <t>GRISELDA KARINA ARROYO GODINEZ</t>
  </si>
  <si>
    <t>KARLA MILAGROS ESPINOSA LAGUNA</t>
  </si>
  <si>
    <t>06/032018</t>
  </si>
  <si>
    <t>JUAN LUIS NUÑEZ HERNANDEZ</t>
  </si>
  <si>
    <t>LICENCIATURA</t>
  </si>
  <si>
    <t>MARYCARMEN DELGADO VAZQUEZ</t>
  </si>
  <si>
    <t>PASEO DE LAS TORRES</t>
  </si>
  <si>
    <t>MARLENE ALEJANDRA MUÑOZ RIOS</t>
  </si>
  <si>
    <t>SARA FERRER GUTIERREZ</t>
  </si>
  <si>
    <t>17 AÑOS SE CONTRATA HASTA EL 13/03/2018</t>
  </si>
  <si>
    <t>MIRIAM GUADALUPE MARTINEZ LLAMAS</t>
  </si>
  <si>
    <t>ROSA MARIA ROMERO BARRIOS</t>
  </si>
  <si>
    <t>IRMA CAROLINA TREJO HERNANDEZ</t>
  </si>
  <si>
    <t>MARIBEL HERNANDEZ PEREZ</t>
  </si>
  <si>
    <t>ADRIANA GONZALEZ SUAREZ</t>
  </si>
  <si>
    <t>XIMENA NOEMI MENDEZ GONZALEZ</t>
  </si>
  <si>
    <t>JAVER TERCERO CRUZ</t>
  </si>
  <si>
    <t>RECHAZO NO APLICA PERFIL-LIDER</t>
  </si>
  <si>
    <t>BRENDA KARINA SANCHEZ BERRIOS</t>
  </si>
  <si>
    <t>VERONICA HERRERA LANDEROS</t>
  </si>
  <si>
    <t>LAURA GUADALUPE MARQUEZ CONCHA</t>
  </si>
  <si>
    <t>ANDRES EDMUNDO LICEAGA GONZALEZ</t>
  </si>
  <si>
    <t>GUSTAVO XICOTENCATL VLADIMIR PONCE CRUZ</t>
  </si>
  <si>
    <t>BLANCA LORENA FERRER ALVARADO</t>
  </si>
  <si>
    <t xml:space="preserve">SECUNDARIA </t>
  </si>
  <si>
    <t>RECHAZO POR FALTA DE DOCUMENTOS</t>
  </si>
  <si>
    <t>NO SE PRESENTO A CONTRATACION</t>
  </si>
  <si>
    <t>FATIMA SARAHI GOMEZ LOPEZ</t>
  </si>
  <si>
    <t xml:space="preserve">JUAN CARLOS AGUILAR </t>
  </si>
  <si>
    <t>DIANA MARGARITA MARTINEZ MELO</t>
  </si>
  <si>
    <t>NAYELI KARINA TELLEZ AVALOS</t>
  </si>
  <si>
    <t>MAYRA HURTADO URDIALES</t>
  </si>
  <si>
    <t>MARIA MAGDALENA HERNANDEZ GOMEZ</t>
  </si>
  <si>
    <t>JUANA MELENDEZ MARTINEZ</t>
  </si>
  <si>
    <t>BRENDA DEL SOCORRO GARCIA MAGAÑA</t>
  </si>
  <si>
    <t>WHATSAPP</t>
  </si>
  <si>
    <t>LUZ ADRIANA PRADO ESPARZA</t>
  </si>
  <si>
    <t>MARIA DE JESUS HERNANDEZ GODINEZ</t>
  </si>
  <si>
    <t>NORMA VIRIDIANA PEREA AMAYA</t>
  </si>
  <si>
    <t>KATIA ELIZABETH LEDESMA MORALES</t>
  </si>
  <si>
    <t>MARIA AZUCENA CHAGOYA MUÑOZ</t>
  </si>
  <si>
    <t>CARLOS FRANCISCO ESTEFAN SERRATOS</t>
  </si>
  <si>
    <t>ERIKA MINERVA ALMAGUER FLORES</t>
  </si>
  <si>
    <t>JUANA KAREN GONZALEZ GONZALEZ</t>
  </si>
  <si>
    <t>MARTHA EMILIA CONCILION DE LEON</t>
  </si>
  <si>
    <t>CAROLINA DORANTES JIMENEZ</t>
  </si>
  <si>
    <t>OXIGENO</t>
  </si>
  <si>
    <t>CRISTIAN ERICK GONZALEZ PEREZ</t>
  </si>
  <si>
    <t>EZEQUIEL MORALES SAAVEDRA</t>
  </si>
  <si>
    <t>MA. RAQUEL ZAPATA PEREZ</t>
  </si>
  <si>
    <t>JUANA IMELDA BECERRA RAMIREZ</t>
  </si>
  <si>
    <t>SECUNDARA</t>
  </si>
  <si>
    <t>SANDRA DE LA LUZ BECERRA RAMIREZ</t>
  </si>
  <si>
    <t>DALIA JUDITH REGIS ACEVEDO</t>
  </si>
  <si>
    <t>ANTONIO DE JESUS GONZALEZ GUERRERO</t>
  </si>
  <si>
    <t>ANGELICA MIRIANA PLASCENCIA VILLANUEVA</t>
  </si>
  <si>
    <t>JOSE CHRISTIAN CAREAGA RAMIREZ</t>
  </si>
  <si>
    <t>CRISTIAN URIEL OJEDA ORTIZ</t>
  </si>
  <si>
    <t>PREPARATORIA TRUNA</t>
  </si>
  <si>
    <t>MARIA DEL CARMEN RAMOS RAZO</t>
  </si>
  <si>
    <t>NO SE HA AUTORIZADO EL REINGRESO</t>
  </si>
  <si>
    <t>RECHAZO PERFIL LIDER</t>
  </si>
  <si>
    <t>LA JOYA</t>
  </si>
  <si>
    <t>SANDRA DALILA TORREBLANCA DIAZ</t>
  </si>
  <si>
    <t>ROSA ISELA BUSTAMANTE HORTA</t>
  </si>
  <si>
    <t>LUZ LIZBETH RAMOS MENDOZA</t>
  </si>
  <si>
    <t>GLORIA VIANEY ALEJANDRA GARCIA GONZALEZ</t>
  </si>
  <si>
    <t>ALEJANDRA EDITH BALDERAS JARAMILLO</t>
  </si>
  <si>
    <t>NANCY TISCAREÑO MANCILLAS</t>
  </si>
  <si>
    <t>MARTIN EDUARDO LEON ROSAS</t>
  </si>
  <si>
    <t>CONSIGUIO OTRO EMPLEO</t>
  </si>
  <si>
    <t>ALMA JACQUELINE RODRIGUEZ ROMERO</t>
  </si>
  <si>
    <t>ADAN ENRIQUE AVELAR MORENO</t>
  </si>
  <si>
    <t>TERESA GONZALEZ PARRA</t>
  </si>
  <si>
    <t>MAYRA ALEJANDRA MARTINEZ REYNA</t>
  </si>
  <si>
    <t xml:space="preserve">PREPARATORIA </t>
  </si>
  <si>
    <t>LEIDY SUGGEY SEQUERA HERNANDEZ</t>
  </si>
  <si>
    <t>ADRIANA GALLARDO VALLEJO</t>
  </si>
  <si>
    <t>NO SE PRESENTO A ENTREVISTA LIDER</t>
  </si>
  <si>
    <t>RECHAZADO POR ASESOR</t>
  </si>
  <si>
    <t xml:space="preserve"> EMMANUEL LOPEZ LIRA</t>
  </si>
  <si>
    <t>RECHAZADO POR LIDER</t>
  </si>
  <si>
    <t>REALIZÓ CORRECCIÓN DATOS IMSS</t>
  </si>
  <si>
    <t>MAYRA GUADALUPE ALBA RODRIGUEZ</t>
  </si>
  <si>
    <t>PASEOS DE LAS TORRES</t>
  </si>
  <si>
    <t>DIANA ROCIO SALDAÑA SANCHEZ</t>
  </si>
  <si>
    <t>SARA FERRER</t>
  </si>
  <si>
    <t>JOSE GUADALUPE FRUTIS QUIROZ</t>
  </si>
  <si>
    <t>GLORIA NOEMI GAVIA GONZALEZ</t>
  </si>
  <si>
    <t>VALERIA ESTEFANIA GAVIA GONZALEZ</t>
  </si>
  <si>
    <t>ESTIVER OMAR MALDONADO GARCIA</t>
  </si>
  <si>
    <t>FRIDA MERCEDES HERNANDEZ REYES</t>
  </si>
  <si>
    <t>DIANA SOFIA MOTA OCAMPO</t>
  </si>
  <si>
    <t>MIRIAM VIRIDIANA GASCA BECERRA</t>
  </si>
  <si>
    <t>ERIKA JAZMIN CARRILLO MUÑOZ</t>
  </si>
  <si>
    <t>DAVID ALFONSO SALAZAR FARIAS</t>
  </si>
  <si>
    <t>LA CAÑADA</t>
  </si>
  <si>
    <t>NO S EPRESENTO A ENTREVISTA ASESOR</t>
  </si>
  <si>
    <t>NO TIENE CERTIFICADO DE SECUNDARIA</t>
  </si>
  <si>
    <t>REBECA HERNANDEZ TREJO</t>
  </si>
  <si>
    <t>MARIA DEL ROSARIO VILLEGAS JUAREZ</t>
  </si>
  <si>
    <t>JAVIER ADRIAN RODRIGUEZ VALDERRAMA</t>
  </si>
  <si>
    <t>SARA NAYELI SALAZAR CRESPO</t>
  </si>
  <si>
    <t>CECILIA GABRIELA REA GOMEZ</t>
  </si>
  <si>
    <t>KAREN FABIOLA VARGAS TREJO</t>
  </si>
  <si>
    <t>GUSTAVO FIGUEROA MARTINEZ</t>
  </si>
  <si>
    <t>SUSANA ORTEGA RODRIGUEZ</t>
  </si>
  <si>
    <t>JUAN ALBERTO LOPEZ TRISTAN</t>
  </si>
  <si>
    <t>LIZ ISAURA MORENO QUINTANA</t>
  </si>
  <si>
    <t xml:space="preserve">NATALIA JAQUELINE LOPEZ AZPEITIA </t>
  </si>
  <si>
    <t>DANIEL MEZA BUENO</t>
  </si>
  <si>
    <t>KARLA SELENE VILLANUEVA DIAZ</t>
  </si>
  <si>
    <t>BADAJOZ</t>
  </si>
  <si>
    <t>NO FUE A ENTREVISTA CON EL LIDER</t>
  </si>
  <si>
    <t>NO APLICA PERFIL LIDER</t>
  </si>
  <si>
    <t>MARIA DE LA PAZ RODRIGUEZ RODRIGUEZ</t>
  </si>
  <si>
    <t>MA. VERONICA SANCHEZ VALTIERRA</t>
  </si>
  <si>
    <t>OSAR ABEL NUÑEZ MAGAÑA</t>
  </si>
  <si>
    <t>MARIA CONSUELO DE LA CRUZ HERNANDEZ</t>
  </si>
  <si>
    <t>NO SE PRESENTO A ENTREVISTA ASESOR</t>
  </si>
  <si>
    <t>MARIA MAGDALENA MOJICA ORTIZ</t>
  </si>
  <si>
    <t>DOCUMENTACION INCOMPLETA</t>
  </si>
  <si>
    <t>NO SE PRESENTO A FIRMAR</t>
  </si>
  <si>
    <t>NO S EPRESENTO A FIRMA DE CONTRATO</t>
  </si>
  <si>
    <t>FIRMO NUEVAMENTE POR TARJERA BANCOMER</t>
  </si>
  <si>
    <t>MAYRA ALEJANDRA CAMACHO CARLIN</t>
  </si>
  <si>
    <t>BLANCA PATRICIA LOPEZ VALENCIA</t>
  </si>
  <si>
    <t>SANTA ROSA DE LIMA</t>
  </si>
  <si>
    <t>SONIA ESPINOSA CARRETERO</t>
  </si>
  <si>
    <t>ANGEL DANIEL MENDEZ VILLANUEVA</t>
  </si>
  <si>
    <t>RENUNCIA RECIENTE</t>
  </si>
  <si>
    <t>DIANA KAREN MORA NUÑEZ</t>
  </si>
  <si>
    <t>NO CUMPLE PERFIL HORARIOS</t>
  </si>
  <si>
    <t>JUAN CARLOS MEZA CHAVEZ</t>
  </si>
  <si>
    <t>EMMANUEL LOPEZ LIRA</t>
  </si>
  <si>
    <t>RECHAZO PERFIL ASESOR</t>
  </si>
  <si>
    <t>ARTURO ADOLFO ESCOBEDO DIAZ</t>
  </si>
  <si>
    <t>ESTUDIANTE DE LICENCIATURA</t>
  </si>
  <si>
    <t>RECHAZO ASESOR</t>
  </si>
  <si>
    <t>RECHAZO LIDER</t>
  </si>
  <si>
    <t>JUAN EDUARDO HORTA SANCHEZ</t>
  </si>
  <si>
    <t>STEVEN HARET HERNANDEZ RAMIREZ</t>
  </si>
  <si>
    <t>MARIA DE LOURDES ALAMILLA ROMERO</t>
  </si>
  <si>
    <t>JUANA ALEJANDRA LOPEZ NEGRETE</t>
  </si>
  <si>
    <t>RECHAZO POR LIDER</t>
  </si>
  <si>
    <t>MARIA DEL ROSARIO ANGUIANO DIAZ</t>
  </si>
  <si>
    <t>GUADALUPE DEL ROCIO GUARDADO GOMEZ</t>
  </si>
  <si>
    <t>ALFA MADAI MARTINEZ MONJARAZ</t>
  </si>
  <si>
    <t>TIENE 17 AÑOS QUEDARA PENDIENTE</t>
  </si>
  <si>
    <t>MA DE LOURDES RANGEL LOPEZ</t>
  </si>
  <si>
    <t>SECUNARIA</t>
  </si>
  <si>
    <t>NO APLICA PERFIL</t>
  </si>
  <si>
    <t>BRAIAN DEL JESUS ZAVALA GUTIERREZ</t>
  </si>
  <si>
    <t>ALICIA DOMINGUEZ RUBALCAVA</t>
  </si>
  <si>
    <t>Batting - Efectividad de Contrataciones</t>
  </si>
  <si>
    <t>Edad</t>
  </si>
  <si>
    <t>Antigüedad</t>
  </si>
  <si>
    <t>N° Empleado</t>
  </si>
  <si>
    <t>Fecha de Nacimiento</t>
  </si>
  <si>
    <t>Días en que tarda un Asesor para entrevistar</t>
  </si>
  <si>
    <t>Fecha inicio del proceso de Reclutamiento</t>
  </si>
  <si>
    <t>Lugar de Atracción</t>
  </si>
  <si>
    <t>¿Reingreso?</t>
  </si>
  <si>
    <t>Nombre del Reclutador Responsable</t>
  </si>
  <si>
    <t>ERROR EN DOCUMENTACION</t>
  </si>
  <si>
    <t>JUANA VIANEY GARCIA REA</t>
  </si>
  <si>
    <t>BRAYAN FARIAS IBARRA</t>
  </si>
  <si>
    <t>ESTEFANY LORENA MARES ABUNDES</t>
  </si>
  <si>
    <t>MARIA ELENA DEL SOCORRO HERNANDEZ TRUJIL</t>
  </si>
  <si>
    <t>MA CRISTINA BECERRA VAZQUEZ</t>
  </si>
  <si>
    <t>LILIA SONIA BELTRAN BUSTOS</t>
  </si>
  <si>
    <t>MARCOS JONATHAN SUAREZ DIAZ</t>
  </si>
  <si>
    <t>MARIA ESTRELLA RODRIGUEZ GARCIA</t>
  </si>
  <si>
    <t>17.08.1996</t>
  </si>
  <si>
    <t>10.11.1999</t>
  </si>
  <si>
    <t>rechazado por perfil</t>
  </si>
  <si>
    <t>no tiene credencial de elector</t>
  </si>
  <si>
    <t>BRENDA GUADALUPE VILLA RAMIREZ</t>
  </si>
  <si>
    <t xml:space="preserve">FEMENINO </t>
  </si>
  <si>
    <t>MARIA DE LOURDES JARAMILLO NORIEGA</t>
  </si>
  <si>
    <t>CARLOS ALBERTO LUNA CAMACHO</t>
  </si>
  <si>
    <t>SUELDO ALTO</t>
  </si>
  <si>
    <t>ELIZABETH GOMEZ FLORES</t>
  </si>
  <si>
    <t>MARTHA ANGELICA LOPEZ ESQUIVEL</t>
  </si>
  <si>
    <t xml:space="preserve">RECHAZADA POR ASESOR </t>
  </si>
  <si>
    <t>NO SE PRESENTO CON LIDER</t>
  </si>
  <si>
    <t>MARIA ELIZABETH RAMIREZ RODRIGUEZ</t>
  </si>
  <si>
    <t>21.12.1988</t>
  </si>
  <si>
    <t>YIDIANNI ANAHI GOMEZ MUÑOZ</t>
  </si>
  <si>
    <t>12.06.1990</t>
  </si>
  <si>
    <t>EDGAR ULISES SANCHEZ ANDRADE</t>
  </si>
  <si>
    <t>15.08.1999</t>
  </si>
  <si>
    <t>MARIA SANJUANA JUAREZ REYES</t>
  </si>
  <si>
    <t>24.06.1986</t>
  </si>
  <si>
    <t>30.01.1997</t>
  </si>
  <si>
    <t>28.10.1996</t>
  </si>
  <si>
    <t>07.04.1993</t>
  </si>
  <si>
    <t>14.12.1975</t>
  </si>
  <si>
    <t>13.04.1972</t>
  </si>
  <si>
    <t>JOSE ROBERTO CARDENAS AGUILERA</t>
  </si>
  <si>
    <t>24.03.1979</t>
  </si>
  <si>
    <t>MA. LORENA MERINO VALDEZ</t>
  </si>
  <si>
    <t>01.09.1980</t>
  </si>
  <si>
    <t>ANGELICA ESPERANZA MARTINEZ MENDOZA</t>
  </si>
  <si>
    <t>22.06.1996</t>
  </si>
  <si>
    <t>VOLANTES</t>
  </si>
  <si>
    <t>ARTURO MANUEL PORRAS HERNANDEZ</t>
  </si>
  <si>
    <t>08.04.1999</t>
  </si>
  <si>
    <t>LUZ ADRIANA HERNANDEZ LUGO</t>
  </si>
  <si>
    <t>22.03.1998</t>
  </si>
  <si>
    <t>NOELIA ELIZABETH ESPINOZA AMEZQUITA</t>
  </si>
  <si>
    <t>FRANCISCO ANTONIO HERNANDEZ REYES</t>
  </si>
  <si>
    <t>30.09.1996</t>
  </si>
  <si>
    <t>NO TIENE POSICION</t>
  </si>
  <si>
    <t>JAZMIN BERENICE MARTINEZ COLUNGA</t>
  </si>
  <si>
    <t>21.09.1992</t>
  </si>
  <si>
    <t>PROGRAMA DE DESARROLLO</t>
  </si>
  <si>
    <t>MIRIAM ANAHI SANCHEZ ROJAS</t>
  </si>
  <si>
    <t>21.12.1990</t>
  </si>
  <si>
    <t>28.04.1993</t>
  </si>
  <si>
    <t>MARIA MAGDALENA DURAN GOMEZ</t>
  </si>
  <si>
    <t>28.02.1981</t>
  </si>
  <si>
    <t>28.02.1998</t>
  </si>
  <si>
    <t>GRACIELA ESPINOZA RODRIGUEZ</t>
  </si>
  <si>
    <t>13.04.1982</t>
  </si>
  <si>
    <t>RAUL ORTIZ SALINAS</t>
  </si>
  <si>
    <t>CESAR</t>
  </si>
  <si>
    <t>ANA MAURICIA JARAMILLO VAZQUEZ</t>
  </si>
  <si>
    <t>21.04.1987</t>
  </si>
  <si>
    <t>MARIA JESENIA DE LOS ANGELES ROBLEDO MOSQUEDA</t>
  </si>
  <si>
    <t>ZITACUARO</t>
  </si>
  <si>
    <t>09.11.1992</t>
  </si>
  <si>
    <t>MARIA GUADALUPE PEREZ MARTINEZ</t>
  </si>
  <si>
    <t>15.11.1998</t>
  </si>
  <si>
    <t>17.04.1977</t>
  </si>
  <si>
    <t>SI</t>
  </si>
  <si>
    <t>DORICELA SANTIAGO MARINO</t>
  </si>
  <si>
    <t>22.05.1982</t>
  </si>
  <si>
    <t>CLARETTE DEL ROCIO MORENO PEREZ</t>
  </si>
  <si>
    <t>24.10.1993</t>
  </si>
  <si>
    <t>NO SE ABRIO LA VACANTE EN TIENDA</t>
  </si>
  <si>
    <t>MARIA JESSICA ROMERO TORRES</t>
  </si>
  <si>
    <t>28.05.1993</t>
  </si>
  <si>
    <t>23.06.1999</t>
  </si>
  <si>
    <t>06.09.1988</t>
  </si>
  <si>
    <t>08.02.1990</t>
  </si>
  <si>
    <t>15.07.1990</t>
  </si>
  <si>
    <t>JOSE SALVADOR TORRES MUÑIZ</t>
  </si>
  <si>
    <t>15.02.1998</t>
  </si>
  <si>
    <t>MARIA ANTONIA DIAZ ALFARO</t>
  </si>
  <si>
    <t>17.01.1980</t>
  </si>
  <si>
    <t>MARIA BERENICE HUERTA GUERRERO</t>
  </si>
  <si>
    <t>21.09.1996</t>
  </si>
  <si>
    <t>ALMA DENISSE VARELAS SANCHEZ</t>
  </si>
  <si>
    <t>08.01.1981</t>
  </si>
  <si>
    <t>FIRMO CONTRATO PERO NO CONSIGUIO SU CERTIFICADO DE SECUNDARIA</t>
  </si>
  <si>
    <t>No se presento a la entrevista con Yolanda</t>
  </si>
  <si>
    <t xml:space="preserve">MIRIAM NELIDA GARCIA VALERO </t>
  </si>
  <si>
    <t xml:space="preserve">PASEOS DEL MOLINO </t>
  </si>
  <si>
    <t xml:space="preserve">SERGIO VENEGAS </t>
  </si>
  <si>
    <t xml:space="preserve">PREPA TRUNCA </t>
  </si>
  <si>
    <t>29.03.1984</t>
  </si>
  <si>
    <t xml:space="preserve">RUTA </t>
  </si>
  <si>
    <t xml:space="preserve">OFICINA </t>
  </si>
  <si>
    <t xml:space="preserve">CARTULINA EN TIENDA </t>
  </si>
  <si>
    <t>NO LA QUISO LA LIDER, MANDAR A OTRA TIENDA</t>
  </si>
  <si>
    <t xml:space="preserve">NO HAY VACANTES CERCA DE SU DOMICILIO </t>
  </si>
  <si>
    <t xml:space="preserve">JUANA MONICA MUGICA HERNANDEZ </t>
  </si>
  <si>
    <t xml:space="preserve">MEDINA </t>
  </si>
  <si>
    <t>08.10.1994</t>
  </si>
  <si>
    <t xml:space="preserve">REINGRESO OXXO </t>
  </si>
  <si>
    <t xml:space="preserve">MARIA GUADALUPE RADA TOVAR </t>
  </si>
  <si>
    <t xml:space="preserve">VILLAS DE LA LUZ </t>
  </si>
  <si>
    <t>12.12.1984</t>
  </si>
  <si>
    <t xml:space="preserve">MAURICIO CUELLAR GUERRA </t>
  </si>
  <si>
    <t xml:space="preserve">MASCULINO </t>
  </si>
  <si>
    <t>14.07.1999</t>
  </si>
  <si>
    <t xml:space="preserve">ESTUDIA A UNIVERSIDAD </t>
  </si>
  <si>
    <t xml:space="preserve">LA LIDER NO LO QUISO POR HORARIO </t>
  </si>
  <si>
    <t xml:space="preserve">BLANCA BERENICE GONZALEZ ANGULO </t>
  </si>
  <si>
    <t xml:space="preserve">VILLAS DE SAN NICOLAS </t>
  </si>
  <si>
    <t>08.07.1999</t>
  </si>
  <si>
    <t xml:space="preserve">NO LE VE ACTITUD LA LIDER </t>
  </si>
  <si>
    <t xml:space="preserve">TRABAJAR POR MIENTRAS </t>
  </si>
  <si>
    <t xml:space="preserve">ADRIANA GONZALEZ SUAREZ </t>
  </si>
  <si>
    <t xml:space="preserve">PRIMARIA </t>
  </si>
  <si>
    <t>04.07.1981</t>
  </si>
  <si>
    <t>02.01.1993</t>
  </si>
  <si>
    <t>EVA MARIA GUTIERREZ GRIMALDO</t>
  </si>
  <si>
    <t xml:space="preserve">CONSTELACIONES </t>
  </si>
  <si>
    <t xml:space="preserve">MARIA DEL CARMEN MALDONADO BLANCARTE </t>
  </si>
  <si>
    <t xml:space="preserve">SINALOA </t>
  </si>
  <si>
    <t xml:space="preserve">MAYRA NAYELI GONZALEZ RAMIREZ </t>
  </si>
  <si>
    <t xml:space="preserve">RAMAL </t>
  </si>
  <si>
    <t xml:space="preserve">ENCONTRO TRABAJO </t>
  </si>
  <si>
    <t xml:space="preserve">LUIS ENRIQUE VELAZQUEZ ROCHA </t>
  </si>
  <si>
    <t>MARIA ISABEL ROCHA MEDINA</t>
  </si>
  <si>
    <t>25.06.1997</t>
  </si>
  <si>
    <t>LUIS ALBERTO LOPEZ VALDIVIA</t>
  </si>
  <si>
    <t>OCTAVIO HERNANDEZ QUINTERO</t>
  </si>
  <si>
    <t>08.07.1970</t>
  </si>
  <si>
    <t>MARIA YESENIA DE LOS ANGELES ROBLEDO MOSQUEDA</t>
  </si>
  <si>
    <t>MARIA GUADALUPE NAVARRO ORTIZ</t>
  </si>
  <si>
    <t>09.11.1984</t>
  </si>
  <si>
    <t>MIGUEL ANGEL ROMERO GUZMAN</t>
  </si>
  <si>
    <t>15.10.1982</t>
  </si>
  <si>
    <t>SILVIA RAMIREZ AGUILAR</t>
  </si>
  <si>
    <t>15.05.1974</t>
  </si>
  <si>
    <t>MEDICO</t>
  </si>
  <si>
    <t>DANIELA RAMIREZ GONZALEZ</t>
  </si>
  <si>
    <t>30.11.1993</t>
  </si>
  <si>
    <t>LUISA GORETI MUÑOZ ROMERO</t>
  </si>
  <si>
    <t>25.08.1996</t>
  </si>
  <si>
    <t>JEANY HEICEL DOMINGUEZ MARTINEZ</t>
  </si>
  <si>
    <t>02.07.1993</t>
  </si>
  <si>
    <t>JUAN GABRIEL MARTINEZ CRUZ</t>
  </si>
  <si>
    <t>ARIADNA MARISELA SILVA PEREZ</t>
  </si>
  <si>
    <t>10.07.1993</t>
  </si>
  <si>
    <t>SHIRELY CRISTINA OVIEDO PEN</t>
  </si>
  <si>
    <t>20.05.1995</t>
  </si>
  <si>
    <t>ANDREA MICHEL BECERRA JUAREZ</t>
  </si>
  <si>
    <t>ERMITA</t>
  </si>
  <si>
    <t>16.09.1999</t>
  </si>
  <si>
    <t>MARIA RAMONA OLMOS VELAZQUEZ</t>
  </si>
  <si>
    <t>08.06.1971</t>
  </si>
  <si>
    <t>MARIA ELIZABETH MORALES TORRES</t>
  </si>
  <si>
    <t>01.06.1990</t>
  </si>
  <si>
    <t xml:space="preserve">ARIANA MARIEL HERNANDEZ ROJAS </t>
  </si>
  <si>
    <t>17.08.1994</t>
  </si>
  <si>
    <t>HUGO SERGIO ATILANO CARDONA</t>
  </si>
  <si>
    <t>28.11.1989</t>
  </si>
  <si>
    <t>JUANA BELEN MONJARAS ALCALA</t>
  </si>
  <si>
    <t>SANDRA ERIKA MORUA ZUÑIGA</t>
  </si>
  <si>
    <t>ANGEL EDUARDO MUÑIZ GARCIA</t>
  </si>
  <si>
    <t>CHRISTIAN ALEJANDRO MUÑOZ NILA</t>
  </si>
  <si>
    <t>JUANA FABIOLA MIRELES RODRIGUEZ</t>
  </si>
  <si>
    <t>MANUEL ALEJANDRO MENCHACA GODINEZ</t>
  </si>
  <si>
    <t>03.06.1999</t>
  </si>
  <si>
    <t>01.02.1987</t>
  </si>
  <si>
    <t>OSVALDO SAMUEL GONZALEZ JIMENEZ</t>
  </si>
  <si>
    <t>EL CADIDATO TIENE OTRO TRABAJO Y BUSCA INGRESO EXTRA</t>
  </si>
  <si>
    <t>JOEL CESAREO BECERRA BARAJAS</t>
  </si>
  <si>
    <t>ABRAHAM TOMAS PAREDONES TRONCOSO</t>
  </si>
  <si>
    <t>TANIA LEONELA GUADALUPE MANRIQUEZ ZUÑIGA</t>
  </si>
  <si>
    <t>PAOLA DE LOS ANGELES RODRIGUEZ RODRIGUEZ</t>
  </si>
  <si>
    <t>JOSUE MIGUEL ANGEL MARTINEZ ADAME</t>
  </si>
  <si>
    <t>DIEGO LEONEL RANGEL MARTINEZ</t>
  </si>
  <si>
    <t>RAYMUNDO</t>
  </si>
  <si>
    <t>ANGEL DAVID SIERRA CERVANTES</t>
  </si>
  <si>
    <t>09.06.1997</t>
  </si>
  <si>
    <t>LA LIDER NO QUIERE HOMBRES</t>
  </si>
  <si>
    <t>NO TIENE ACTA DE NACIMIENTO</t>
  </si>
  <si>
    <t>MARIBEL PLASCENCIA ALBA</t>
  </si>
  <si>
    <t>23.01.1980</t>
  </si>
  <si>
    <t>JULIANA GUADALUPE RAMIREZ VAZQUEZ</t>
  </si>
  <si>
    <t>MURALES</t>
  </si>
  <si>
    <t>17.11.1997</t>
  </si>
  <si>
    <t>DIANA LAURA MACIAS SALGADO</t>
  </si>
  <si>
    <t>28.06.1997</t>
  </si>
  <si>
    <t>NO ACUDIO A ENTREVISTA CON EL ASESOR</t>
  </si>
  <si>
    <t>VERONICA LILIA VERA AVILA</t>
  </si>
  <si>
    <t>11.04.1978</t>
  </si>
  <si>
    <t>MARIA DE LOS ANGELES RAMOS GUEVARA</t>
  </si>
  <si>
    <t>19.06.1991</t>
  </si>
  <si>
    <t>DULCE PAOLA SANCHEZ LOPEZ</t>
  </si>
  <si>
    <t>30.01.1999</t>
  </si>
  <si>
    <t>JUANA ANGELA CRUZ JUAREZ</t>
  </si>
  <si>
    <t>22.06.1976</t>
  </si>
  <si>
    <t>ANA MARIA DE JESUS TORRES ROJAS</t>
  </si>
  <si>
    <t>29.04.1999</t>
  </si>
  <si>
    <t>LABORA ACTUALMENTE</t>
  </si>
  <si>
    <t>MARIA DEL CARMEN GUTIERREZ PALOMARES</t>
  </si>
  <si>
    <t>CAÑADA</t>
  </si>
  <si>
    <t>27.02.1992</t>
  </si>
  <si>
    <t>LORENA ELIZABETH SANCHEZ IBARRA</t>
  </si>
  <si>
    <t>10.11.1994</t>
  </si>
  <si>
    <t>YA ENCONTRO TRABAJO</t>
  </si>
  <si>
    <t>DIANA LIZBETH REGALADO</t>
  </si>
  <si>
    <t>27.07.1999</t>
  </si>
  <si>
    <t>DICE LA LIDER QUE NO LE GUSTO COMO LE RESPONDIO</t>
  </si>
  <si>
    <t>KARLA EDITH PONCE PONCE</t>
  </si>
  <si>
    <t>02.04.1998</t>
  </si>
  <si>
    <t>LLEGO TARDE A LA ENTREVISTA CON LA LIDER</t>
  </si>
  <si>
    <t>NO APLICA PERFIL- SUELDO</t>
  </si>
  <si>
    <t>27.11.1991</t>
  </si>
  <si>
    <t>26.06.1998</t>
  </si>
  <si>
    <t>19/04/018</t>
  </si>
  <si>
    <t>16.05.1982</t>
  </si>
  <si>
    <t>07.02.1997</t>
  </si>
  <si>
    <t>PERLA ROCIO GOMEZ REYES</t>
  </si>
  <si>
    <t>16.12.1996</t>
  </si>
  <si>
    <t>NO APLICA PERFIL- DESHONESTIDAD</t>
  </si>
  <si>
    <t>MARIA DE LOS MILAGROS PORRAS AGUILAR</t>
  </si>
  <si>
    <t>MARIA DEL CARMEN BARRIENTOS BECERRA</t>
  </si>
  <si>
    <t>CARTILINA EN TIENDA</t>
  </si>
  <si>
    <t>GABRIEL LARA MARTINEZ</t>
  </si>
  <si>
    <t>MARIA GUADALUPE RAMIREZ LOPEZ</t>
  </si>
  <si>
    <t>NO SE PRESENTO CON ASESOR</t>
  </si>
  <si>
    <t>LAURA PATRICIA PEREZ SANTOS</t>
  </si>
  <si>
    <t>MARIA MONSERRAT ASCENCIO AGUILAR</t>
  </si>
  <si>
    <t>NO SE PRESENTO CON EL ASESOR</t>
  </si>
  <si>
    <t>LAURA PATRICIA MORENO MENDEZ</t>
  </si>
  <si>
    <t>GIOVANNI MARTINEZ AGUILERA</t>
  </si>
  <si>
    <t>21.04.1998</t>
  </si>
  <si>
    <t>17.03.1999</t>
  </si>
  <si>
    <t xml:space="preserve">FRANCISCO ADAN ALVAREZ ARENAS </t>
  </si>
  <si>
    <t>19.09.1997</t>
  </si>
  <si>
    <t>OSWALDO RAFAEL PAZOS NINO</t>
  </si>
  <si>
    <t>03.01.1998</t>
  </si>
  <si>
    <t>MARTA MARIA AGUIRRE ALMAGUER</t>
  </si>
  <si>
    <t>20.10.1980</t>
  </si>
  <si>
    <t>LUZ DEL CARMEN GALVAN TAPIA</t>
  </si>
  <si>
    <t>21.08.1999</t>
  </si>
  <si>
    <t>NO QUISO OTRA TIENDA SOLO HABIA UNA VACANTE</t>
  </si>
  <si>
    <t>GABRIELA OJEDA RUIZ</t>
  </si>
  <si>
    <t xml:space="preserve">EL CANDIDATO SE QUEJA MUCHO DE LOS TRABAJOS </t>
  </si>
  <si>
    <t>JUANA GABRIELA TORRES</t>
  </si>
  <si>
    <t>PASEOS DEL MAURE</t>
  </si>
  <si>
    <t>TIENE OTRO TRABAJO DECEA CONSERVAR AMBOS PERO ESTA ASEGURADA</t>
  </si>
  <si>
    <t>JUAN PABLO MELENDEZ ALFARO</t>
  </si>
  <si>
    <t>SOLO TIENE CONSTANCIA</t>
  </si>
  <si>
    <t>MARIA GUADALUPE RODRIGUEZ GAYTAN</t>
  </si>
  <si>
    <t>ADRIANA GUADALUPE MARQUEZ MARTINEZ</t>
  </si>
  <si>
    <t>BEATRIZ ANGELICA SEGOVIANOLANDIN</t>
  </si>
  <si>
    <t>TURQUEZA</t>
  </si>
  <si>
    <t>Rechazo asesor por ingresos muy altos en otro trabajo</t>
  </si>
  <si>
    <t xml:space="preserve">MARIA GUADALUPE MANZANO BUSTAMANTE </t>
  </si>
  <si>
    <t xml:space="preserve">CARTULINA </t>
  </si>
  <si>
    <t xml:space="preserve">JUANA ARACELI VARGAS OJEDA </t>
  </si>
  <si>
    <t xml:space="preserve">VILLAS DE SAN JUAN </t>
  </si>
  <si>
    <t xml:space="preserve">TIENDA </t>
  </si>
  <si>
    <t xml:space="preserve">DIEGO ARMANDO MUÑOZ TREJO </t>
  </si>
  <si>
    <t xml:space="preserve">JESSICA ABIGAIL GARCIA CAUDILLO </t>
  </si>
  <si>
    <t xml:space="preserve">YA TRABAJA </t>
  </si>
  <si>
    <t xml:space="preserve">MARIA DEL CARMEN SERRANO BORJA </t>
  </si>
  <si>
    <t xml:space="preserve">DANY </t>
  </si>
  <si>
    <t xml:space="preserve">NO REINGRESO </t>
  </si>
  <si>
    <t xml:space="preserve">MARIA GUADALUPE REDA TOVAR </t>
  </si>
  <si>
    <t>ROSARIO VIRIDIANA SANCHEZ MARTINEZ</t>
  </si>
  <si>
    <t>DANIELA PATRICIA TAPIA ESPARZA</t>
  </si>
  <si>
    <t>NANCY SARAHI CORNEJO LOPEZ</t>
  </si>
  <si>
    <t>07.05.1999</t>
  </si>
  <si>
    <t>06.10.1996</t>
  </si>
  <si>
    <t>03.04.1995</t>
  </si>
  <si>
    <t>ROSA IVETTE MORENO PEREZ</t>
  </si>
  <si>
    <t>05.08.1991</t>
  </si>
  <si>
    <t>MARICELA GUADALUPE HERNANDEZ VAZQUEZ</t>
  </si>
  <si>
    <t>03.12.1976</t>
  </si>
  <si>
    <t>ERIKA YAZMIN RODRIGUEZ LOPEZ</t>
  </si>
  <si>
    <t>LAS JOYAS</t>
  </si>
  <si>
    <t>12.11.1990</t>
  </si>
  <si>
    <t>SANDRA ELIZABETH MORENO REYES</t>
  </si>
  <si>
    <t>14.12.1996</t>
  </si>
  <si>
    <t>MA DE JESUS SANTIBAÑEZ SEGURA</t>
  </si>
  <si>
    <t>29.06.1973</t>
  </si>
  <si>
    <t xml:space="preserve">no </t>
  </si>
  <si>
    <t>SALMA PAOLA VERA MENDEZ</t>
  </si>
  <si>
    <t>15.01.1997</t>
  </si>
  <si>
    <t>ALBERTO ISRAEL MAGAÑA ORTIZ</t>
  </si>
  <si>
    <t>05.02.1999</t>
  </si>
  <si>
    <t>SALMA JUDITH RIZO CARDENAS</t>
  </si>
  <si>
    <t>08.12.1999</t>
  </si>
  <si>
    <t>KARINA LIZBETH MARTINEZ LEAL</t>
  </si>
  <si>
    <t>29.03.1992</t>
  </si>
  <si>
    <t>POSTEO</t>
  </si>
  <si>
    <t>JOSE ISRAEL VENEGAS ESCOBEDO</t>
  </si>
  <si>
    <t>28.02.1974</t>
  </si>
  <si>
    <t>ROSA ITZEL ORNELAS CONTRERAS</t>
  </si>
  <si>
    <t xml:space="preserve">IFE EN TRAMITE </t>
  </si>
  <si>
    <t>NANCY CRISTINA OROZCO CORDERO</t>
  </si>
  <si>
    <t>31.07.1992</t>
  </si>
  <si>
    <t>NO TIENE VACANTE LA TIENDA QUE ELLA SOLICITA</t>
  </si>
  <si>
    <t>ANA LILIA ROMERO RAMIREZ</t>
  </si>
  <si>
    <t xml:space="preserve">PREPARATORIA TENCICA </t>
  </si>
  <si>
    <t xml:space="preserve">MA DE LOS ANGELES SANCHEZ HERNANDEZ </t>
  </si>
  <si>
    <t xml:space="preserve">LAURA FERNANDA HERNADEZ JUAREZ </t>
  </si>
  <si>
    <t>MANUEL ALEJANDRO BELTRAN RANGEL</t>
  </si>
  <si>
    <t>GUADALUPE HERNANDEZ ARELLANO</t>
  </si>
  <si>
    <t>ALEXANDER GUADALUPE TREJO LECHUGA</t>
  </si>
  <si>
    <t>MARIA DEL CARMEN ANGUIANO RAMIREZ</t>
  </si>
  <si>
    <t>MINTIO EN LA ENTREVISTA</t>
  </si>
  <si>
    <t>LA LIDER DIJO QUE NO SE LE HACÍA QUE LE INTERESARA TRABAJAR</t>
  </si>
  <si>
    <t>NO HAY VACANTES EN LA TIENDA</t>
  </si>
  <si>
    <t>ERIKA JUDITH PIO MURILLO</t>
  </si>
  <si>
    <t>LAURA LIZBETH GUERRERO OROZCO</t>
  </si>
  <si>
    <t>No ingreso</t>
  </si>
  <si>
    <t xml:space="preserve">ya no se presento </t>
  </si>
  <si>
    <t xml:space="preserve">No recontratable </t>
  </si>
  <si>
    <t>NOTA SIES</t>
  </si>
  <si>
    <t>RAFAEL TORRES MANCILLA</t>
  </si>
  <si>
    <t>MARIA JAZMIN LOPEZ SALINAS</t>
  </si>
  <si>
    <t>FIRMO CONTRATO PERO NO PUDO PRESENTARSE A TRABAJAR</t>
  </si>
  <si>
    <t>LAURA YAZMIN ARELLANO RODRIGUEZ</t>
  </si>
  <si>
    <t xml:space="preserve">LUZ ELENA RAMIREZ RODRIGUEZ </t>
  </si>
  <si>
    <t>ERICA NEGRETE ANGEL</t>
  </si>
  <si>
    <t>ANA MONTSERRAT NEGRETE ANGEL</t>
  </si>
  <si>
    <t>BRENDA KARINA MARISELA CAMACHO HERNANDEZ</t>
  </si>
  <si>
    <t>ELISEO FRANCO NISHIMOTO</t>
  </si>
  <si>
    <t xml:space="preserve">RAYMUNDO </t>
  </si>
  <si>
    <t>J ROCIO CHAVEZ ARENAS</t>
  </si>
  <si>
    <t>MA DE LA LUZ OCAMPO OLVERA</t>
  </si>
  <si>
    <t>NO SE PRESENTO ENTREVISTA LIDER</t>
  </si>
  <si>
    <t>MARIA MONSERRAT ROMERO PUENTE</t>
  </si>
  <si>
    <t>JOSE JESUS RODRIGUEZ LUNA</t>
  </si>
  <si>
    <t>DANIELA ITZEL ZUÑIGA ALDANA</t>
  </si>
  <si>
    <t>YOSHIRA SARAI GARCIA RODRIGUEZ</t>
  </si>
  <si>
    <t>MARIA NATIVIDAD JARAMILLO CHAVEZ</t>
  </si>
  <si>
    <t>LAURA ALEJANDRA DE LA ROSA SANTIBAÑEZ</t>
  </si>
  <si>
    <t>ANABEL VIRIDIANA ALONSO ARIAS</t>
  </si>
  <si>
    <t>JOSE MANUEL VENEGAS MARES</t>
  </si>
  <si>
    <t>ARACELI AGUIRRE</t>
  </si>
  <si>
    <t>JUANA GUADALUPE ALVAREZ VENEGAS</t>
  </si>
  <si>
    <t>KARLA ESTHELA ANGEL TORRES</t>
  </si>
  <si>
    <t>ARIADNA AIDA FERNANDEZ NEGRETE</t>
  </si>
  <si>
    <t>IVONNE LIZBETH VILLANUEVA PARRA</t>
  </si>
  <si>
    <t>VIRIDIANA DE LOS ANGELES SEGOVIANO HERNA</t>
  </si>
  <si>
    <t>ADRIANA GOMEZ</t>
  </si>
  <si>
    <t>MARIA FERNANDA MARES MENDEZ</t>
  </si>
  <si>
    <t>LAURA ELIZABETH ORTIZ TOVAR</t>
  </si>
  <si>
    <t>DIANA CECILIA HORTA CERRILLO</t>
  </si>
  <si>
    <t>MARIA GUILLERMINA CAMPOS GODINEZ</t>
  </si>
  <si>
    <t>JAQUELINE GUADALUPE CERVANTES VILLANUEVA</t>
  </si>
  <si>
    <t>Asegurar el nombre completo como indica el acta de nacimiento</t>
  </si>
  <si>
    <t>LUIS OMAR HERRERA LOPEZ</t>
  </si>
  <si>
    <t>JONATHAN URIEL DIAZ MARTINEZ</t>
  </si>
  <si>
    <t>04.03.1994</t>
  </si>
  <si>
    <t xml:space="preserve">CARMEN GUADALUPE ROCHA FRANCO </t>
  </si>
  <si>
    <t>NO SIGUIO CON EL PROCESO</t>
  </si>
  <si>
    <t xml:space="preserve">MARISELA BECERRA HERNANDEZ </t>
  </si>
  <si>
    <t xml:space="preserve">FACEBOOK </t>
  </si>
  <si>
    <t>JUAN DANIEL MUÑOZ GONZALEZ</t>
  </si>
  <si>
    <t>NO LO QUIZO LIDER, LLEGO TARDE Y EL CHAVO NO ES RESPONSABLE</t>
  </si>
  <si>
    <t>ARTURO FERNANDEZ MACHUCA</t>
  </si>
  <si>
    <t>NO LO QUIZO ASESOR, DICE QUE EL CHAVO SE PUEDE IR PORQUE ESTA ACOSTUMBRADO AL TRABAJO PESADO</t>
  </si>
  <si>
    <t>ERICA GUADALUPE ESTRADA</t>
  </si>
  <si>
    <t>NO SE PRESENTO A ENTREVISTA CON LA LIDER</t>
  </si>
  <si>
    <t>HILDA HERRERA GUTIERREZ</t>
  </si>
  <si>
    <t>NO SE PRESENTO ANTREVISTA A LA LA TIENDA, PORQUE SE OCUPA POR SUS HIJOS</t>
  </si>
  <si>
    <t>MA. ALEJANDRA GUEVARA QUIROGA</t>
  </si>
  <si>
    <t>LUIS ANGEL ESCOBAR GONZALEZ</t>
  </si>
  <si>
    <t>MARIA GUADALUPE PEREZ HERNANDEZ</t>
  </si>
  <si>
    <t>AGUSTIN MEDINA RENTERIA</t>
  </si>
  <si>
    <t>CARTULINA</t>
  </si>
  <si>
    <t>ALFREDO GONZALEZ DURAN</t>
  </si>
  <si>
    <t>RAYMUNDO CASTILLO</t>
  </si>
  <si>
    <t>CARTULINA TIENDA</t>
  </si>
  <si>
    <t>MARIA DE LOS ANGELES GONZALEZ ROMERO</t>
  </si>
  <si>
    <t>MARIA FERNANDA ANGEL SOLIS</t>
  </si>
  <si>
    <t>MARTHA ANGELICA RIVAS OLIVARES</t>
  </si>
  <si>
    <t>SERGIO DANIEL MONTES ROMERO</t>
  </si>
  <si>
    <t>EDUARDO ROMERO GONZALEZ</t>
  </si>
  <si>
    <t>OFELIA NOEMI MORENO REYES</t>
  </si>
  <si>
    <t>ELIAS EDUARDO MUÑOZ REA</t>
  </si>
  <si>
    <t>no se presento a entrevista con asesor</t>
  </si>
  <si>
    <t>reingreso no recontratable</t>
  </si>
  <si>
    <t>MARTHA ELENA HERNANDEZ GOMEZ</t>
  </si>
  <si>
    <t>SANDRA SANCHEZ MEZA</t>
  </si>
  <si>
    <t>ARCELIA BERENICE DEL CARMEN DOMINGUEZ RAMIREZ</t>
  </si>
  <si>
    <t>GLORIA LUISA RODRIGUEZ ORTEGA</t>
  </si>
  <si>
    <t>MAYRA TOLENTINO ESPINOZA</t>
  </si>
  <si>
    <t>25.06.1987</t>
  </si>
  <si>
    <t>04.05.2018</t>
  </si>
  <si>
    <t>CLAVE TIENDA</t>
  </si>
  <si>
    <t>52DVV</t>
  </si>
  <si>
    <t>52TAE</t>
  </si>
  <si>
    <t>52VXK</t>
  </si>
  <si>
    <t>52QKY</t>
  </si>
  <si>
    <t>52CSZ</t>
  </si>
  <si>
    <t>52TTC</t>
  </si>
  <si>
    <t>52MOQ</t>
  </si>
  <si>
    <t>52TQR</t>
  </si>
  <si>
    <t>52UDS</t>
  </si>
  <si>
    <t>52HAF</t>
  </si>
  <si>
    <t>52RAT</t>
  </si>
  <si>
    <t>52JDD</t>
  </si>
  <si>
    <t>52TBE</t>
  </si>
  <si>
    <t>52TDS</t>
  </si>
  <si>
    <t>52FAQ</t>
  </si>
  <si>
    <t>52GZK</t>
  </si>
  <si>
    <t>52SOU</t>
  </si>
  <si>
    <t>52MAK</t>
  </si>
  <si>
    <t>52DRT</t>
  </si>
  <si>
    <t>52JEE</t>
  </si>
  <si>
    <t>52VYL</t>
  </si>
  <si>
    <t>52TZU</t>
  </si>
  <si>
    <t>52HKZ</t>
  </si>
  <si>
    <t>52FIB</t>
  </si>
  <si>
    <t>52BXW</t>
  </si>
  <si>
    <t>52BFA</t>
  </si>
  <si>
    <t>52IUQ</t>
  </si>
  <si>
    <t>52TRJ</t>
  </si>
  <si>
    <t>52TRD</t>
  </si>
  <si>
    <t>52RIC</t>
  </si>
  <si>
    <t>52PMU</t>
  </si>
  <si>
    <t>52DVZ</t>
  </si>
  <si>
    <t>52BAO</t>
  </si>
  <si>
    <t>52UVZ</t>
  </si>
  <si>
    <t>52TDJ</t>
  </si>
  <si>
    <t>52VJX</t>
  </si>
  <si>
    <t>52DLC</t>
  </si>
  <si>
    <t>52MIB</t>
  </si>
  <si>
    <t>52QXP</t>
  </si>
  <si>
    <t>52DTM</t>
  </si>
  <si>
    <t>52TBS</t>
  </si>
  <si>
    <t>52DSB</t>
  </si>
  <si>
    <t>52SWC</t>
  </si>
  <si>
    <t>52JUM</t>
  </si>
  <si>
    <t>52BNO</t>
  </si>
  <si>
    <t>52HDM</t>
  </si>
  <si>
    <t>52WCX</t>
  </si>
  <si>
    <t>52TBM</t>
  </si>
  <si>
    <t>52GMZ</t>
  </si>
  <si>
    <t>52DEX</t>
  </si>
  <si>
    <t>52DST</t>
  </si>
  <si>
    <t>52TBH</t>
  </si>
  <si>
    <t>52DMD</t>
  </si>
  <si>
    <t>52DDL</t>
  </si>
  <si>
    <t>52TMA</t>
  </si>
  <si>
    <t>52NYN</t>
  </si>
  <si>
    <t>52BME</t>
  </si>
  <si>
    <t>52TCV</t>
  </si>
  <si>
    <t>52NQW</t>
  </si>
  <si>
    <t>52GIG</t>
  </si>
  <si>
    <t>52OEO</t>
  </si>
  <si>
    <t>52TBZ</t>
  </si>
  <si>
    <t>52RMY</t>
  </si>
  <si>
    <t>52OFH</t>
  </si>
  <si>
    <t>52TOX</t>
  </si>
  <si>
    <t>52HGR</t>
  </si>
  <si>
    <t>52FBP</t>
  </si>
  <si>
    <t>52NMZ</t>
  </si>
  <si>
    <t>52CFV</t>
  </si>
  <si>
    <t>52DNP</t>
  </si>
  <si>
    <t>52BDJ</t>
  </si>
  <si>
    <t>52CNJ</t>
  </si>
  <si>
    <t>52FWQ</t>
  </si>
  <si>
    <t>52DMU</t>
  </si>
  <si>
    <t>52ZTR</t>
  </si>
  <si>
    <t>52TDP</t>
  </si>
  <si>
    <t>52RSW</t>
  </si>
  <si>
    <t>52JYG</t>
  </si>
  <si>
    <t>id_tienda</t>
  </si>
  <si>
    <t>id_usuario</t>
  </si>
  <si>
    <t>CUADRILLA OSVALDO</t>
  </si>
  <si>
    <t>id_vacante</t>
  </si>
  <si>
    <t>clave -ren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</si>
</sst>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0.0%"/>
    <numFmt numFmtId="166" formatCode="mmm"/>
    <numFmt numFmtId="167" formatCode="_-[$€-2]* #,##0.00_-;\-[$€-2]* #,##0.00_-;_-[$€-2]* &quot;-&quot;??_-"/>
  </numFmts>
  <fonts count="3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i/>
      <u/>
      <sz val="11"/>
      <name val="Calibri"/>
      <family val="2"/>
    </font>
    <font>
      <sz val="11"/>
      <color rgb="FF000000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0"/>
      <color theme="1"/>
      <name val="Times New Roman"/>
      <family val="1"/>
    </font>
  </fonts>
  <fills count="4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8">
    <xf numFmtId="0" fontId="0" fillId="0" borderId="0"/>
    <xf numFmtId="0" fontId="12" fillId="0" borderId="0"/>
    <xf numFmtId="0" fontId="11" fillId="0" borderId="0"/>
    <xf numFmtId="9" fontId="11" fillId="0" borderId="0" applyFont="0" applyFill="0" applyBorder="0" applyAlignment="0" applyProtection="0"/>
    <xf numFmtId="0" fontId="18" fillId="0" borderId="14" applyNumberFormat="0" applyFill="0" applyAlignment="0" applyProtection="0"/>
    <xf numFmtId="0" fontId="19" fillId="0" borderId="15" applyNumberFormat="0" applyFill="0" applyAlignment="0" applyProtection="0"/>
    <xf numFmtId="0" fontId="20" fillId="0" borderId="16" applyNumberFormat="0" applyFill="0" applyAlignment="0" applyProtection="0"/>
    <xf numFmtId="0" fontId="20" fillId="0" borderId="0" applyNumberFormat="0" applyFill="0" applyBorder="0" applyAlignment="0" applyProtection="0"/>
    <xf numFmtId="0" fontId="21" fillId="17" borderId="0" applyNumberFormat="0" applyBorder="0" applyAlignment="0" applyProtection="0"/>
    <xf numFmtId="0" fontId="22" fillId="18" borderId="0" applyNumberFormat="0" applyBorder="0" applyAlignment="0" applyProtection="0"/>
    <xf numFmtId="0" fontId="23" fillId="19" borderId="0" applyNumberFormat="0" applyBorder="0" applyAlignment="0" applyProtection="0"/>
    <xf numFmtId="0" fontId="24" fillId="20" borderId="17" applyNumberFormat="0" applyAlignment="0" applyProtection="0"/>
    <xf numFmtId="0" fontId="25" fillId="21" borderId="18" applyNumberFormat="0" applyAlignment="0" applyProtection="0"/>
    <xf numFmtId="0" fontId="26" fillId="21" borderId="17" applyNumberFormat="0" applyAlignment="0" applyProtection="0"/>
    <xf numFmtId="0" fontId="27" fillId="0" borderId="19" applyNumberFormat="0" applyFill="0" applyAlignment="0" applyProtection="0"/>
    <xf numFmtId="0" fontId="1" fillId="22" borderId="20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3" fillId="0" borderId="22" applyNumberFormat="0" applyFill="0" applyAlignment="0" applyProtection="0"/>
    <xf numFmtId="0" fontId="15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38" borderId="0" applyNumberFormat="0" applyBorder="0" applyAlignment="0" applyProtection="0"/>
    <xf numFmtId="0" fontId="15" fillId="39" borderId="0" applyNumberFormat="0" applyBorder="0" applyAlignment="0" applyProtection="0"/>
    <xf numFmtId="0" fontId="15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42" borderId="0" applyNumberFormat="0" applyBorder="0" applyAlignment="0" applyProtection="0"/>
    <xf numFmtId="0" fontId="15" fillId="43" borderId="0" applyNumberFormat="0" applyBorder="0" applyAlignment="0" applyProtection="0"/>
    <xf numFmtId="0" fontId="15" fillId="44" borderId="0" applyNumberFormat="0" applyBorder="0" applyAlignment="0" applyProtection="0"/>
    <xf numFmtId="0" fontId="11" fillId="45" borderId="0" applyNumberFormat="0" applyBorder="0" applyAlignment="0" applyProtection="0"/>
    <xf numFmtId="0" fontId="11" fillId="46" borderId="0" applyNumberFormat="0" applyBorder="0" applyAlignment="0" applyProtection="0"/>
    <xf numFmtId="0" fontId="15" fillId="47" borderId="0" applyNumberFormat="0" applyBorder="0" applyAlignment="0" applyProtection="0"/>
    <xf numFmtId="0" fontId="12" fillId="0" borderId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0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31" fillId="0" borderId="0" applyNumberFormat="0" applyFill="0" applyBorder="0" applyAlignment="0" applyProtection="0"/>
    <xf numFmtId="0" fontId="11" fillId="0" borderId="0"/>
    <xf numFmtId="0" fontId="11" fillId="23" borderId="21" applyNumberFormat="0" applyFont="0" applyAlignment="0" applyProtection="0"/>
    <xf numFmtId="0" fontId="11" fillId="0" borderId="0"/>
    <xf numFmtId="9" fontId="11" fillId="0" borderId="0" applyFont="0" applyFill="0" applyBorder="0" applyAlignment="0" applyProtection="0"/>
    <xf numFmtId="0" fontId="3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</cellStyleXfs>
  <cellXfs count="96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6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10" fillId="2" borderId="6" xfId="0" applyFont="1" applyFill="1" applyBorder="1" applyAlignment="1">
      <alignment horizontal="center" vertical="center" textRotation="90" wrapText="1"/>
    </xf>
    <xf numFmtId="0" fontId="10" fillId="2" borderId="7" xfId="0" applyFont="1" applyFill="1" applyBorder="1" applyAlignment="1">
      <alignment horizontal="center" vertical="center" textRotation="90" wrapText="1"/>
    </xf>
    <xf numFmtId="0" fontId="10" fillId="2" borderId="3" xfId="0" applyFont="1" applyFill="1" applyBorder="1" applyAlignment="1">
      <alignment horizontal="center" vertical="center" textRotation="90" wrapText="1"/>
    </xf>
    <xf numFmtId="0" fontId="0" fillId="0" borderId="7" xfId="0" applyBorder="1"/>
    <xf numFmtId="0" fontId="10" fillId="4" borderId="3" xfId="0" applyFont="1" applyFill="1" applyBorder="1" applyAlignment="1">
      <alignment horizontal="center" vertical="center" textRotation="90" wrapText="1"/>
    </xf>
    <xf numFmtId="0" fontId="10" fillId="4" borderId="6" xfId="0" applyFont="1" applyFill="1" applyBorder="1" applyAlignment="1">
      <alignment horizontal="center" vertical="center" textRotation="90" wrapText="1"/>
    </xf>
    <xf numFmtId="0" fontId="1" fillId="5" borderId="0" xfId="0" applyFont="1" applyFill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8" borderId="1" xfId="0" applyFont="1" applyFill="1" applyBorder="1" applyAlignment="1">
      <alignment horizontal="center"/>
    </xf>
    <xf numFmtId="164" fontId="13" fillId="8" borderId="1" xfId="0" applyNumberFormat="1" applyFont="1" applyFill="1" applyBorder="1" applyAlignment="1">
      <alignment horizontal="center"/>
    </xf>
    <xf numFmtId="165" fontId="13" fillId="0" borderId="0" xfId="3" applyNumberFormat="1" applyFont="1" applyAlignment="1">
      <alignment horizontal="center"/>
    </xf>
    <xf numFmtId="1" fontId="13" fillId="8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15" borderId="0" xfId="0" applyNumberForma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6" fillId="0" borderId="11" xfId="0" applyFont="1" applyFill="1" applyBorder="1"/>
    <xf numFmtId="0" fontId="5" fillId="0" borderId="8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0" fontId="16" fillId="0" borderId="8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14" fontId="17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7" fillId="0" borderId="0" xfId="0" applyFont="1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1" fillId="16" borderId="23" xfId="0" applyFont="1" applyFill="1" applyBorder="1" applyAlignment="1">
      <alignment horizontal="center" vertical="center" wrapText="1"/>
    </xf>
    <xf numFmtId="14" fontId="1" fillId="2" borderId="0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14" fontId="1" fillId="16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3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1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6" fontId="1" fillId="2" borderId="4" xfId="0" applyNumberFormat="1" applyFont="1" applyFill="1" applyBorder="1" applyAlignment="1">
      <alignment horizontal="center" vertical="center" wrapText="1"/>
    </xf>
    <xf numFmtId="166" fontId="1" fillId="2" borderId="5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0" fillId="15" borderId="0" xfId="0" applyFill="1" applyBorder="1" applyAlignment="1">
      <alignment horizontal="center"/>
    </xf>
    <xf numFmtId="0" fontId="0" fillId="15" borderId="0" xfId="0" applyFill="1" applyBorder="1" applyAlignment="1">
      <alignment horizontal="left"/>
    </xf>
    <xf numFmtId="0" fontId="1" fillId="2" borderId="24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</cellXfs>
  <cellStyles count="108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uro" xfId="44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Millares 10" xfId="46"/>
    <cellStyle name="Millares 10 2" xfId="97"/>
    <cellStyle name="Millares 11" xfId="47"/>
    <cellStyle name="Millares 11 2" xfId="98"/>
    <cellStyle name="Millares 2" xfId="48"/>
    <cellStyle name="Millares 2 2" xfId="49"/>
    <cellStyle name="Millares 2 2 2" xfId="100"/>
    <cellStyle name="Millares 2 3" xfId="50"/>
    <cellStyle name="Millares 2 3 2" xfId="101"/>
    <cellStyle name="Millares 2 4" xfId="51"/>
    <cellStyle name="Millares 2 4 2" xfId="102"/>
    <cellStyle name="Millares 2 5" xfId="52"/>
    <cellStyle name="Millares 2 5 2" xfId="103"/>
    <cellStyle name="Millares 2 6" xfId="53"/>
    <cellStyle name="Millares 2 6 2" xfId="104"/>
    <cellStyle name="Millares 2 7" xfId="54"/>
    <cellStyle name="Millares 2 7 2" xfId="105"/>
    <cellStyle name="Millares 2 8" xfId="55"/>
    <cellStyle name="Millares 2 8 2" xfId="106"/>
    <cellStyle name="Millares 2 9" xfId="99"/>
    <cellStyle name="Millares 3" xfId="45"/>
    <cellStyle name="Millares 3 2" xfId="96"/>
    <cellStyle name="Neutral" xfId="10" builtinId="28" customBuiltin="1"/>
    <cellStyle name="Normal" xfId="0" builtinId="0"/>
    <cellStyle name="Normal 10" xfId="56"/>
    <cellStyle name="Normal 10 2" xfId="83"/>
    <cellStyle name="Normal 10 3" xfId="86"/>
    <cellStyle name="Normal 11" xfId="57"/>
    <cellStyle name="Normal 12" xfId="81"/>
    <cellStyle name="Normal 12 2" xfId="88"/>
    <cellStyle name="Normal 12 3" xfId="89"/>
    <cellStyle name="Normal 13" xfId="58"/>
    <cellStyle name="Normal 13 2" xfId="84"/>
    <cellStyle name="Normal 13 3" xfId="85"/>
    <cellStyle name="Normal 14" xfId="91"/>
    <cellStyle name="Normal 15" xfId="93"/>
    <cellStyle name="Normal 16" xfId="43"/>
    <cellStyle name="Normal 17" xfId="95"/>
    <cellStyle name="Normal 17 2" xfId="107"/>
    <cellStyle name="Normal 2" xfId="59"/>
    <cellStyle name="Normal 2 10" xfId="87"/>
    <cellStyle name="Normal 2 2" xfId="60"/>
    <cellStyle name="Normal 2 3" xfId="61"/>
    <cellStyle name="Normal 2 4" xfId="62"/>
    <cellStyle name="Normal 2 5" xfId="63"/>
    <cellStyle name="Normal 2 6" xfId="64"/>
    <cellStyle name="Normal 2 7" xfId="65"/>
    <cellStyle name="Normal 2 8" xfId="66"/>
    <cellStyle name="Normal 2 9" xfId="82"/>
    <cellStyle name="Normal 3" xfId="80"/>
    <cellStyle name="Normal 3 2" xfId="67"/>
    <cellStyle name="Normal 3 3" xfId="68"/>
    <cellStyle name="Normal 3 4" xfId="69"/>
    <cellStyle name="Normal 3 5" xfId="70"/>
    <cellStyle name="Normal 3 6" xfId="71"/>
    <cellStyle name="Normal 3 7" xfId="72"/>
    <cellStyle name="Normal 3 8" xfId="73"/>
    <cellStyle name="Normal 4" xfId="74"/>
    <cellStyle name="Normal 5" xfId="75"/>
    <cellStyle name="Normal 6" xfId="2"/>
    <cellStyle name="Normal 6 2" xfId="76"/>
    <cellStyle name="Normal 7" xfId="77"/>
    <cellStyle name="Normal 8" xfId="1"/>
    <cellStyle name="Normal 9" xfId="78"/>
    <cellStyle name="Notas 2" xfId="92"/>
    <cellStyle name="Output" xfId="12" builtinId="21" customBuiltin="1"/>
    <cellStyle name="Percent" xfId="3" builtinId="5"/>
    <cellStyle name="Porcentaje 2" xfId="94"/>
    <cellStyle name="Porcentaje 3" xfId="79"/>
    <cellStyle name="Título 4" xfId="90"/>
    <cellStyle name="Total" xfId="18" builtinId="25" customBuiltin="1"/>
    <cellStyle name="Warning Text" xfId="16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74-4C0D-9AD4-D0D3607B51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F74-4C0D-9AD4-D0D3607B51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74-4C0D-9AD4-D0D3607B51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F74-4C0D-9AD4-D0D3607B51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F74-4C0D-9AD4-D0D3607B51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F74-4C0D-9AD4-D0D3607B517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F74-4C0D-9AD4-D0D3607B517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F74-4C0D-9AD4-D0D3607B517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F74-4C0D-9AD4-D0D3607B517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F74-4C0D-9AD4-D0D3607B517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F74-4C0D-9AD4-D0D3607B517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F74-4C0D-9AD4-D0D3607B5175}"/>
              </c:ext>
            </c:extLst>
          </c:dPt>
          <c:dLbls>
            <c:dLbl>
              <c:idx val="1"/>
              <c:layout>
                <c:manualLayout>
                  <c:x val="7.7871173143068309E-2"/>
                  <c:y val="3.928566597243992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F74-4C0D-9AD4-D0D3607B5175}"/>
                </c:ext>
              </c:extLst>
            </c:dLbl>
            <c:dLbl>
              <c:idx val="5"/>
              <c:layout>
                <c:manualLayout>
                  <c:x val="-2.4466206164662632E-2"/>
                  <c:y val="1.856914398372439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F74-4C0D-9AD4-D0D3607B5175}"/>
                </c:ext>
              </c:extLst>
            </c:dLbl>
            <c:dLbl>
              <c:idx val="9"/>
              <c:layout>
                <c:manualLayout>
                  <c:x val="-3.6455840131896892E-2"/>
                  <c:y val="-3.320142829163169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F74-4C0D-9AD4-D0D3607B51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'Productividad MR por Reclutador'!$J$2:$U$2</c:f>
              <c:strCache>
                <c:ptCount val="12"/>
                <c:pt idx="0">
                  <c:v>CAMBACEO</c:v>
                </c:pt>
                <c:pt idx="1">
                  <c:v>CARPA</c:v>
                </c:pt>
                <c:pt idx="2">
                  <c:v>CARTULINA EN TIENDA</c:v>
                </c:pt>
                <c:pt idx="3">
                  <c:v>CENTRO DE RECLUTAMIENTO</c:v>
                </c:pt>
                <c:pt idx="4">
                  <c:v>CORNJOB</c:v>
                </c:pt>
                <c:pt idx="5">
                  <c:v>FACEBOOK</c:v>
                </c:pt>
                <c:pt idx="6">
                  <c:v>FERIA LABORAL FEMSA</c:v>
                </c:pt>
                <c:pt idx="7">
                  <c:v>PERIFONEO</c:v>
                </c:pt>
                <c:pt idx="8">
                  <c:v>PERIODICO</c:v>
                </c:pt>
                <c:pt idx="9">
                  <c:v>REFERIDO</c:v>
                </c:pt>
                <c:pt idx="10">
                  <c:v>VOLANTE</c:v>
                </c:pt>
                <c:pt idx="11">
                  <c:v>WHATS APP</c:v>
                </c:pt>
              </c:strCache>
            </c:strRef>
          </c:cat>
          <c:val>
            <c:numRef>
              <c:f>'Productividad MR por Reclutador'!$J$12:$U$12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4-4C0D-9AD4-D0D3607B517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'Productividad MR por Reclutador'!$C$2</c:f>
              <c:strCache>
                <c:ptCount val="1"/>
                <c:pt idx="0">
                  <c:v>CANDIDATOS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'Productividad MR por Reclutador'!$B$3:$B$7</c:f>
              <c:strCache>
                <c:ptCount val="5"/>
                <c:pt idx="0">
                  <c:v>PATY</c:v>
                </c:pt>
                <c:pt idx="1">
                  <c:v>DIANA</c:v>
                </c:pt>
                <c:pt idx="2">
                  <c:v>GABY</c:v>
                </c:pt>
                <c:pt idx="3">
                  <c:v>DANY</c:v>
                </c:pt>
                <c:pt idx="4">
                  <c:v>JONATHAN</c:v>
                </c:pt>
              </c:strCache>
            </c:strRef>
          </c:cat>
          <c:val>
            <c:numRef>
              <c:f>'Productividad MR por Reclutador'!$C$3:$C$7</c:f>
              <c:numCache>
                <c:formatCode>General</c:formatCode>
                <c:ptCount val="5"/>
                <c:pt idx="0">
                  <c:v>129</c:v>
                </c:pt>
                <c:pt idx="1">
                  <c:v>108</c:v>
                </c:pt>
                <c:pt idx="2">
                  <c:v>108</c:v>
                </c:pt>
                <c:pt idx="3">
                  <c:v>123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1-4E2E-8D99-2B465643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623080"/>
        <c:axId val="139736944"/>
      </c:lineChart>
      <c:catAx>
        <c:axId val="26962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736944"/>
        <c:crosses val="autoZero"/>
        <c:auto val="1"/>
        <c:lblAlgn val="ctr"/>
        <c:lblOffset val="100"/>
        <c:noMultiLvlLbl val="0"/>
      </c:catAx>
      <c:valAx>
        <c:axId val="1397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962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'Productividad MR por Reclutador'!$D$2</c:f>
              <c:strCache>
                <c:ptCount val="1"/>
                <c:pt idx="0">
                  <c:v>DIAS DE PROCESO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'Productividad MR por Reclutador'!$B$3:$B$7</c:f>
              <c:strCache>
                <c:ptCount val="5"/>
                <c:pt idx="0">
                  <c:v>PATY</c:v>
                </c:pt>
                <c:pt idx="1">
                  <c:v>DIANA</c:v>
                </c:pt>
                <c:pt idx="2">
                  <c:v>GABY</c:v>
                </c:pt>
                <c:pt idx="3">
                  <c:v>DANY</c:v>
                </c:pt>
                <c:pt idx="4">
                  <c:v>JONATHAN</c:v>
                </c:pt>
              </c:strCache>
            </c:strRef>
          </c:cat>
          <c:val>
            <c:numRef>
              <c:f>'Productividad MR por Reclutador'!$D$3:$D$7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B-4168-8DD5-2B181B109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699272"/>
        <c:axId val="269257016"/>
      </c:lineChart>
      <c:catAx>
        <c:axId val="27069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9257016"/>
        <c:crosses val="autoZero"/>
        <c:auto val="1"/>
        <c:lblAlgn val="ctr"/>
        <c:lblOffset val="100"/>
        <c:noMultiLvlLbl val="0"/>
      </c:catAx>
      <c:valAx>
        <c:axId val="26925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069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'Productividad MR por Reclutador'!$E$2</c:f>
              <c:strCache>
                <c:ptCount val="1"/>
                <c:pt idx="0">
                  <c:v>CANDIDATOS PERDIDOS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'Productividad MR por Reclutador'!$B$3:$B$7</c:f>
              <c:strCache>
                <c:ptCount val="5"/>
                <c:pt idx="0">
                  <c:v>PATY</c:v>
                </c:pt>
                <c:pt idx="1">
                  <c:v>DIANA</c:v>
                </c:pt>
                <c:pt idx="2">
                  <c:v>GABY</c:v>
                </c:pt>
                <c:pt idx="3">
                  <c:v>DANY</c:v>
                </c:pt>
                <c:pt idx="4">
                  <c:v>JONATHAN</c:v>
                </c:pt>
              </c:strCache>
            </c:strRef>
          </c:cat>
          <c:val>
            <c:numRef>
              <c:f>'Productividad MR por Reclutador'!$E$3:$E$7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5-4FCE-9D8A-BAD93027B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379576"/>
        <c:axId val="268993192"/>
      </c:lineChart>
      <c:catAx>
        <c:axId val="27037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8993192"/>
        <c:crosses val="autoZero"/>
        <c:auto val="1"/>
        <c:lblAlgn val="ctr"/>
        <c:lblOffset val="100"/>
        <c:noMultiLvlLbl val="0"/>
      </c:catAx>
      <c:valAx>
        <c:axId val="2689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0379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'Productividad MR por Reclutador'!$H$2</c:f>
              <c:strCache>
                <c:ptCount val="1"/>
                <c:pt idx="0">
                  <c:v>CANTIDAD DE MR UTILIZADOS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'Productividad MR por Reclutador'!$B$3:$B$7</c:f>
              <c:strCache>
                <c:ptCount val="5"/>
                <c:pt idx="0">
                  <c:v>PATY</c:v>
                </c:pt>
                <c:pt idx="1">
                  <c:v>DIANA</c:v>
                </c:pt>
                <c:pt idx="2">
                  <c:v>GABY</c:v>
                </c:pt>
                <c:pt idx="3">
                  <c:v>DANY</c:v>
                </c:pt>
                <c:pt idx="4">
                  <c:v>JONATHAN</c:v>
                </c:pt>
              </c:strCache>
            </c:strRef>
          </c:cat>
          <c:val>
            <c:numRef>
              <c:f>'Productividad MR por Reclutador'!$H$3:$H$7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2-4953-905B-6A36CF03B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752648"/>
        <c:axId val="270753040"/>
      </c:lineChart>
      <c:catAx>
        <c:axId val="27075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0753040"/>
        <c:crosses val="autoZero"/>
        <c:auto val="1"/>
        <c:lblAlgn val="ctr"/>
        <c:lblOffset val="100"/>
        <c:noMultiLvlLbl val="0"/>
      </c:catAx>
      <c:valAx>
        <c:axId val="2707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075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'Productividad MR por Reclutador'!$F$2</c:f>
              <c:strCache>
                <c:ptCount val="1"/>
                <c:pt idx="0">
                  <c:v>RUTA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'Productividad MR por Reclutador'!$B$3:$B$7</c:f>
              <c:strCache>
                <c:ptCount val="5"/>
                <c:pt idx="0">
                  <c:v>PATY</c:v>
                </c:pt>
                <c:pt idx="1">
                  <c:v>DIANA</c:v>
                </c:pt>
                <c:pt idx="2">
                  <c:v>GABY</c:v>
                </c:pt>
                <c:pt idx="3">
                  <c:v>DANY</c:v>
                </c:pt>
                <c:pt idx="4">
                  <c:v>JONATHAN</c:v>
                </c:pt>
              </c:strCache>
            </c:strRef>
          </c:cat>
          <c:val>
            <c:numRef>
              <c:f>'Productividad MR por Reclutador'!$F$3:$F$7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2-4C30-AFB7-3BCAC731F6A8}"/>
            </c:ext>
          </c:extLst>
        </c:ser>
        <c:ser>
          <c:idx val="1"/>
          <c:order val="1"/>
          <c:tx>
            <c:strRef>
              <c:f>'Productividad MR por Reclutador'!$G$2</c:f>
              <c:strCache>
                <c:ptCount val="1"/>
                <c:pt idx="0">
                  <c:v>OFICINA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'Productividad MR por Reclutador'!$B$3:$B$7</c:f>
              <c:strCache>
                <c:ptCount val="5"/>
                <c:pt idx="0">
                  <c:v>PATY</c:v>
                </c:pt>
                <c:pt idx="1">
                  <c:v>DIANA</c:v>
                </c:pt>
                <c:pt idx="2">
                  <c:v>GABY</c:v>
                </c:pt>
                <c:pt idx="3">
                  <c:v>DANY</c:v>
                </c:pt>
                <c:pt idx="4">
                  <c:v>JONATHAN</c:v>
                </c:pt>
              </c:strCache>
            </c:strRef>
          </c:cat>
          <c:val>
            <c:numRef>
              <c:f>'Productividad MR por Reclutador'!$G$3:$G$7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2-4C30-AFB7-3BCAC731F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753824"/>
        <c:axId val="270754216"/>
      </c:lineChart>
      <c:catAx>
        <c:axId val="2707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0754216"/>
        <c:crosses val="autoZero"/>
        <c:auto val="1"/>
        <c:lblAlgn val="ctr"/>
        <c:lblOffset val="100"/>
        <c:noMultiLvlLbl val="0"/>
      </c:catAx>
      <c:valAx>
        <c:axId val="27075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075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'Productividad MR por Reclutador'!$I$2</c:f>
              <c:strCache>
                <c:ptCount val="1"/>
                <c:pt idx="0">
                  <c:v>BATTING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'Productividad MR por Reclutador'!$B$3:$B$7</c:f>
              <c:strCache>
                <c:ptCount val="5"/>
                <c:pt idx="0">
                  <c:v>PATY</c:v>
                </c:pt>
                <c:pt idx="1">
                  <c:v>DIANA</c:v>
                </c:pt>
                <c:pt idx="2">
                  <c:v>GABY</c:v>
                </c:pt>
                <c:pt idx="3">
                  <c:v>DANY</c:v>
                </c:pt>
                <c:pt idx="4">
                  <c:v>JONATHAN</c:v>
                </c:pt>
              </c:strCache>
            </c:strRef>
          </c:cat>
          <c:val>
            <c:numRef>
              <c:f>'Productividad MR por Reclutador'!$I$3:$I$7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3-4285-971C-95451BDCC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751472"/>
        <c:axId val="270751080"/>
      </c:lineChart>
      <c:catAx>
        <c:axId val="27075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0751080"/>
        <c:crosses val="autoZero"/>
        <c:auto val="1"/>
        <c:lblAlgn val="ctr"/>
        <c:lblOffset val="100"/>
        <c:noMultiLvlLbl val="0"/>
      </c:catAx>
      <c:valAx>
        <c:axId val="2707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075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0</xdr:row>
      <xdr:rowOff>28575</xdr:rowOff>
    </xdr:from>
    <xdr:to>
      <xdr:col>2</xdr:col>
      <xdr:colOff>898182</xdr:colOff>
      <xdr:row>3</xdr:row>
      <xdr:rowOff>38100</xdr:rowOff>
    </xdr:to>
    <xdr:pic>
      <xdr:nvPicPr>
        <xdr:cNvPr id="2" name="105 Imagen" descr="misuperbara-w200h2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5013" b="11803"/>
        <a:stretch/>
      </xdr:blipFill>
      <xdr:spPr>
        <a:xfrm>
          <a:off x="133349" y="28575"/>
          <a:ext cx="1012483" cy="657225"/>
        </a:xfrm>
        <a:prstGeom prst="rect">
          <a:avLst/>
        </a:prstGeom>
      </xdr:spPr>
    </xdr:pic>
    <xdr:clientData/>
  </xdr:twoCellAnchor>
  <xdr:twoCellAnchor editAs="oneCell">
    <xdr:from>
      <xdr:col>2</xdr:col>
      <xdr:colOff>7715250</xdr:colOff>
      <xdr:row>3</xdr:row>
      <xdr:rowOff>0</xdr:rowOff>
    </xdr:from>
    <xdr:to>
      <xdr:col>2</xdr:col>
      <xdr:colOff>8902952</xdr:colOff>
      <xdr:row>5</xdr:row>
      <xdr:rowOff>120654</xdr:rowOff>
    </xdr:to>
    <xdr:pic>
      <xdr:nvPicPr>
        <xdr:cNvPr id="3" name="Picture 9" descr="LOGOS UNIDADES DE NEGOCIO-05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0" y="581025"/>
          <a:ext cx="1187702" cy="5016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12</xdr:row>
      <xdr:rowOff>57149</xdr:rowOff>
    </xdr:from>
    <xdr:to>
      <xdr:col>15</xdr:col>
      <xdr:colOff>161925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752475</xdr:colOff>
      <xdr:row>10</xdr:row>
      <xdr:rowOff>47625</xdr:rowOff>
    </xdr:from>
    <xdr:to>
      <xdr:col>4</xdr:col>
      <xdr:colOff>809625</xdr:colOff>
      <xdr:row>21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828675</xdr:colOff>
      <xdr:row>10</xdr:row>
      <xdr:rowOff>47625</xdr:rowOff>
    </xdr:from>
    <xdr:to>
      <xdr:col>8</xdr:col>
      <xdr:colOff>409575</xdr:colOff>
      <xdr:row>21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752475</xdr:colOff>
      <xdr:row>21</xdr:row>
      <xdr:rowOff>171450</xdr:rowOff>
    </xdr:from>
    <xdr:to>
      <xdr:col>4</xdr:col>
      <xdr:colOff>809625</xdr:colOff>
      <xdr:row>33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847725</xdr:colOff>
      <xdr:row>21</xdr:row>
      <xdr:rowOff>171450</xdr:rowOff>
    </xdr:from>
    <xdr:to>
      <xdr:col>8</xdr:col>
      <xdr:colOff>428625</xdr:colOff>
      <xdr:row>33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752475</xdr:colOff>
      <xdr:row>33</xdr:row>
      <xdr:rowOff>104775</xdr:rowOff>
    </xdr:from>
    <xdr:to>
      <xdr:col>4</xdr:col>
      <xdr:colOff>809625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847725</xdr:colOff>
      <xdr:row>33</xdr:row>
      <xdr:rowOff>114300</xdr:rowOff>
    </xdr:from>
    <xdr:to>
      <xdr:col>8</xdr:col>
      <xdr:colOff>428625</xdr:colOff>
      <xdr:row>45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d%20lim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s"/>
      <sheetName val="vacantes"/>
      <sheetName val="candidatos"/>
      <sheetName val="users"/>
      <sheetName val="proceso solicitud y rechazo"/>
      <sheetName val="Base de datos"/>
    </sheetNames>
    <sheetDataSet>
      <sheetData sheetId="0"/>
      <sheetData sheetId="1">
        <row r="1">
          <cell r="I1" t="str">
            <v>id</v>
          </cell>
        </row>
        <row r="2">
          <cell r="H2" t="str">
            <v>271-14-1</v>
          </cell>
          <cell r="I2">
            <v>1050</v>
          </cell>
        </row>
        <row r="3">
          <cell r="H3" t="str">
            <v>264-18-1</v>
          </cell>
          <cell r="I3">
            <v>1054</v>
          </cell>
        </row>
        <row r="4">
          <cell r="H4" t="str">
            <v>241-12-1</v>
          </cell>
          <cell r="I4">
            <v>1063</v>
          </cell>
        </row>
        <row r="5">
          <cell r="H5" t="str">
            <v>315-14-1</v>
          </cell>
          <cell r="I5">
            <v>1070</v>
          </cell>
        </row>
        <row r="6">
          <cell r="H6" t="str">
            <v>348-17-1</v>
          </cell>
          <cell r="I6">
            <v>1071</v>
          </cell>
        </row>
        <row r="7">
          <cell r="H7" t="str">
            <v>327-14-1</v>
          </cell>
          <cell r="I7">
            <v>1073</v>
          </cell>
        </row>
        <row r="8">
          <cell r="H8" t="str">
            <v>251-16-1</v>
          </cell>
          <cell r="I8">
            <v>1076</v>
          </cell>
        </row>
        <row r="9">
          <cell r="H9" t="str">
            <v>246-16-1</v>
          </cell>
          <cell r="I9">
            <v>1081</v>
          </cell>
        </row>
        <row r="10">
          <cell r="H10" t="str">
            <v>476-17-1</v>
          </cell>
          <cell r="I10">
            <v>1083</v>
          </cell>
        </row>
        <row r="11">
          <cell r="H11" t="str">
            <v>341-14-1</v>
          </cell>
          <cell r="I11">
            <v>1086</v>
          </cell>
        </row>
        <row r="12">
          <cell r="H12" t="str">
            <v>250-17-1</v>
          </cell>
          <cell r="I12">
            <v>1093</v>
          </cell>
        </row>
        <row r="13">
          <cell r="H13" t="str">
            <v>250-17-1</v>
          </cell>
          <cell r="I13">
            <v>1094</v>
          </cell>
        </row>
        <row r="14">
          <cell r="H14" t="str">
            <v>244-17-1</v>
          </cell>
          <cell r="I14">
            <v>1098</v>
          </cell>
        </row>
        <row r="15">
          <cell r="H15" t="str">
            <v>244-16-1</v>
          </cell>
          <cell r="I15">
            <v>1099</v>
          </cell>
        </row>
        <row r="16">
          <cell r="H16" t="str">
            <v>242-16-1</v>
          </cell>
          <cell r="I16">
            <v>1102</v>
          </cell>
        </row>
        <row r="17">
          <cell r="H17" t="str">
            <v>327-14-1</v>
          </cell>
          <cell r="I17">
            <v>1105</v>
          </cell>
        </row>
        <row r="18">
          <cell r="H18" t="str">
            <v>317-14-1</v>
          </cell>
          <cell r="I18">
            <v>1108</v>
          </cell>
        </row>
        <row r="19">
          <cell r="H19" t="str">
            <v>263-16-1</v>
          </cell>
          <cell r="I19">
            <v>1109</v>
          </cell>
        </row>
        <row r="20">
          <cell r="H20" t="str">
            <v>351-17-1</v>
          </cell>
          <cell r="I20">
            <v>1112</v>
          </cell>
        </row>
        <row r="21">
          <cell r="H21" t="str">
            <v>344-14-1</v>
          </cell>
          <cell r="I21">
            <v>1113</v>
          </cell>
        </row>
        <row r="22">
          <cell r="H22" t="str">
            <v>328-16-1</v>
          </cell>
          <cell r="I22">
            <v>1115</v>
          </cell>
        </row>
        <row r="23">
          <cell r="H23" t="str">
            <v>320-17-1</v>
          </cell>
          <cell r="I23">
            <v>1116</v>
          </cell>
        </row>
        <row r="24">
          <cell r="H24" t="str">
            <v>242-16-1</v>
          </cell>
          <cell r="I24">
            <v>1117</v>
          </cell>
        </row>
        <row r="25">
          <cell r="H25" t="str">
            <v>240-16-1</v>
          </cell>
          <cell r="I25">
            <v>1118</v>
          </cell>
        </row>
        <row r="26">
          <cell r="H26" t="str">
            <v>356-16-1</v>
          </cell>
          <cell r="I26">
            <v>1119</v>
          </cell>
        </row>
        <row r="27">
          <cell r="H27" t="str">
            <v>354-17-1</v>
          </cell>
          <cell r="I27">
            <v>1120</v>
          </cell>
        </row>
        <row r="28">
          <cell r="H28" t="str">
            <v>348-14-1</v>
          </cell>
          <cell r="I28">
            <v>1121</v>
          </cell>
        </row>
        <row r="29">
          <cell r="H29" t="str">
            <v>325-17-1</v>
          </cell>
          <cell r="I29">
            <v>1123</v>
          </cell>
        </row>
        <row r="30">
          <cell r="H30" t="str">
            <v>325-17-1</v>
          </cell>
          <cell r="I30">
            <v>1124</v>
          </cell>
        </row>
        <row r="31">
          <cell r="H31" t="str">
            <v>348-16-1</v>
          </cell>
          <cell r="I31">
            <v>1127</v>
          </cell>
        </row>
        <row r="32">
          <cell r="H32" t="str">
            <v>348-16-1</v>
          </cell>
          <cell r="I32">
            <v>1128</v>
          </cell>
        </row>
        <row r="33">
          <cell r="H33" t="str">
            <v>325-12-1</v>
          </cell>
          <cell r="I33">
            <v>1129</v>
          </cell>
        </row>
        <row r="34">
          <cell r="H34" t="str">
            <v>314-14-1</v>
          </cell>
          <cell r="I34">
            <v>1130</v>
          </cell>
        </row>
        <row r="35">
          <cell r="H35" t="str">
            <v>266-14-1</v>
          </cell>
          <cell r="I35">
            <v>1131</v>
          </cell>
        </row>
        <row r="36">
          <cell r="H36" t="str">
            <v>348-17-1</v>
          </cell>
          <cell r="I36">
            <v>1132</v>
          </cell>
        </row>
        <row r="37">
          <cell r="H37" t="str">
            <v>320-12-1</v>
          </cell>
          <cell r="I37">
            <v>1135</v>
          </cell>
        </row>
        <row r="38">
          <cell r="H38" t="str">
            <v>315-12-1</v>
          </cell>
          <cell r="I38">
            <v>1137</v>
          </cell>
        </row>
        <row r="39">
          <cell r="H39" t="str">
            <v>314-14-1</v>
          </cell>
          <cell r="I39">
            <v>1138</v>
          </cell>
        </row>
        <row r="40">
          <cell r="H40" t="str">
            <v>271-12-1</v>
          </cell>
          <cell r="I40">
            <v>1139</v>
          </cell>
        </row>
        <row r="41">
          <cell r="H41" t="str">
            <v>251-17-1</v>
          </cell>
          <cell r="I41">
            <v>1141</v>
          </cell>
        </row>
        <row r="42">
          <cell r="H42" t="str">
            <v>354-16-1</v>
          </cell>
          <cell r="I42">
            <v>1145</v>
          </cell>
        </row>
        <row r="43">
          <cell r="H43" t="str">
            <v>349-16-1</v>
          </cell>
          <cell r="I43">
            <v>1146</v>
          </cell>
        </row>
        <row r="44">
          <cell r="H44" t="str">
            <v>344-14-1</v>
          </cell>
          <cell r="I44">
            <v>1147</v>
          </cell>
        </row>
        <row r="45">
          <cell r="H45" t="str">
            <v>341-14-1</v>
          </cell>
          <cell r="I45">
            <v>1149</v>
          </cell>
        </row>
        <row r="46">
          <cell r="H46" t="str">
            <v>334-16-1</v>
          </cell>
          <cell r="I46">
            <v>1151</v>
          </cell>
        </row>
        <row r="47">
          <cell r="H47" t="str">
            <v>320-16-1</v>
          </cell>
          <cell r="I47">
            <v>1152</v>
          </cell>
        </row>
        <row r="48">
          <cell r="H48" t="str">
            <v>312-12-1</v>
          </cell>
          <cell r="I48">
            <v>1153</v>
          </cell>
        </row>
        <row r="49">
          <cell r="H49" t="str">
            <v>270-16-1</v>
          </cell>
          <cell r="I49">
            <v>1155</v>
          </cell>
        </row>
        <row r="50">
          <cell r="H50" t="str">
            <v>270-16-1</v>
          </cell>
          <cell r="I50">
            <v>1156</v>
          </cell>
        </row>
        <row r="51">
          <cell r="H51" t="str">
            <v>270-12-1</v>
          </cell>
          <cell r="I51">
            <v>1157</v>
          </cell>
        </row>
        <row r="52">
          <cell r="H52" t="str">
            <v>235-17-1</v>
          </cell>
          <cell r="I52">
            <v>1161</v>
          </cell>
        </row>
        <row r="53">
          <cell r="H53" t="str">
            <v>341-14-1</v>
          </cell>
          <cell r="I53">
            <v>1162</v>
          </cell>
        </row>
        <row r="54">
          <cell r="H54" t="str">
            <v>341-14-1</v>
          </cell>
          <cell r="I54">
            <v>1164</v>
          </cell>
        </row>
        <row r="55">
          <cell r="H55" t="str">
            <v>337-16-1</v>
          </cell>
          <cell r="I55">
            <v>1165</v>
          </cell>
        </row>
        <row r="56">
          <cell r="H56" t="str">
            <v>271-17-1</v>
          </cell>
          <cell r="I56">
            <v>1167</v>
          </cell>
        </row>
        <row r="57">
          <cell r="H57" t="str">
            <v>271-16-1</v>
          </cell>
          <cell r="I57">
            <v>1168</v>
          </cell>
        </row>
        <row r="58">
          <cell r="H58" t="str">
            <v>270-16-1</v>
          </cell>
          <cell r="I58">
            <v>1169</v>
          </cell>
        </row>
        <row r="59">
          <cell r="H59" t="str">
            <v>352-17-1</v>
          </cell>
          <cell r="I59">
            <v>1173</v>
          </cell>
        </row>
        <row r="60">
          <cell r="H60" t="str">
            <v>336-17-1</v>
          </cell>
          <cell r="I60">
            <v>1175</v>
          </cell>
        </row>
        <row r="61">
          <cell r="H61" t="str">
            <v>325-14-1</v>
          </cell>
          <cell r="I61">
            <v>1178</v>
          </cell>
        </row>
        <row r="62">
          <cell r="H62" t="str">
            <v>324-12-1</v>
          </cell>
          <cell r="I62">
            <v>1179</v>
          </cell>
        </row>
        <row r="63">
          <cell r="H63" t="str">
            <v>235-16-1</v>
          </cell>
          <cell r="I63">
            <v>1180</v>
          </cell>
        </row>
        <row r="64">
          <cell r="H64" t="str">
            <v>234-17-1</v>
          </cell>
          <cell r="I64">
            <v>1182</v>
          </cell>
        </row>
        <row r="65">
          <cell r="H65" t="str">
            <v>353-16-1</v>
          </cell>
          <cell r="I65">
            <v>1183</v>
          </cell>
        </row>
        <row r="66">
          <cell r="H66" t="str">
            <v>241-16-1</v>
          </cell>
          <cell r="I66">
            <v>1185</v>
          </cell>
        </row>
        <row r="67">
          <cell r="H67" t="str">
            <v>317-12-1</v>
          </cell>
          <cell r="I67">
            <v>1188</v>
          </cell>
        </row>
        <row r="68">
          <cell r="H68" t="str">
            <v>270-12-1</v>
          </cell>
          <cell r="I68">
            <v>1189</v>
          </cell>
        </row>
        <row r="69">
          <cell r="H69" t="str">
            <v>264-12-1</v>
          </cell>
          <cell r="I69">
            <v>1190</v>
          </cell>
        </row>
        <row r="70">
          <cell r="H70" t="str">
            <v>250-17-1</v>
          </cell>
          <cell r="I70">
            <v>1191</v>
          </cell>
        </row>
        <row r="71">
          <cell r="H71" t="str">
            <v>249-17-1</v>
          </cell>
          <cell r="I71">
            <v>1192</v>
          </cell>
        </row>
        <row r="72">
          <cell r="H72" t="str">
            <v>343-14-1</v>
          </cell>
          <cell r="I72">
            <v>1193</v>
          </cell>
        </row>
        <row r="73">
          <cell r="H73" t="str">
            <v>245-17-1</v>
          </cell>
          <cell r="I73">
            <v>1198</v>
          </cell>
        </row>
        <row r="74">
          <cell r="H74" t="str">
            <v>325-17-1</v>
          </cell>
          <cell r="I74">
            <v>1201</v>
          </cell>
        </row>
        <row r="75">
          <cell r="H75" t="str">
            <v>246-17-1</v>
          </cell>
          <cell r="I75">
            <v>1204</v>
          </cell>
        </row>
        <row r="76">
          <cell r="H76" t="str">
            <v>241-14-1</v>
          </cell>
          <cell r="I76">
            <v>1206</v>
          </cell>
        </row>
        <row r="77">
          <cell r="H77" t="str">
            <v>478-17-1</v>
          </cell>
          <cell r="I77">
            <v>1208</v>
          </cell>
        </row>
        <row r="78">
          <cell r="H78" t="str">
            <v>478-16-1</v>
          </cell>
          <cell r="I78">
            <v>1209</v>
          </cell>
        </row>
        <row r="79">
          <cell r="H79" t="str">
            <v>345-16-1</v>
          </cell>
          <cell r="I79">
            <v>1211</v>
          </cell>
        </row>
        <row r="80">
          <cell r="H80" t="str">
            <v>341-14-1</v>
          </cell>
          <cell r="I80">
            <v>1212</v>
          </cell>
        </row>
        <row r="81">
          <cell r="H81" t="str">
            <v>328-16-1</v>
          </cell>
          <cell r="I81">
            <v>1213</v>
          </cell>
        </row>
        <row r="82">
          <cell r="H82" t="str">
            <v>268-17-1</v>
          </cell>
          <cell r="I82">
            <v>1214</v>
          </cell>
        </row>
        <row r="83">
          <cell r="H83" t="str">
            <v>339-16-1</v>
          </cell>
          <cell r="I83">
            <v>1220</v>
          </cell>
        </row>
        <row r="84">
          <cell r="H84" t="str">
            <v>270-16-1</v>
          </cell>
          <cell r="I84">
            <v>1221</v>
          </cell>
        </row>
        <row r="85">
          <cell r="H85" t="str">
            <v>266-16-1</v>
          </cell>
          <cell r="I85">
            <v>1222</v>
          </cell>
        </row>
        <row r="86">
          <cell r="H86" t="str">
            <v>339-16-1</v>
          </cell>
          <cell r="I86">
            <v>1231</v>
          </cell>
        </row>
        <row r="87">
          <cell r="H87" t="str">
            <v>332-16-1</v>
          </cell>
          <cell r="I87">
            <v>1232</v>
          </cell>
        </row>
        <row r="88">
          <cell r="H88" t="str">
            <v>318-14-1</v>
          </cell>
          <cell r="I88">
            <v>1233</v>
          </cell>
        </row>
        <row r="89">
          <cell r="H89" t="str">
            <v>251-16-1</v>
          </cell>
          <cell r="I89">
            <v>1245</v>
          </cell>
        </row>
        <row r="90">
          <cell r="H90" t="str">
            <v>248-17-1</v>
          </cell>
          <cell r="I90">
            <v>1250</v>
          </cell>
        </row>
        <row r="91">
          <cell r="H91" t="str">
            <v>345-15-1</v>
          </cell>
          <cell r="I91">
            <v>1252</v>
          </cell>
        </row>
        <row r="92">
          <cell r="H92" t="str">
            <v>336-16-1</v>
          </cell>
          <cell r="I92">
            <v>1254</v>
          </cell>
        </row>
        <row r="93">
          <cell r="H93" t="str">
            <v>336-16-1</v>
          </cell>
          <cell r="I93">
            <v>1255</v>
          </cell>
        </row>
        <row r="94">
          <cell r="H94" t="str">
            <v>329-14-1</v>
          </cell>
          <cell r="I94">
            <v>1256</v>
          </cell>
        </row>
        <row r="95">
          <cell r="H95" t="str">
            <v>325-16-1</v>
          </cell>
          <cell r="I95">
            <v>1257</v>
          </cell>
        </row>
        <row r="96">
          <cell r="H96" t="str">
            <v>322-16-1</v>
          </cell>
          <cell r="I96">
            <v>1258</v>
          </cell>
        </row>
        <row r="97">
          <cell r="H97" t="str">
            <v>265-15-1</v>
          </cell>
          <cell r="I97">
            <v>1261</v>
          </cell>
        </row>
        <row r="98">
          <cell r="H98" t="str">
            <v>347-16-1</v>
          </cell>
          <cell r="I98">
            <v>1262</v>
          </cell>
        </row>
        <row r="99">
          <cell r="H99" t="str">
            <v>264-15-1</v>
          </cell>
          <cell r="I99">
            <v>1265</v>
          </cell>
        </row>
        <row r="100">
          <cell r="H100" t="str">
            <v>271-15-1</v>
          </cell>
          <cell r="I100">
            <v>1267</v>
          </cell>
        </row>
        <row r="101">
          <cell r="H101" t="str">
            <v>264-16-1</v>
          </cell>
          <cell r="I101">
            <v>1268</v>
          </cell>
        </row>
        <row r="102">
          <cell r="H102" t="str">
            <v>263-15-1</v>
          </cell>
          <cell r="I102">
            <v>1269</v>
          </cell>
        </row>
        <row r="103">
          <cell r="H103" t="str">
            <v>238-15-1</v>
          </cell>
          <cell r="I103">
            <v>1270</v>
          </cell>
        </row>
        <row r="104">
          <cell r="H104" t="str">
            <v>234-15-1</v>
          </cell>
          <cell r="I104">
            <v>1271</v>
          </cell>
        </row>
        <row r="105">
          <cell r="H105" t="str">
            <v>477-14-1</v>
          </cell>
          <cell r="I105">
            <v>1272</v>
          </cell>
        </row>
        <row r="106">
          <cell r="H106" t="str">
            <v>343-14-1</v>
          </cell>
          <cell r="I106">
            <v>1276</v>
          </cell>
        </row>
        <row r="107">
          <cell r="H107" t="str">
            <v>339-12-1</v>
          </cell>
          <cell r="I107">
            <v>1277</v>
          </cell>
        </row>
        <row r="108">
          <cell r="H108" t="str">
            <v>265-14-1</v>
          </cell>
          <cell r="I108">
            <v>1279</v>
          </cell>
        </row>
        <row r="109">
          <cell r="H109" t="str">
            <v>251-16-1</v>
          </cell>
          <cell r="I109">
            <v>1280</v>
          </cell>
        </row>
        <row r="110">
          <cell r="H110" t="str">
            <v>246-16-1</v>
          </cell>
          <cell r="I110">
            <v>1281</v>
          </cell>
        </row>
        <row r="111">
          <cell r="H111" t="str">
            <v>314-14-1</v>
          </cell>
          <cell r="I111">
            <v>1283</v>
          </cell>
        </row>
        <row r="112">
          <cell r="H112" t="str">
            <v>251-16-1</v>
          </cell>
          <cell r="I112">
            <v>1285</v>
          </cell>
        </row>
        <row r="113">
          <cell r="H113" t="str">
            <v>238-17-1</v>
          </cell>
          <cell r="I113">
            <v>1286</v>
          </cell>
        </row>
        <row r="114">
          <cell r="H114" t="str">
            <v>270-16-1</v>
          </cell>
          <cell r="I114">
            <v>1291</v>
          </cell>
        </row>
        <row r="115">
          <cell r="H115" t="str">
            <v>324-17-1</v>
          </cell>
          <cell r="I115">
            <v>1295</v>
          </cell>
        </row>
        <row r="116">
          <cell r="H116" t="str">
            <v>317-12-1</v>
          </cell>
          <cell r="I116">
            <v>1300</v>
          </cell>
        </row>
        <row r="117">
          <cell r="H117" t="str">
            <v>264-15-1</v>
          </cell>
          <cell r="I117">
            <v>1302</v>
          </cell>
        </row>
        <row r="118">
          <cell r="H118" t="str">
            <v>270-15-1</v>
          </cell>
          <cell r="I118">
            <v>1308</v>
          </cell>
        </row>
        <row r="119">
          <cell r="H119" t="str">
            <v>263-15-1</v>
          </cell>
          <cell r="I119">
            <v>1309</v>
          </cell>
        </row>
        <row r="120">
          <cell r="H120" t="str">
            <v>341-14-1</v>
          </cell>
          <cell r="I120">
            <v>1311</v>
          </cell>
        </row>
        <row r="121">
          <cell r="H121" t="str">
            <v>322-16-1</v>
          </cell>
          <cell r="I121">
            <v>1313</v>
          </cell>
        </row>
        <row r="122">
          <cell r="H122" t="str">
            <v>316-12-1</v>
          </cell>
          <cell r="I122">
            <v>1314</v>
          </cell>
        </row>
        <row r="123">
          <cell r="H123" t="str">
            <v>250-16-1</v>
          </cell>
          <cell r="I123">
            <v>1315</v>
          </cell>
        </row>
        <row r="124">
          <cell r="H124" t="str">
            <v>249-16-1</v>
          </cell>
          <cell r="I124">
            <v>1316</v>
          </cell>
        </row>
        <row r="125">
          <cell r="H125" t="str">
            <v>246-16-1</v>
          </cell>
          <cell r="I125">
            <v>1317</v>
          </cell>
        </row>
        <row r="126">
          <cell r="H126" t="str">
            <v>340-14-1</v>
          </cell>
          <cell r="I126">
            <v>1320</v>
          </cell>
        </row>
        <row r="127">
          <cell r="H127" t="str">
            <v>340-14-1</v>
          </cell>
          <cell r="I127">
            <v>1321</v>
          </cell>
        </row>
        <row r="128">
          <cell r="H128" t="str">
            <v>340-14-1</v>
          </cell>
          <cell r="I128">
            <v>1322</v>
          </cell>
        </row>
        <row r="129">
          <cell r="H129" t="str">
            <v>316-12-1</v>
          </cell>
          <cell r="I129">
            <v>1324</v>
          </cell>
        </row>
        <row r="130">
          <cell r="H130" t="str">
            <v>312-12-1</v>
          </cell>
          <cell r="I130">
            <v>1325</v>
          </cell>
        </row>
        <row r="131">
          <cell r="H131" t="str">
            <v>268-15-1</v>
          </cell>
          <cell r="I131">
            <v>1331</v>
          </cell>
        </row>
        <row r="132">
          <cell r="H132" t="str">
            <v>273-15-1</v>
          </cell>
          <cell r="I132">
            <v>1332</v>
          </cell>
        </row>
        <row r="133">
          <cell r="H133" t="str">
            <v>271-15-1</v>
          </cell>
          <cell r="I133">
            <v>1333</v>
          </cell>
        </row>
        <row r="134">
          <cell r="H134" t="str">
            <v>263-15-1</v>
          </cell>
          <cell r="I134">
            <v>1335</v>
          </cell>
        </row>
        <row r="135">
          <cell r="H135" t="str">
            <v>349-17-1</v>
          </cell>
          <cell r="I135">
            <v>1339</v>
          </cell>
        </row>
        <row r="136">
          <cell r="H136" t="str">
            <v>337-14-1</v>
          </cell>
          <cell r="I136">
            <v>1340</v>
          </cell>
        </row>
        <row r="137">
          <cell r="H137" t="str">
            <v>316-12-1</v>
          </cell>
          <cell r="I137">
            <v>1341</v>
          </cell>
        </row>
        <row r="138">
          <cell r="H138" t="str">
            <v>314-12-1</v>
          </cell>
          <cell r="I138">
            <v>1342</v>
          </cell>
        </row>
        <row r="139">
          <cell r="H139" t="str">
            <v>264-15-1</v>
          </cell>
          <cell r="I139">
            <v>1346</v>
          </cell>
        </row>
        <row r="140">
          <cell r="H140" t="str">
            <v>263-15-1</v>
          </cell>
          <cell r="I140">
            <v>1348</v>
          </cell>
        </row>
        <row r="141">
          <cell r="H141" t="str">
            <v>263-15-1</v>
          </cell>
          <cell r="I141">
            <v>1349</v>
          </cell>
        </row>
        <row r="142">
          <cell r="H142" t="str">
            <v>249-16-1</v>
          </cell>
          <cell r="I142">
            <v>1351</v>
          </cell>
        </row>
        <row r="143">
          <cell r="H143" t="str">
            <v>341-14-1</v>
          </cell>
          <cell r="I143">
            <v>1354</v>
          </cell>
        </row>
        <row r="144">
          <cell r="H144" t="str">
            <v>336-14-1</v>
          </cell>
          <cell r="I144">
            <v>1357</v>
          </cell>
        </row>
        <row r="145">
          <cell r="H145" t="str">
            <v>331-17-1</v>
          </cell>
          <cell r="I145">
            <v>1361</v>
          </cell>
        </row>
        <row r="146">
          <cell r="H146" t="str">
            <v>317-12-1</v>
          </cell>
          <cell r="I146">
            <v>1362</v>
          </cell>
        </row>
        <row r="147">
          <cell r="H147" t="str">
            <v>263-15-1</v>
          </cell>
          <cell r="I147">
            <v>1363</v>
          </cell>
        </row>
        <row r="148">
          <cell r="H148" t="str">
            <v>263-15-1</v>
          </cell>
          <cell r="I148">
            <v>1364</v>
          </cell>
        </row>
        <row r="149">
          <cell r="H149" t="str">
            <v>247-16-1</v>
          </cell>
          <cell r="I149">
            <v>1366</v>
          </cell>
        </row>
        <row r="150">
          <cell r="H150" t="str">
            <v>247-16-1</v>
          </cell>
          <cell r="I150">
            <v>1367</v>
          </cell>
        </row>
        <row r="151">
          <cell r="H151" t="str">
            <v>244-16-1</v>
          </cell>
          <cell r="I151">
            <v>1368</v>
          </cell>
        </row>
        <row r="152">
          <cell r="H152" t="str">
            <v>244-16-1</v>
          </cell>
          <cell r="I152">
            <v>1369</v>
          </cell>
        </row>
        <row r="153">
          <cell r="H153" t="str">
            <v>244-16-1</v>
          </cell>
          <cell r="I153">
            <v>1370</v>
          </cell>
        </row>
        <row r="154">
          <cell r="H154" t="str">
            <v>242-16-1</v>
          </cell>
          <cell r="I154">
            <v>1372</v>
          </cell>
        </row>
        <row r="155">
          <cell r="H155" t="str">
            <v>236-14-1</v>
          </cell>
          <cell r="I155">
            <v>1374</v>
          </cell>
        </row>
        <row r="156">
          <cell r="H156" t="str">
            <v>316-12-1</v>
          </cell>
          <cell r="I156">
            <v>1377</v>
          </cell>
        </row>
        <row r="157">
          <cell r="H157" t="str">
            <v>353-17-1</v>
          </cell>
          <cell r="I157">
            <v>1378</v>
          </cell>
        </row>
        <row r="158">
          <cell r="H158" t="str">
            <v>323-17-1</v>
          </cell>
          <cell r="I158">
            <v>1380</v>
          </cell>
        </row>
        <row r="159">
          <cell r="H159" t="str">
            <v>322-12-1</v>
          </cell>
          <cell r="I159">
            <v>1381</v>
          </cell>
        </row>
        <row r="160">
          <cell r="H160" t="str">
            <v>341-14-1</v>
          </cell>
          <cell r="I160">
            <v>1383</v>
          </cell>
        </row>
        <row r="161">
          <cell r="H161" t="str">
            <v>337-14-1</v>
          </cell>
          <cell r="I161">
            <v>1385</v>
          </cell>
        </row>
        <row r="162">
          <cell r="H162" t="str">
            <v>330-17-1</v>
          </cell>
          <cell r="I162">
            <v>1386</v>
          </cell>
        </row>
        <row r="163">
          <cell r="H163" t="str">
            <v>314-12-1</v>
          </cell>
          <cell r="I163">
            <v>1390</v>
          </cell>
        </row>
        <row r="164">
          <cell r="H164" t="str">
            <v>271-15-1</v>
          </cell>
          <cell r="I164">
            <v>1391</v>
          </cell>
        </row>
        <row r="165">
          <cell r="H165" t="str">
            <v>264-15-1</v>
          </cell>
          <cell r="I165">
            <v>1392</v>
          </cell>
        </row>
        <row r="166">
          <cell r="H166" t="str">
            <v>247-16-1</v>
          </cell>
          <cell r="I166">
            <v>1394</v>
          </cell>
        </row>
        <row r="167">
          <cell r="H167" t="str">
            <v>244-16-1</v>
          </cell>
          <cell r="I167">
            <v>1396</v>
          </cell>
        </row>
        <row r="168">
          <cell r="H168" t="str">
            <v>239-14-1</v>
          </cell>
          <cell r="I168">
            <v>1397</v>
          </cell>
        </row>
        <row r="169">
          <cell r="H169" t="str">
            <v>336-14-1</v>
          </cell>
          <cell r="I169">
            <v>1398</v>
          </cell>
        </row>
        <row r="170">
          <cell r="H170" t="str">
            <v>336-14-1</v>
          </cell>
          <cell r="I170">
            <v>1399</v>
          </cell>
        </row>
        <row r="171">
          <cell r="H171" t="str">
            <v>325-17-1</v>
          </cell>
          <cell r="I171">
            <v>1400</v>
          </cell>
        </row>
        <row r="172">
          <cell r="H172" t="str">
            <v>249-16-1</v>
          </cell>
          <cell r="I172">
            <v>1401</v>
          </cell>
        </row>
        <row r="173">
          <cell r="H173" t="str">
            <v>317-12-1</v>
          </cell>
          <cell r="I173">
            <v>1404</v>
          </cell>
        </row>
        <row r="174">
          <cell r="H174" t="str">
            <v>317-12-1</v>
          </cell>
          <cell r="I174">
            <v>1405</v>
          </cell>
        </row>
        <row r="175">
          <cell r="H175" t="str">
            <v>244-16-1</v>
          </cell>
          <cell r="I175">
            <v>1406</v>
          </cell>
        </row>
        <row r="176">
          <cell r="H176" t="str">
            <v>341-14-1</v>
          </cell>
          <cell r="I176">
            <v>1409</v>
          </cell>
        </row>
        <row r="177">
          <cell r="H177" t="str">
            <v>241-16-1</v>
          </cell>
          <cell r="I177">
            <v>1412</v>
          </cell>
        </row>
        <row r="178">
          <cell r="H178" t="str">
            <v>337-14-1</v>
          </cell>
          <cell r="I178">
            <v>1414</v>
          </cell>
        </row>
        <row r="179">
          <cell r="H179" t="str">
            <v>330-17-1</v>
          </cell>
          <cell r="I179">
            <v>1415</v>
          </cell>
        </row>
        <row r="180">
          <cell r="H180" t="str">
            <v>273-15-1</v>
          </cell>
          <cell r="I180">
            <v>1417</v>
          </cell>
        </row>
        <row r="181">
          <cell r="H181" t="str">
            <v>270-15-1</v>
          </cell>
          <cell r="I181">
            <v>1421</v>
          </cell>
        </row>
        <row r="182">
          <cell r="H182" t="str">
            <v>350-17-1</v>
          </cell>
          <cell r="I182">
            <v>1423</v>
          </cell>
        </row>
        <row r="183">
          <cell r="H183" t="str">
            <v>327-17-1</v>
          </cell>
          <cell r="I183">
            <v>1425</v>
          </cell>
        </row>
        <row r="184">
          <cell r="H184" t="str">
            <v>269-13-1</v>
          </cell>
          <cell r="I184">
            <v>1427</v>
          </cell>
        </row>
        <row r="185">
          <cell r="H185" t="str">
            <v>337-14-1</v>
          </cell>
          <cell r="I185">
            <v>1430</v>
          </cell>
        </row>
        <row r="186">
          <cell r="H186" t="str">
            <v>337-14-1</v>
          </cell>
          <cell r="I186">
            <v>1431</v>
          </cell>
        </row>
        <row r="187">
          <cell r="H187" t="str">
            <v>337-14-1</v>
          </cell>
          <cell r="I187">
            <v>1432</v>
          </cell>
        </row>
        <row r="188">
          <cell r="H188" t="str">
            <v>271-15-1</v>
          </cell>
          <cell r="I188">
            <v>1434</v>
          </cell>
        </row>
        <row r="189">
          <cell r="H189" t="str">
            <v>250-16-1</v>
          </cell>
          <cell r="I189">
            <v>1435</v>
          </cell>
        </row>
        <row r="190">
          <cell r="H190" t="str">
            <v>239-12-1</v>
          </cell>
          <cell r="I190">
            <v>1438</v>
          </cell>
        </row>
        <row r="191">
          <cell r="H191" t="str">
            <v>347-17-1</v>
          </cell>
          <cell r="I191">
            <v>1440</v>
          </cell>
        </row>
        <row r="192">
          <cell r="H192" t="str">
            <v>336-14-1</v>
          </cell>
          <cell r="I192">
            <v>1442</v>
          </cell>
        </row>
        <row r="193">
          <cell r="H193" t="str">
            <v>317-12-1</v>
          </cell>
          <cell r="I193">
            <v>1444</v>
          </cell>
        </row>
        <row r="194">
          <cell r="H194" t="str">
            <v>270-15-1</v>
          </cell>
          <cell r="I194">
            <v>1445</v>
          </cell>
        </row>
        <row r="195">
          <cell r="H195" t="str">
            <v>265-15-1</v>
          </cell>
          <cell r="I195">
            <v>1446</v>
          </cell>
        </row>
        <row r="196">
          <cell r="H196" t="str">
            <v>250-16-1</v>
          </cell>
          <cell r="I196">
            <v>1447</v>
          </cell>
        </row>
        <row r="197">
          <cell r="H197" t="str">
            <v>239-12-1</v>
          </cell>
          <cell r="I197">
            <v>1449</v>
          </cell>
        </row>
        <row r="198">
          <cell r="H198" t="str">
            <v>270-15-1</v>
          </cell>
          <cell r="I198">
            <v>1450</v>
          </cell>
        </row>
        <row r="199">
          <cell r="H199" t="str">
            <v>270-15-1</v>
          </cell>
          <cell r="I199">
            <v>1451</v>
          </cell>
        </row>
        <row r="200">
          <cell r="H200" t="str">
            <v>249-16-1</v>
          </cell>
          <cell r="I200">
            <v>1452</v>
          </cell>
        </row>
        <row r="201">
          <cell r="H201" t="str">
            <v>337-14-1</v>
          </cell>
          <cell r="I201">
            <v>1454</v>
          </cell>
        </row>
        <row r="202">
          <cell r="H202" t="str">
            <v>341-14-1</v>
          </cell>
          <cell r="I202">
            <v>1456</v>
          </cell>
        </row>
        <row r="203">
          <cell r="H203" t="str">
            <v>318-12-1</v>
          </cell>
          <cell r="I203">
            <v>1458</v>
          </cell>
        </row>
        <row r="204">
          <cell r="H204" t="str">
            <v>315-12-1</v>
          </cell>
          <cell r="I204">
            <v>1460</v>
          </cell>
        </row>
        <row r="205">
          <cell r="H205" t="str">
            <v>248-13-1</v>
          </cell>
          <cell r="I205">
            <v>1461</v>
          </cell>
        </row>
        <row r="206">
          <cell r="H206" t="str">
            <v>241-13-1</v>
          </cell>
          <cell r="I206">
            <v>1463</v>
          </cell>
        </row>
        <row r="207">
          <cell r="H207" t="str">
            <v>343-14-1</v>
          </cell>
          <cell r="I207">
            <v>1464</v>
          </cell>
        </row>
        <row r="208">
          <cell r="H208" t="str">
            <v>341-14-1</v>
          </cell>
          <cell r="I208">
            <v>1466</v>
          </cell>
        </row>
        <row r="209">
          <cell r="H209" t="str">
            <v>340-14-1</v>
          </cell>
          <cell r="I209">
            <v>1467</v>
          </cell>
        </row>
        <row r="210">
          <cell r="H210" t="str">
            <v>335-14-1</v>
          </cell>
          <cell r="I210">
            <v>1471</v>
          </cell>
        </row>
        <row r="211">
          <cell r="H211" t="str">
            <v>317-12-1</v>
          </cell>
          <cell r="I211">
            <v>1472</v>
          </cell>
        </row>
        <row r="212">
          <cell r="H212" t="str">
            <v>244-13-1</v>
          </cell>
          <cell r="I212">
            <v>1473</v>
          </cell>
        </row>
        <row r="213">
          <cell r="H213" t="str">
            <v>242-16-1</v>
          </cell>
          <cell r="I213">
            <v>1474</v>
          </cell>
        </row>
        <row r="214">
          <cell r="H214" t="str">
            <v>241-13-1</v>
          </cell>
          <cell r="I214">
            <v>1475</v>
          </cell>
        </row>
        <row r="215">
          <cell r="H215" t="str">
            <v>237-12-1</v>
          </cell>
          <cell r="I215">
            <v>1476</v>
          </cell>
        </row>
        <row r="216">
          <cell r="H216" t="str">
            <v>231-12-1</v>
          </cell>
          <cell r="I216">
            <v>1477</v>
          </cell>
        </row>
        <row r="217">
          <cell r="H217" t="str">
            <v>346-14-1</v>
          </cell>
          <cell r="I217">
            <v>1480</v>
          </cell>
        </row>
        <row r="218">
          <cell r="H218" t="str">
            <v>319-12-1</v>
          </cell>
          <cell r="I218">
            <v>1483</v>
          </cell>
        </row>
        <row r="219">
          <cell r="H219" t="str">
            <v>244-16-1</v>
          </cell>
          <cell r="I219">
            <v>1487</v>
          </cell>
        </row>
        <row r="220">
          <cell r="H220" t="str">
            <v>244-13-1</v>
          </cell>
          <cell r="I220">
            <v>1488</v>
          </cell>
        </row>
        <row r="221">
          <cell r="H221" t="str">
            <v>242-16-1</v>
          </cell>
          <cell r="I221">
            <v>1489</v>
          </cell>
        </row>
        <row r="222">
          <cell r="H222" t="str">
            <v>237-12-1</v>
          </cell>
          <cell r="I222">
            <v>1492</v>
          </cell>
        </row>
        <row r="223">
          <cell r="H223" t="str">
            <v>349-17-1</v>
          </cell>
          <cell r="I223">
            <v>1493</v>
          </cell>
        </row>
        <row r="224">
          <cell r="H224" t="str">
            <v>319-12-1</v>
          </cell>
          <cell r="I224">
            <v>1497</v>
          </cell>
        </row>
        <row r="225">
          <cell r="H225" t="str">
            <v>251-16-1</v>
          </cell>
          <cell r="I225">
            <v>1499</v>
          </cell>
        </row>
        <row r="226">
          <cell r="H226" t="str">
            <v>241-16-1</v>
          </cell>
          <cell r="I226">
            <v>1500</v>
          </cell>
        </row>
        <row r="227">
          <cell r="H227" t="str">
            <v>324-17-1</v>
          </cell>
          <cell r="I227">
            <v>1503</v>
          </cell>
        </row>
        <row r="228">
          <cell r="H228" t="str">
            <v>238-12-1</v>
          </cell>
          <cell r="I228">
            <v>1506</v>
          </cell>
        </row>
        <row r="229">
          <cell r="H229" t="str">
            <v>268-15-1</v>
          </cell>
          <cell r="I229">
            <v>1511</v>
          </cell>
        </row>
        <row r="230">
          <cell r="H230" t="str">
            <v>264-15-1</v>
          </cell>
          <cell r="I230">
            <v>1512</v>
          </cell>
        </row>
        <row r="231">
          <cell r="H231" t="str">
            <v>263-15-1</v>
          </cell>
          <cell r="I231">
            <v>1513</v>
          </cell>
        </row>
        <row r="232">
          <cell r="H232" t="str">
            <v>244-13-1</v>
          </cell>
          <cell r="I232">
            <v>1516</v>
          </cell>
        </row>
        <row r="233">
          <cell r="H233" t="str">
            <v>242-16-1</v>
          </cell>
          <cell r="I233">
            <v>1517</v>
          </cell>
        </row>
        <row r="234">
          <cell r="H234" t="str">
            <v>321-12-1</v>
          </cell>
          <cell r="I234">
            <v>1518</v>
          </cell>
        </row>
        <row r="235">
          <cell r="H235" t="str">
            <v>271-15-1</v>
          </cell>
          <cell r="I235">
            <v>1521</v>
          </cell>
        </row>
        <row r="236">
          <cell r="H236" t="str">
            <v>270-15-1</v>
          </cell>
          <cell r="I236">
            <v>1525</v>
          </cell>
        </row>
        <row r="237">
          <cell r="H237" t="str">
            <v>250-13-1</v>
          </cell>
          <cell r="I237">
            <v>1532</v>
          </cell>
        </row>
        <row r="238">
          <cell r="H238" t="str">
            <v>242-16-1</v>
          </cell>
          <cell r="I238">
            <v>1533</v>
          </cell>
        </row>
        <row r="239">
          <cell r="H239" t="str">
            <v>348-13-1</v>
          </cell>
          <cell r="I239">
            <v>1535</v>
          </cell>
        </row>
        <row r="240">
          <cell r="H240" t="str">
            <v>335-14-1</v>
          </cell>
          <cell r="I240">
            <v>1536</v>
          </cell>
        </row>
        <row r="241">
          <cell r="H241" t="str">
            <v>335-14-1</v>
          </cell>
          <cell r="I241">
            <v>1537</v>
          </cell>
        </row>
        <row r="242">
          <cell r="H242" t="str">
            <v>319-13-1</v>
          </cell>
          <cell r="I242">
            <v>1538</v>
          </cell>
        </row>
        <row r="243">
          <cell r="H243" t="str">
            <v>272-15-1</v>
          </cell>
          <cell r="I243">
            <v>1539</v>
          </cell>
        </row>
        <row r="244">
          <cell r="H244" t="str">
            <v>247-16-1</v>
          </cell>
          <cell r="I244">
            <v>1541</v>
          </cell>
        </row>
        <row r="245">
          <cell r="H245" t="str">
            <v>242-13-1</v>
          </cell>
          <cell r="I245">
            <v>1542</v>
          </cell>
        </row>
        <row r="246">
          <cell r="H246" t="str">
            <v>241-16-1</v>
          </cell>
          <cell r="I246">
            <v>1544</v>
          </cell>
        </row>
        <row r="247">
          <cell r="H247" t="str">
            <v>351-14-1</v>
          </cell>
          <cell r="I247">
            <v>1546</v>
          </cell>
        </row>
        <row r="248">
          <cell r="H248" t="str">
            <v>340-16-1</v>
          </cell>
          <cell r="I248">
            <v>1547</v>
          </cell>
        </row>
        <row r="249">
          <cell r="H249" t="str">
            <v>337-14-1</v>
          </cell>
          <cell r="I249">
            <v>1549</v>
          </cell>
        </row>
        <row r="250">
          <cell r="H250" t="str">
            <v>318-12-1</v>
          </cell>
          <cell r="I250">
            <v>1552</v>
          </cell>
        </row>
        <row r="251">
          <cell r="H251" t="str">
            <v>241-16-1</v>
          </cell>
          <cell r="I251">
            <v>1556</v>
          </cell>
        </row>
        <row r="252">
          <cell r="H252" t="str">
            <v>263-15-1</v>
          </cell>
          <cell r="I252">
            <v>1560</v>
          </cell>
        </row>
        <row r="253">
          <cell r="H253" t="str">
            <v>263-15-1</v>
          </cell>
          <cell r="I253">
            <v>1561</v>
          </cell>
        </row>
        <row r="254">
          <cell r="H254" t="str">
            <v>251-16-1</v>
          </cell>
          <cell r="I254">
            <v>1562</v>
          </cell>
        </row>
        <row r="255">
          <cell r="H255" t="str">
            <v>339-14-1</v>
          </cell>
          <cell r="I255">
            <v>1564</v>
          </cell>
        </row>
        <row r="256">
          <cell r="H256" t="str">
            <v>337-14-1</v>
          </cell>
          <cell r="I256">
            <v>1565</v>
          </cell>
        </row>
        <row r="257">
          <cell r="H257" t="str">
            <v>317-12-1</v>
          </cell>
          <cell r="I257">
            <v>1566</v>
          </cell>
        </row>
        <row r="258">
          <cell r="H258" t="str">
            <v>313-12-1</v>
          </cell>
          <cell r="I258">
            <v>1567</v>
          </cell>
        </row>
        <row r="259">
          <cell r="H259" t="str">
            <v>313-12-1</v>
          </cell>
          <cell r="I259">
            <v>1568</v>
          </cell>
        </row>
        <row r="260">
          <cell r="H260" t="str">
            <v>348-17-1</v>
          </cell>
          <cell r="I260">
            <v>1570</v>
          </cell>
        </row>
        <row r="261">
          <cell r="H261" t="str">
            <v>354-17-1</v>
          </cell>
          <cell r="I261">
            <v>1573</v>
          </cell>
        </row>
        <row r="262">
          <cell r="H262" t="str">
            <v>349-17-1</v>
          </cell>
          <cell r="I262">
            <v>1576</v>
          </cell>
        </row>
        <row r="263">
          <cell r="H263" t="str">
            <v>345-17-1</v>
          </cell>
          <cell r="I263">
            <v>1577</v>
          </cell>
        </row>
        <row r="264">
          <cell r="H264" t="str">
            <v>314-13-1</v>
          </cell>
          <cell r="I264">
            <v>1580</v>
          </cell>
        </row>
        <row r="265">
          <cell r="H265" t="str">
            <v>241-16-1</v>
          </cell>
          <cell r="I265">
            <v>1581</v>
          </cell>
        </row>
        <row r="266">
          <cell r="H266" t="str">
            <v>345-16-1</v>
          </cell>
          <cell r="I266">
            <v>1582</v>
          </cell>
        </row>
        <row r="267">
          <cell r="H267" t="str">
            <v>339-14-1</v>
          </cell>
          <cell r="I267">
            <v>1584</v>
          </cell>
        </row>
        <row r="268">
          <cell r="H268" t="str">
            <v>265-15-1</v>
          </cell>
          <cell r="I268">
            <v>1587</v>
          </cell>
        </row>
        <row r="269">
          <cell r="H269" t="str">
            <v>247-13-1</v>
          </cell>
          <cell r="I269">
            <v>1588</v>
          </cell>
        </row>
        <row r="270">
          <cell r="H270" t="str">
            <v>243-16-1</v>
          </cell>
          <cell r="I270">
            <v>1589</v>
          </cell>
        </row>
        <row r="271">
          <cell r="H271" t="str">
            <v>242-16-1</v>
          </cell>
          <cell r="I271">
            <v>1590</v>
          </cell>
        </row>
        <row r="272">
          <cell r="H272" t="str">
            <v>318-12-1</v>
          </cell>
          <cell r="I272">
            <v>1592</v>
          </cell>
        </row>
        <row r="273">
          <cell r="H273" t="str">
            <v>270-15-1</v>
          </cell>
          <cell r="I273">
            <v>1593</v>
          </cell>
        </row>
        <row r="274">
          <cell r="H274" t="str">
            <v>270-15-1</v>
          </cell>
          <cell r="I274">
            <v>1594</v>
          </cell>
        </row>
        <row r="275">
          <cell r="H275" t="str">
            <v>266-15-1</v>
          </cell>
          <cell r="I275">
            <v>1595</v>
          </cell>
        </row>
        <row r="276">
          <cell r="H276" t="str">
            <v>251-16-1</v>
          </cell>
          <cell r="I276">
            <v>1596</v>
          </cell>
        </row>
        <row r="277">
          <cell r="H277" t="str">
            <v>247-13-1</v>
          </cell>
          <cell r="I277">
            <v>1598</v>
          </cell>
        </row>
        <row r="278">
          <cell r="H278" t="str">
            <v>242-13-1</v>
          </cell>
          <cell r="I278">
            <v>1599</v>
          </cell>
        </row>
        <row r="279">
          <cell r="H279" t="str">
            <v>314-12-1</v>
          </cell>
          <cell r="I279">
            <v>1600</v>
          </cell>
        </row>
        <row r="280">
          <cell r="H280" t="str">
            <v>270-15-1</v>
          </cell>
          <cell r="I280">
            <v>1601</v>
          </cell>
        </row>
        <row r="281">
          <cell r="H281" t="str">
            <v>478-18-2</v>
          </cell>
          <cell r="I281">
            <v>1026</v>
          </cell>
        </row>
        <row r="282">
          <cell r="H282" t="str">
            <v>478-12-2</v>
          </cell>
          <cell r="I282">
            <v>1027</v>
          </cell>
        </row>
        <row r="283">
          <cell r="H283" t="str">
            <v>472-18-2</v>
          </cell>
          <cell r="I283">
            <v>1028</v>
          </cell>
        </row>
        <row r="284">
          <cell r="H284" t="str">
            <v>472-12-2</v>
          </cell>
          <cell r="I284">
            <v>1029</v>
          </cell>
        </row>
        <row r="285">
          <cell r="H285" t="str">
            <v>355-18-2</v>
          </cell>
          <cell r="I285">
            <v>1030</v>
          </cell>
        </row>
        <row r="286">
          <cell r="H286" t="str">
            <v>352-18-2</v>
          </cell>
          <cell r="I286">
            <v>1031</v>
          </cell>
        </row>
        <row r="287">
          <cell r="H287" t="str">
            <v>352-12-2</v>
          </cell>
          <cell r="I287">
            <v>1032</v>
          </cell>
        </row>
        <row r="288">
          <cell r="H288" t="str">
            <v>351-18-2</v>
          </cell>
          <cell r="I288">
            <v>1033</v>
          </cell>
        </row>
        <row r="289">
          <cell r="H289" t="str">
            <v>351-18-2</v>
          </cell>
          <cell r="I289">
            <v>1034</v>
          </cell>
        </row>
        <row r="290">
          <cell r="H290" t="str">
            <v>346-12-2</v>
          </cell>
          <cell r="I290">
            <v>1035</v>
          </cell>
        </row>
        <row r="291">
          <cell r="H291" t="str">
            <v>345-12-2</v>
          </cell>
          <cell r="I291">
            <v>1036</v>
          </cell>
        </row>
        <row r="292">
          <cell r="H292" t="str">
            <v>344-18-2</v>
          </cell>
          <cell r="I292">
            <v>1037</v>
          </cell>
        </row>
        <row r="293">
          <cell r="H293" t="str">
            <v>343-18-2</v>
          </cell>
          <cell r="I293">
            <v>1038</v>
          </cell>
        </row>
        <row r="294">
          <cell r="H294" t="str">
            <v>343-18-2</v>
          </cell>
          <cell r="I294">
            <v>1039</v>
          </cell>
        </row>
        <row r="295">
          <cell r="H295" t="str">
            <v>342-18-2</v>
          </cell>
          <cell r="I295">
            <v>1040</v>
          </cell>
        </row>
        <row r="296">
          <cell r="H296" t="str">
            <v>341-18-2</v>
          </cell>
          <cell r="I296">
            <v>1041</v>
          </cell>
        </row>
        <row r="297">
          <cell r="H297" t="str">
            <v>341-18-2</v>
          </cell>
          <cell r="I297">
            <v>1042</v>
          </cell>
        </row>
        <row r="298">
          <cell r="H298" t="str">
            <v>336-18-2</v>
          </cell>
          <cell r="I298">
            <v>1043</v>
          </cell>
        </row>
        <row r="299">
          <cell r="H299" t="str">
            <v>335-18-2</v>
          </cell>
          <cell r="I299">
            <v>1044</v>
          </cell>
        </row>
        <row r="300">
          <cell r="H300" t="str">
            <v>329-12-2</v>
          </cell>
          <cell r="I300">
            <v>1045</v>
          </cell>
        </row>
        <row r="301">
          <cell r="H301" t="str">
            <v>314-18-2</v>
          </cell>
          <cell r="I301">
            <v>1046</v>
          </cell>
        </row>
        <row r="302">
          <cell r="H302" t="str">
            <v>312-18-2</v>
          </cell>
          <cell r="I302">
            <v>1047</v>
          </cell>
        </row>
        <row r="303">
          <cell r="H303" t="str">
            <v>311-18-2</v>
          </cell>
          <cell r="I303">
            <v>1048</v>
          </cell>
        </row>
        <row r="304">
          <cell r="H304" t="str">
            <v>273-18-2</v>
          </cell>
          <cell r="I304">
            <v>1049</v>
          </cell>
        </row>
        <row r="305">
          <cell r="H305" t="str">
            <v>268-18-2</v>
          </cell>
          <cell r="I305">
            <v>1051</v>
          </cell>
        </row>
        <row r="306">
          <cell r="H306" t="str">
            <v>265-12-2</v>
          </cell>
          <cell r="I306">
            <v>1052</v>
          </cell>
        </row>
        <row r="307">
          <cell r="H307" t="str">
            <v>264-18-2</v>
          </cell>
          <cell r="I307">
            <v>1053</v>
          </cell>
        </row>
        <row r="308">
          <cell r="H308" t="str">
            <v>250-12-2</v>
          </cell>
          <cell r="I308">
            <v>1055</v>
          </cell>
        </row>
        <row r="309">
          <cell r="H309" t="str">
            <v>250-12-2</v>
          </cell>
          <cell r="I309">
            <v>1056</v>
          </cell>
        </row>
        <row r="310">
          <cell r="H310" t="str">
            <v>249-18-2</v>
          </cell>
          <cell r="I310">
            <v>1057</v>
          </cell>
        </row>
        <row r="311">
          <cell r="H311" t="str">
            <v>247-12-2</v>
          </cell>
          <cell r="I311">
            <v>1058</v>
          </cell>
        </row>
        <row r="312">
          <cell r="H312" t="str">
            <v>246-18-2</v>
          </cell>
          <cell r="I312">
            <v>1059</v>
          </cell>
        </row>
        <row r="313">
          <cell r="H313" t="str">
            <v>243-18-2</v>
          </cell>
          <cell r="I313">
            <v>1060</v>
          </cell>
        </row>
        <row r="314">
          <cell r="H314" t="str">
            <v>243-12-2</v>
          </cell>
          <cell r="I314">
            <v>1061</v>
          </cell>
        </row>
        <row r="315">
          <cell r="H315" t="str">
            <v>241-18-2</v>
          </cell>
          <cell r="I315">
            <v>1062</v>
          </cell>
        </row>
        <row r="316">
          <cell r="H316" t="str">
            <v>240-12-2</v>
          </cell>
          <cell r="I316">
            <v>1064</v>
          </cell>
        </row>
        <row r="317">
          <cell r="H317" t="str">
            <v>237-12-2</v>
          </cell>
          <cell r="I317">
            <v>1065</v>
          </cell>
        </row>
        <row r="318">
          <cell r="H318" t="str">
            <v>236-12-2</v>
          </cell>
          <cell r="I318">
            <v>1066</v>
          </cell>
        </row>
        <row r="319">
          <cell r="H319" t="str">
            <v>235-18-2</v>
          </cell>
          <cell r="I319">
            <v>1067</v>
          </cell>
        </row>
        <row r="320">
          <cell r="H320" t="str">
            <v>233-12-2</v>
          </cell>
          <cell r="I320">
            <v>1068</v>
          </cell>
        </row>
        <row r="321">
          <cell r="H321" t="str">
            <v>327-17-2</v>
          </cell>
          <cell r="I321">
            <v>1069</v>
          </cell>
        </row>
        <row r="322">
          <cell r="H322" t="str">
            <v>344-14-2</v>
          </cell>
          <cell r="I322">
            <v>1072</v>
          </cell>
        </row>
        <row r="323">
          <cell r="H323" t="str">
            <v>344-14-2</v>
          </cell>
          <cell r="I323">
            <v>1074</v>
          </cell>
        </row>
        <row r="324">
          <cell r="H324" t="str">
            <v>333-14-2</v>
          </cell>
          <cell r="I324">
            <v>1075</v>
          </cell>
        </row>
        <row r="325">
          <cell r="H325" t="str">
            <v>246-16-2</v>
          </cell>
          <cell r="I325">
            <v>1077</v>
          </cell>
        </row>
        <row r="326">
          <cell r="H326" t="str">
            <v>351-16-2</v>
          </cell>
          <cell r="I326">
            <v>1078</v>
          </cell>
        </row>
        <row r="327">
          <cell r="H327" t="str">
            <v>345-17-2</v>
          </cell>
          <cell r="I327">
            <v>1079</v>
          </cell>
        </row>
        <row r="328">
          <cell r="H328" t="str">
            <v>317-17-2</v>
          </cell>
          <cell r="I328">
            <v>1080</v>
          </cell>
        </row>
        <row r="329">
          <cell r="H329" t="str">
            <v>242-16-2</v>
          </cell>
          <cell r="I329">
            <v>1082</v>
          </cell>
        </row>
        <row r="330">
          <cell r="H330" t="str">
            <v>354-17-2</v>
          </cell>
          <cell r="I330">
            <v>1084</v>
          </cell>
        </row>
        <row r="331">
          <cell r="H331" t="str">
            <v>341-14-2</v>
          </cell>
          <cell r="I331">
            <v>1085</v>
          </cell>
        </row>
        <row r="332">
          <cell r="H332" t="str">
            <v>336-16-2</v>
          </cell>
          <cell r="I332">
            <v>1087</v>
          </cell>
        </row>
        <row r="333">
          <cell r="H333" t="str">
            <v>336-14-2</v>
          </cell>
          <cell r="I333">
            <v>1088</v>
          </cell>
        </row>
        <row r="334">
          <cell r="H334" t="str">
            <v>318-12-2</v>
          </cell>
          <cell r="I334">
            <v>1089</v>
          </cell>
        </row>
        <row r="335">
          <cell r="H335" t="str">
            <v>314-14-2</v>
          </cell>
          <cell r="I335">
            <v>1090</v>
          </cell>
        </row>
        <row r="336">
          <cell r="H336" t="str">
            <v>265-12-2</v>
          </cell>
          <cell r="I336">
            <v>1091</v>
          </cell>
        </row>
        <row r="337">
          <cell r="H337" t="str">
            <v>263-16-2</v>
          </cell>
          <cell r="I337">
            <v>1092</v>
          </cell>
        </row>
        <row r="338">
          <cell r="H338" t="str">
            <v>247-16-2</v>
          </cell>
          <cell r="I338">
            <v>1095</v>
          </cell>
        </row>
        <row r="339">
          <cell r="H339" t="str">
            <v>246-17-2</v>
          </cell>
          <cell r="I339">
            <v>1096</v>
          </cell>
        </row>
        <row r="340">
          <cell r="H340" t="str">
            <v>244-17-2</v>
          </cell>
          <cell r="I340">
            <v>1097</v>
          </cell>
        </row>
        <row r="341">
          <cell r="H341" t="str">
            <v>242-16-2</v>
          </cell>
          <cell r="I341">
            <v>1100</v>
          </cell>
        </row>
        <row r="342">
          <cell r="H342" t="str">
            <v>242-16-2</v>
          </cell>
          <cell r="I342">
            <v>1101</v>
          </cell>
        </row>
        <row r="343">
          <cell r="H343" t="str">
            <v>239-14-2</v>
          </cell>
          <cell r="I343">
            <v>1103</v>
          </cell>
        </row>
        <row r="344">
          <cell r="H344" t="str">
            <v>478-17-2</v>
          </cell>
          <cell r="I344">
            <v>1104</v>
          </cell>
        </row>
        <row r="345">
          <cell r="H345" t="str">
            <v>318-17-2</v>
          </cell>
          <cell r="I345">
            <v>1106</v>
          </cell>
        </row>
        <row r="346">
          <cell r="H346" t="str">
            <v>317-14-2</v>
          </cell>
          <cell r="I346">
            <v>1107</v>
          </cell>
        </row>
        <row r="347">
          <cell r="H347" t="str">
            <v>247-17-2</v>
          </cell>
          <cell r="I347">
            <v>1110</v>
          </cell>
        </row>
        <row r="348">
          <cell r="H348" t="str">
            <v>354-17-2</v>
          </cell>
          <cell r="I348">
            <v>1111</v>
          </cell>
        </row>
        <row r="349">
          <cell r="H349" t="str">
            <v>339-17-2</v>
          </cell>
          <cell r="I349">
            <v>1114</v>
          </cell>
        </row>
        <row r="350">
          <cell r="H350" t="str">
            <v>345-14-2</v>
          </cell>
          <cell r="I350">
            <v>1122</v>
          </cell>
        </row>
        <row r="351">
          <cell r="H351" t="str">
            <v>247-17-2</v>
          </cell>
          <cell r="I351">
            <v>1125</v>
          </cell>
        </row>
        <row r="352">
          <cell r="H352" t="str">
            <v>235-16-2</v>
          </cell>
          <cell r="I352">
            <v>1126</v>
          </cell>
        </row>
        <row r="353">
          <cell r="H353" t="str">
            <v>329-12-2</v>
          </cell>
          <cell r="I353">
            <v>1133</v>
          </cell>
        </row>
        <row r="354">
          <cell r="H354" t="str">
            <v>327-14-2</v>
          </cell>
          <cell r="I354">
            <v>1134</v>
          </cell>
        </row>
        <row r="355">
          <cell r="H355" t="str">
            <v>319-12-2</v>
          </cell>
          <cell r="I355">
            <v>1136</v>
          </cell>
        </row>
        <row r="356">
          <cell r="H356" t="str">
            <v>269-16-2</v>
          </cell>
          <cell r="I356">
            <v>1140</v>
          </cell>
        </row>
        <row r="357">
          <cell r="H357" t="str">
            <v>242-16-2</v>
          </cell>
          <cell r="I357">
            <v>1142</v>
          </cell>
        </row>
        <row r="358">
          <cell r="H358" t="str">
            <v>238-12-2</v>
          </cell>
          <cell r="I358">
            <v>1143</v>
          </cell>
        </row>
        <row r="359">
          <cell r="H359" t="str">
            <v>478-17-2</v>
          </cell>
          <cell r="I359">
            <v>1144</v>
          </cell>
        </row>
        <row r="360">
          <cell r="H360" t="str">
            <v>341-14-2</v>
          </cell>
          <cell r="I360">
            <v>1148</v>
          </cell>
        </row>
        <row r="361">
          <cell r="H361" t="str">
            <v>337-16-2</v>
          </cell>
          <cell r="I361">
            <v>1150</v>
          </cell>
        </row>
        <row r="362">
          <cell r="H362" t="str">
            <v>272-17-2</v>
          </cell>
          <cell r="I362">
            <v>1154</v>
          </cell>
        </row>
        <row r="363">
          <cell r="H363" t="str">
            <v>251-17-2</v>
          </cell>
          <cell r="I363">
            <v>1158</v>
          </cell>
        </row>
        <row r="364">
          <cell r="H364" t="str">
            <v>242-16-2</v>
          </cell>
          <cell r="I364">
            <v>1159</v>
          </cell>
        </row>
        <row r="365">
          <cell r="H365" t="str">
            <v>242-16-2</v>
          </cell>
          <cell r="I365">
            <v>1160</v>
          </cell>
        </row>
        <row r="366">
          <cell r="H366" t="str">
            <v>341-14-2</v>
          </cell>
          <cell r="I366">
            <v>1163</v>
          </cell>
        </row>
        <row r="367">
          <cell r="H367" t="str">
            <v>271-17-2</v>
          </cell>
          <cell r="I367">
            <v>1166</v>
          </cell>
        </row>
        <row r="368">
          <cell r="H368" t="str">
            <v>344-14-2</v>
          </cell>
          <cell r="I368">
            <v>1170</v>
          </cell>
        </row>
        <row r="369">
          <cell r="H369" t="str">
            <v>475-12-2</v>
          </cell>
          <cell r="I369">
            <v>1171</v>
          </cell>
        </row>
        <row r="370">
          <cell r="H370" t="str">
            <v>354-12-2</v>
          </cell>
          <cell r="I370">
            <v>1172</v>
          </cell>
        </row>
        <row r="371">
          <cell r="H371" t="str">
            <v>347-14-2</v>
          </cell>
          <cell r="I371">
            <v>1174</v>
          </cell>
        </row>
        <row r="372">
          <cell r="H372" t="str">
            <v>326-14-2</v>
          </cell>
          <cell r="I372">
            <v>1176</v>
          </cell>
        </row>
        <row r="373">
          <cell r="H373" t="str">
            <v>326-12-2</v>
          </cell>
          <cell r="I373">
            <v>1177</v>
          </cell>
        </row>
        <row r="374">
          <cell r="H374" t="str">
            <v>235-12-2</v>
          </cell>
          <cell r="I374">
            <v>1181</v>
          </cell>
        </row>
        <row r="375">
          <cell r="H375" t="str">
            <v>312-14-2</v>
          </cell>
          <cell r="I375">
            <v>1184</v>
          </cell>
        </row>
        <row r="376">
          <cell r="H376" t="str">
            <v>325-17-2</v>
          </cell>
          <cell r="I376">
            <v>1186</v>
          </cell>
        </row>
        <row r="377">
          <cell r="H377" t="str">
            <v>324-17-2</v>
          </cell>
          <cell r="I377">
            <v>1187</v>
          </cell>
        </row>
        <row r="378">
          <cell r="H378" t="str">
            <v>317-12-2</v>
          </cell>
          <cell r="I378">
            <v>1194</v>
          </cell>
        </row>
        <row r="379">
          <cell r="H379" t="str">
            <v>263-14-2</v>
          </cell>
          <cell r="I379">
            <v>1195</v>
          </cell>
        </row>
        <row r="380">
          <cell r="H380" t="str">
            <v>353-12-2</v>
          </cell>
          <cell r="I380">
            <v>1196</v>
          </cell>
        </row>
        <row r="381">
          <cell r="H381" t="str">
            <v>325-17-2</v>
          </cell>
          <cell r="I381">
            <v>1197</v>
          </cell>
        </row>
        <row r="382">
          <cell r="H382" t="str">
            <v>352-16-2</v>
          </cell>
          <cell r="I382">
            <v>1199</v>
          </cell>
        </row>
        <row r="383">
          <cell r="H383" t="str">
            <v>346-14-2</v>
          </cell>
          <cell r="I383">
            <v>1200</v>
          </cell>
        </row>
        <row r="384">
          <cell r="H384" t="str">
            <v>272-14-2</v>
          </cell>
          <cell r="I384">
            <v>1202</v>
          </cell>
        </row>
        <row r="385">
          <cell r="H385" t="str">
            <v>264-17-2</v>
          </cell>
          <cell r="I385">
            <v>1203</v>
          </cell>
        </row>
        <row r="386">
          <cell r="H386" t="str">
            <v>245-17-2</v>
          </cell>
          <cell r="I386">
            <v>1205</v>
          </cell>
        </row>
        <row r="387">
          <cell r="H387" t="str">
            <v>478-17-2</v>
          </cell>
          <cell r="I387">
            <v>1207</v>
          </cell>
        </row>
        <row r="388">
          <cell r="H388" t="str">
            <v>349-16-2</v>
          </cell>
          <cell r="I388">
            <v>1210</v>
          </cell>
        </row>
        <row r="389">
          <cell r="H389" t="str">
            <v>348-17-2</v>
          </cell>
          <cell r="I389">
            <v>1215</v>
          </cell>
        </row>
        <row r="390">
          <cell r="H390" t="str">
            <v>348-16-2</v>
          </cell>
          <cell r="I390">
            <v>1216</v>
          </cell>
        </row>
        <row r="391">
          <cell r="H391" t="str">
            <v>345-17-2</v>
          </cell>
          <cell r="I391">
            <v>1217</v>
          </cell>
        </row>
        <row r="392">
          <cell r="H392" t="str">
            <v>341-14-2</v>
          </cell>
          <cell r="I392">
            <v>1218</v>
          </cell>
        </row>
        <row r="393">
          <cell r="H393" t="str">
            <v>341-14-2</v>
          </cell>
          <cell r="I393">
            <v>1219</v>
          </cell>
        </row>
        <row r="394">
          <cell r="H394" t="str">
            <v>341-14-2</v>
          </cell>
          <cell r="I394">
            <v>1223</v>
          </cell>
        </row>
        <row r="395">
          <cell r="H395" t="str">
            <v>341-14-2</v>
          </cell>
          <cell r="I395">
            <v>1224</v>
          </cell>
        </row>
        <row r="396">
          <cell r="H396" t="str">
            <v>351-16-2</v>
          </cell>
          <cell r="I396">
            <v>1225</v>
          </cell>
        </row>
        <row r="397">
          <cell r="H397" t="str">
            <v>343-14-2</v>
          </cell>
          <cell r="I397">
            <v>1226</v>
          </cell>
        </row>
        <row r="398">
          <cell r="H398" t="str">
            <v>341-14-2</v>
          </cell>
          <cell r="I398">
            <v>1227</v>
          </cell>
        </row>
        <row r="399">
          <cell r="H399" t="str">
            <v>244-16-2</v>
          </cell>
          <cell r="I399">
            <v>1228</v>
          </cell>
        </row>
        <row r="400">
          <cell r="H400" t="str">
            <v>478-16-2</v>
          </cell>
          <cell r="I400">
            <v>1229</v>
          </cell>
        </row>
        <row r="401">
          <cell r="H401" t="str">
            <v>339-17-2</v>
          </cell>
          <cell r="I401">
            <v>1230</v>
          </cell>
        </row>
        <row r="402">
          <cell r="H402" t="str">
            <v>311-17-2</v>
          </cell>
          <cell r="I402">
            <v>1234</v>
          </cell>
        </row>
        <row r="403">
          <cell r="H403" t="str">
            <v>266-16-2</v>
          </cell>
          <cell r="I403">
            <v>1235</v>
          </cell>
        </row>
        <row r="404">
          <cell r="H404" t="str">
            <v>246-17-2</v>
          </cell>
          <cell r="I404">
            <v>1236</v>
          </cell>
        </row>
        <row r="405">
          <cell r="H405" t="str">
            <v>251-16-2</v>
          </cell>
          <cell r="I405">
            <v>1237</v>
          </cell>
        </row>
        <row r="406">
          <cell r="H406" t="str">
            <v>248-15-2</v>
          </cell>
          <cell r="I406">
            <v>1238</v>
          </cell>
        </row>
        <row r="407">
          <cell r="H407" t="str">
            <v>478-14-2</v>
          </cell>
          <cell r="I407">
            <v>1239</v>
          </cell>
        </row>
        <row r="408">
          <cell r="H408" t="str">
            <v>474-17-2</v>
          </cell>
          <cell r="I408">
            <v>1240</v>
          </cell>
        </row>
        <row r="409">
          <cell r="H409" t="str">
            <v>331-14-2</v>
          </cell>
          <cell r="I409">
            <v>1241</v>
          </cell>
        </row>
        <row r="410">
          <cell r="H410" t="str">
            <v>318-16-2</v>
          </cell>
          <cell r="I410">
            <v>1242</v>
          </cell>
        </row>
        <row r="411">
          <cell r="H411" t="str">
            <v>270-14-2</v>
          </cell>
          <cell r="I411">
            <v>1243</v>
          </cell>
        </row>
        <row r="412">
          <cell r="H412" t="str">
            <v>251-16-2</v>
          </cell>
          <cell r="I412">
            <v>1244</v>
          </cell>
        </row>
        <row r="413">
          <cell r="H413" t="str">
            <v>242-17-2</v>
          </cell>
          <cell r="I413">
            <v>1246</v>
          </cell>
        </row>
        <row r="414">
          <cell r="H414" t="str">
            <v>473-17-2</v>
          </cell>
          <cell r="I414">
            <v>1247</v>
          </cell>
        </row>
        <row r="415">
          <cell r="H415" t="str">
            <v>344-14-2</v>
          </cell>
          <cell r="I415">
            <v>1248</v>
          </cell>
        </row>
        <row r="416">
          <cell r="H416" t="str">
            <v>266-14-2</v>
          </cell>
          <cell r="I416">
            <v>1249</v>
          </cell>
        </row>
        <row r="417">
          <cell r="H417" t="str">
            <v>353-12-2</v>
          </cell>
          <cell r="I417">
            <v>1251</v>
          </cell>
        </row>
        <row r="418">
          <cell r="H418" t="str">
            <v>340-14-2</v>
          </cell>
          <cell r="I418">
            <v>1253</v>
          </cell>
        </row>
        <row r="419">
          <cell r="H419" t="str">
            <v>272-17-2</v>
          </cell>
          <cell r="I419">
            <v>1259</v>
          </cell>
        </row>
        <row r="420">
          <cell r="H420" t="str">
            <v>272-16-2</v>
          </cell>
          <cell r="I420">
            <v>1260</v>
          </cell>
        </row>
        <row r="421">
          <cell r="H421" t="str">
            <v>326-17-2</v>
          </cell>
          <cell r="I421">
            <v>1263</v>
          </cell>
        </row>
        <row r="422">
          <cell r="H422" t="str">
            <v>326-15-2</v>
          </cell>
          <cell r="I422">
            <v>1264</v>
          </cell>
        </row>
        <row r="423">
          <cell r="H423" t="str">
            <v>271-15-2</v>
          </cell>
          <cell r="I423">
            <v>1266</v>
          </cell>
        </row>
        <row r="424">
          <cell r="H424" t="str">
            <v>351-16-2</v>
          </cell>
          <cell r="I424">
            <v>1273</v>
          </cell>
        </row>
        <row r="425">
          <cell r="H425" t="str">
            <v>350-16-2</v>
          </cell>
          <cell r="I425">
            <v>1274</v>
          </cell>
        </row>
        <row r="426">
          <cell r="H426" t="str">
            <v>345-16-2</v>
          </cell>
          <cell r="I426">
            <v>1275</v>
          </cell>
        </row>
        <row r="427">
          <cell r="H427" t="str">
            <v>334-16-2</v>
          </cell>
          <cell r="I427">
            <v>1278</v>
          </cell>
        </row>
        <row r="428">
          <cell r="H428" t="str">
            <v>325-17-2</v>
          </cell>
          <cell r="I428">
            <v>1282</v>
          </cell>
        </row>
        <row r="429">
          <cell r="H429" t="str">
            <v>270-14-2</v>
          </cell>
          <cell r="I429">
            <v>1284</v>
          </cell>
        </row>
        <row r="430">
          <cell r="H430" t="str">
            <v>344-14-2</v>
          </cell>
          <cell r="I430">
            <v>1287</v>
          </cell>
        </row>
        <row r="431">
          <cell r="H431" t="str">
            <v>341-14-2</v>
          </cell>
          <cell r="I431">
            <v>1288</v>
          </cell>
        </row>
        <row r="432">
          <cell r="H432" t="str">
            <v>328-17-2</v>
          </cell>
          <cell r="I432">
            <v>1289</v>
          </cell>
        </row>
        <row r="433">
          <cell r="H433" t="str">
            <v>323-17-2</v>
          </cell>
          <cell r="I433">
            <v>1290</v>
          </cell>
        </row>
        <row r="434">
          <cell r="H434" t="str">
            <v>266-14-2</v>
          </cell>
          <cell r="I434">
            <v>1292</v>
          </cell>
        </row>
        <row r="435">
          <cell r="H435" t="str">
            <v>344-14-2</v>
          </cell>
          <cell r="I435">
            <v>1293</v>
          </cell>
        </row>
        <row r="436">
          <cell r="H436" t="str">
            <v>343-14-2</v>
          </cell>
          <cell r="I436">
            <v>1294</v>
          </cell>
        </row>
        <row r="437">
          <cell r="H437" t="str">
            <v>264-15-2</v>
          </cell>
          <cell r="I437">
            <v>1296</v>
          </cell>
        </row>
        <row r="438">
          <cell r="H438" t="str">
            <v>238-16-2</v>
          </cell>
          <cell r="I438">
            <v>1297</v>
          </cell>
        </row>
        <row r="439">
          <cell r="H439" t="str">
            <v>356-17-2</v>
          </cell>
          <cell r="I439">
            <v>1298</v>
          </cell>
        </row>
        <row r="440">
          <cell r="H440" t="str">
            <v>329-17-2</v>
          </cell>
          <cell r="I440">
            <v>1299</v>
          </cell>
        </row>
        <row r="441">
          <cell r="H441" t="str">
            <v>265-15-2</v>
          </cell>
          <cell r="I441">
            <v>1301</v>
          </cell>
        </row>
        <row r="442">
          <cell r="H442" t="str">
            <v>241-13-2</v>
          </cell>
          <cell r="I442">
            <v>1303</v>
          </cell>
        </row>
        <row r="443">
          <cell r="H443" t="str">
            <v>339-14-2</v>
          </cell>
          <cell r="I443">
            <v>1304</v>
          </cell>
        </row>
        <row r="444">
          <cell r="H444" t="str">
            <v>339-14-2</v>
          </cell>
          <cell r="I444">
            <v>1305</v>
          </cell>
        </row>
        <row r="445">
          <cell r="H445" t="str">
            <v>318-12-2</v>
          </cell>
          <cell r="I445">
            <v>1306</v>
          </cell>
        </row>
        <row r="446">
          <cell r="H446" t="str">
            <v>270-15-2</v>
          </cell>
          <cell r="I446">
            <v>1307</v>
          </cell>
        </row>
        <row r="447">
          <cell r="H447" t="str">
            <v>353-17-2</v>
          </cell>
          <cell r="I447">
            <v>1310</v>
          </cell>
        </row>
        <row r="448">
          <cell r="H448" t="str">
            <v>329-17-2</v>
          </cell>
          <cell r="I448">
            <v>1312</v>
          </cell>
        </row>
        <row r="449">
          <cell r="H449" t="str">
            <v>340-14-2</v>
          </cell>
          <cell r="I449">
            <v>1318</v>
          </cell>
        </row>
        <row r="450">
          <cell r="H450" t="str">
            <v>340-14-2</v>
          </cell>
          <cell r="I450">
            <v>1319</v>
          </cell>
        </row>
        <row r="451">
          <cell r="H451" t="str">
            <v>325-17-2</v>
          </cell>
          <cell r="I451">
            <v>1323</v>
          </cell>
        </row>
        <row r="452">
          <cell r="H452" t="str">
            <v>270-15-2</v>
          </cell>
          <cell r="I452">
            <v>1326</v>
          </cell>
        </row>
        <row r="453">
          <cell r="H453" t="str">
            <v>241-16-2</v>
          </cell>
          <cell r="I453">
            <v>1327</v>
          </cell>
        </row>
        <row r="454">
          <cell r="H454" t="str">
            <v>347-17-2</v>
          </cell>
          <cell r="I454">
            <v>1328</v>
          </cell>
        </row>
        <row r="455">
          <cell r="H455" t="str">
            <v>337-14-2</v>
          </cell>
          <cell r="I455">
            <v>1329</v>
          </cell>
        </row>
        <row r="456">
          <cell r="H456" t="str">
            <v>320-12-2</v>
          </cell>
          <cell r="I456">
            <v>1330</v>
          </cell>
        </row>
        <row r="457">
          <cell r="H457" t="str">
            <v>263-15-2</v>
          </cell>
          <cell r="I457">
            <v>1334</v>
          </cell>
        </row>
        <row r="458">
          <cell r="H458" t="str">
            <v>244-16-2</v>
          </cell>
          <cell r="I458">
            <v>1336</v>
          </cell>
        </row>
        <row r="459">
          <cell r="H459" t="str">
            <v>239-12-2</v>
          </cell>
          <cell r="I459">
            <v>1337</v>
          </cell>
        </row>
        <row r="460">
          <cell r="H460" t="str">
            <v>351-17-2</v>
          </cell>
          <cell r="I460">
            <v>1338</v>
          </cell>
        </row>
        <row r="461">
          <cell r="H461" t="str">
            <v>311-12-2</v>
          </cell>
          <cell r="I461">
            <v>1343</v>
          </cell>
        </row>
        <row r="462">
          <cell r="H462" t="str">
            <v>311-12-2</v>
          </cell>
          <cell r="I462">
            <v>1344</v>
          </cell>
        </row>
        <row r="463">
          <cell r="H463" t="str">
            <v>265-15-2</v>
          </cell>
          <cell r="I463">
            <v>1345</v>
          </cell>
        </row>
        <row r="464">
          <cell r="H464" t="str">
            <v>263-15-2</v>
          </cell>
          <cell r="I464">
            <v>1347</v>
          </cell>
        </row>
        <row r="465">
          <cell r="H465" t="str">
            <v>251-12-2</v>
          </cell>
          <cell r="I465">
            <v>1350</v>
          </cell>
        </row>
        <row r="466">
          <cell r="H466" t="str">
            <v>231-12-2</v>
          </cell>
          <cell r="I466">
            <v>1352</v>
          </cell>
        </row>
        <row r="467">
          <cell r="H467" t="str">
            <v>343-14-2</v>
          </cell>
          <cell r="I467">
            <v>1353</v>
          </cell>
        </row>
        <row r="468">
          <cell r="H468" t="str">
            <v>339-14-2</v>
          </cell>
          <cell r="I468">
            <v>1355</v>
          </cell>
        </row>
        <row r="469">
          <cell r="H469" t="str">
            <v>337-14-2</v>
          </cell>
          <cell r="I469">
            <v>1356</v>
          </cell>
        </row>
        <row r="470">
          <cell r="H470" t="str">
            <v>332-17-2</v>
          </cell>
          <cell r="I470">
            <v>1358</v>
          </cell>
        </row>
        <row r="471">
          <cell r="H471" t="str">
            <v>332-17-2</v>
          </cell>
          <cell r="I471">
            <v>1359</v>
          </cell>
        </row>
        <row r="472">
          <cell r="H472" t="str">
            <v>332-17-2</v>
          </cell>
          <cell r="I472">
            <v>1360</v>
          </cell>
        </row>
        <row r="473">
          <cell r="H473" t="str">
            <v>251-16-2</v>
          </cell>
          <cell r="I473">
            <v>1365</v>
          </cell>
        </row>
        <row r="474">
          <cell r="H474" t="str">
            <v>242-16-2</v>
          </cell>
          <cell r="I474">
            <v>1371</v>
          </cell>
        </row>
        <row r="475">
          <cell r="H475" t="str">
            <v>241-16-2</v>
          </cell>
          <cell r="I475">
            <v>1373</v>
          </cell>
        </row>
        <row r="476">
          <cell r="H476" t="str">
            <v>236-12-2</v>
          </cell>
          <cell r="I476">
            <v>1375</v>
          </cell>
        </row>
        <row r="477">
          <cell r="H477" t="str">
            <v>316-12-2</v>
          </cell>
          <cell r="I477">
            <v>1376</v>
          </cell>
        </row>
        <row r="478">
          <cell r="H478" t="str">
            <v>263-15-2</v>
          </cell>
          <cell r="I478">
            <v>1379</v>
          </cell>
        </row>
        <row r="479">
          <cell r="H479" t="str">
            <v>356-14-2</v>
          </cell>
          <cell r="I479">
            <v>1382</v>
          </cell>
        </row>
        <row r="480">
          <cell r="H480" t="str">
            <v>337-14-2</v>
          </cell>
          <cell r="I480">
            <v>1384</v>
          </cell>
        </row>
        <row r="481">
          <cell r="H481" t="str">
            <v>321-12-2</v>
          </cell>
          <cell r="I481">
            <v>1387</v>
          </cell>
        </row>
        <row r="482">
          <cell r="H482" t="str">
            <v>314-12-2</v>
          </cell>
          <cell r="I482">
            <v>1388</v>
          </cell>
        </row>
        <row r="483">
          <cell r="H483" t="str">
            <v>314-12-2</v>
          </cell>
          <cell r="I483">
            <v>1389</v>
          </cell>
        </row>
        <row r="484">
          <cell r="H484" t="str">
            <v>263-15-2</v>
          </cell>
          <cell r="I484">
            <v>1393</v>
          </cell>
        </row>
        <row r="485">
          <cell r="H485" t="str">
            <v>244-16-2</v>
          </cell>
          <cell r="I485">
            <v>1395</v>
          </cell>
        </row>
        <row r="486">
          <cell r="H486" t="str">
            <v>316-12-2</v>
          </cell>
          <cell r="I486">
            <v>1402</v>
          </cell>
        </row>
        <row r="487">
          <cell r="H487" t="str">
            <v>329-17-2</v>
          </cell>
          <cell r="I487">
            <v>1403</v>
          </cell>
        </row>
        <row r="488">
          <cell r="H488" t="str">
            <v>237-12-2</v>
          </cell>
          <cell r="I488">
            <v>1407</v>
          </cell>
        </row>
        <row r="489">
          <cell r="H489" t="str">
            <v>356-17-2</v>
          </cell>
          <cell r="I489">
            <v>1408</v>
          </cell>
        </row>
        <row r="490">
          <cell r="H490" t="str">
            <v>322-12-2</v>
          </cell>
          <cell r="I490">
            <v>1410</v>
          </cell>
        </row>
        <row r="491">
          <cell r="H491" t="str">
            <v>263-15-2</v>
          </cell>
          <cell r="I491">
            <v>1411</v>
          </cell>
        </row>
        <row r="492">
          <cell r="H492" t="str">
            <v>341-14-2</v>
          </cell>
          <cell r="I492">
            <v>1413</v>
          </cell>
        </row>
        <row r="493">
          <cell r="H493" t="str">
            <v>273-15-2</v>
          </cell>
          <cell r="I493">
            <v>1416</v>
          </cell>
        </row>
        <row r="494">
          <cell r="H494" t="str">
            <v>246-16-2</v>
          </cell>
          <cell r="I494">
            <v>1418</v>
          </cell>
        </row>
        <row r="495">
          <cell r="H495" t="str">
            <v>314-12-2</v>
          </cell>
          <cell r="I495">
            <v>1419</v>
          </cell>
        </row>
        <row r="496">
          <cell r="H496" t="str">
            <v>271-15-2</v>
          </cell>
          <cell r="I496">
            <v>1420</v>
          </cell>
        </row>
        <row r="497">
          <cell r="H497" t="str">
            <v>352-17-2</v>
          </cell>
          <cell r="I497">
            <v>1422</v>
          </cell>
        </row>
        <row r="498">
          <cell r="H498" t="str">
            <v>330-17-2</v>
          </cell>
          <cell r="I498">
            <v>1424</v>
          </cell>
        </row>
        <row r="499">
          <cell r="H499" t="str">
            <v>322-12-2</v>
          </cell>
          <cell r="I499">
            <v>1426</v>
          </cell>
        </row>
        <row r="500">
          <cell r="H500" t="str">
            <v>341-14-2</v>
          </cell>
          <cell r="I500">
            <v>1428</v>
          </cell>
        </row>
        <row r="501">
          <cell r="H501" t="str">
            <v>341-14-2</v>
          </cell>
          <cell r="I501">
            <v>1429</v>
          </cell>
        </row>
        <row r="502">
          <cell r="H502" t="str">
            <v>336-14-2</v>
          </cell>
          <cell r="I502">
            <v>1433</v>
          </cell>
        </row>
        <row r="503">
          <cell r="H503" t="str">
            <v>249-16-2</v>
          </cell>
          <cell r="I503">
            <v>1436</v>
          </cell>
        </row>
        <row r="504">
          <cell r="H504" t="str">
            <v>246-16-2</v>
          </cell>
          <cell r="I504">
            <v>1437</v>
          </cell>
        </row>
        <row r="505">
          <cell r="H505" t="str">
            <v>236-13-2</v>
          </cell>
          <cell r="I505">
            <v>1439</v>
          </cell>
        </row>
        <row r="506">
          <cell r="H506" t="str">
            <v>337-14-2</v>
          </cell>
          <cell r="I506">
            <v>1441</v>
          </cell>
        </row>
        <row r="507">
          <cell r="H507" t="str">
            <v>317-12-2</v>
          </cell>
          <cell r="I507">
            <v>1443</v>
          </cell>
        </row>
        <row r="508">
          <cell r="H508" t="str">
            <v>243-16-2</v>
          </cell>
          <cell r="I508">
            <v>1448</v>
          </cell>
        </row>
        <row r="509">
          <cell r="H509" t="str">
            <v>246-16-2</v>
          </cell>
          <cell r="I509">
            <v>1453</v>
          </cell>
        </row>
        <row r="510">
          <cell r="H510" t="str">
            <v>238-12-2</v>
          </cell>
          <cell r="I510">
            <v>1455</v>
          </cell>
        </row>
        <row r="511">
          <cell r="H511" t="str">
            <v>318-12-2</v>
          </cell>
          <cell r="I511">
            <v>1457</v>
          </cell>
        </row>
        <row r="512">
          <cell r="H512" t="str">
            <v>315-12-2</v>
          </cell>
          <cell r="I512">
            <v>1459</v>
          </cell>
        </row>
        <row r="513">
          <cell r="H513" t="str">
            <v>245-16-2</v>
          </cell>
          <cell r="I513">
            <v>1462</v>
          </cell>
        </row>
        <row r="514">
          <cell r="H514" t="str">
            <v>341-14-2</v>
          </cell>
          <cell r="I514">
            <v>1465</v>
          </cell>
        </row>
        <row r="515">
          <cell r="H515" t="str">
            <v>338-14-2</v>
          </cell>
          <cell r="I515">
            <v>1468</v>
          </cell>
        </row>
        <row r="516">
          <cell r="H516" t="str">
            <v>336-14-2</v>
          </cell>
          <cell r="I516">
            <v>1469</v>
          </cell>
        </row>
        <row r="517">
          <cell r="H517" t="str">
            <v>335-14-2</v>
          </cell>
          <cell r="I517">
            <v>1470</v>
          </cell>
        </row>
        <row r="518">
          <cell r="H518" t="str">
            <v>230-12-2</v>
          </cell>
          <cell r="I518">
            <v>1478</v>
          </cell>
        </row>
        <row r="519">
          <cell r="H519" t="str">
            <v>354-17-2</v>
          </cell>
          <cell r="I519">
            <v>1479</v>
          </cell>
        </row>
        <row r="520">
          <cell r="H520" t="str">
            <v>326-17-2</v>
          </cell>
          <cell r="I520">
            <v>1481</v>
          </cell>
        </row>
        <row r="521">
          <cell r="H521" t="str">
            <v>324-17-2</v>
          </cell>
          <cell r="I521">
            <v>1482</v>
          </cell>
        </row>
        <row r="522">
          <cell r="H522" t="str">
            <v>318-12-2</v>
          </cell>
          <cell r="I522">
            <v>1484</v>
          </cell>
        </row>
        <row r="523">
          <cell r="H523" t="str">
            <v>317-12-2</v>
          </cell>
          <cell r="I523">
            <v>1485</v>
          </cell>
        </row>
        <row r="524">
          <cell r="H524" t="str">
            <v>268-15-2</v>
          </cell>
          <cell r="I524">
            <v>1486</v>
          </cell>
        </row>
        <row r="525">
          <cell r="H525" t="str">
            <v>241-16-2</v>
          </cell>
          <cell r="I525">
            <v>1490</v>
          </cell>
        </row>
        <row r="526">
          <cell r="H526" t="str">
            <v>237-12-2</v>
          </cell>
          <cell r="I526">
            <v>1491</v>
          </cell>
        </row>
        <row r="527">
          <cell r="H527" t="str">
            <v>346-14-2</v>
          </cell>
          <cell r="I527">
            <v>1494</v>
          </cell>
        </row>
        <row r="528">
          <cell r="H528" t="str">
            <v>344-14-2</v>
          </cell>
          <cell r="I528">
            <v>1495</v>
          </cell>
        </row>
        <row r="529">
          <cell r="H529" t="str">
            <v>344-14-2</v>
          </cell>
          <cell r="I529">
            <v>1496</v>
          </cell>
        </row>
        <row r="530">
          <cell r="H530" t="str">
            <v>271-15-2</v>
          </cell>
          <cell r="I530">
            <v>1498</v>
          </cell>
        </row>
        <row r="531">
          <cell r="H531" t="str">
            <v>354-17-2</v>
          </cell>
          <cell r="I531">
            <v>1501</v>
          </cell>
        </row>
        <row r="532">
          <cell r="H532" t="str">
            <v>353-17-2</v>
          </cell>
          <cell r="I532">
            <v>1502</v>
          </cell>
        </row>
        <row r="533">
          <cell r="H533" t="str">
            <v>270-15-2</v>
          </cell>
          <cell r="I533">
            <v>1504</v>
          </cell>
        </row>
        <row r="534">
          <cell r="H534" t="str">
            <v>269-15-2</v>
          </cell>
          <cell r="I534">
            <v>1505</v>
          </cell>
        </row>
        <row r="535">
          <cell r="H535" t="str">
            <v>231-12-2</v>
          </cell>
          <cell r="I535">
            <v>1507</v>
          </cell>
        </row>
        <row r="536">
          <cell r="H536" t="str">
            <v>348-17-2</v>
          </cell>
          <cell r="I536">
            <v>1508</v>
          </cell>
        </row>
        <row r="537">
          <cell r="H537" t="str">
            <v>326-17-2</v>
          </cell>
          <cell r="I537">
            <v>1509</v>
          </cell>
        </row>
        <row r="538">
          <cell r="H538" t="str">
            <v>312-12-2</v>
          </cell>
          <cell r="I538">
            <v>1510</v>
          </cell>
        </row>
        <row r="539">
          <cell r="H539" t="str">
            <v>244-13-2</v>
          </cell>
          <cell r="I539">
            <v>1514</v>
          </cell>
        </row>
        <row r="540">
          <cell r="H540" t="str">
            <v>244-13-2</v>
          </cell>
          <cell r="I540">
            <v>1515</v>
          </cell>
        </row>
        <row r="541">
          <cell r="H541" t="str">
            <v>274-15-2</v>
          </cell>
          <cell r="I541">
            <v>1519</v>
          </cell>
        </row>
        <row r="542">
          <cell r="H542" t="str">
            <v>273-15-2</v>
          </cell>
          <cell r="I542">
            <v>1520</v>
          </cell>
        </row>
        <row r="543">
          <cell r="H543" t="str">
            <v>251-16-2</v>
          </cell>
          <cell r="I543">
            <v>1522</v>
          </cell>
        </row>
        <row r="544">
          <cell r="H544" t="str">
            <v>340-14-2</v>
          </cell>
          <cell r="I544">
            <v>1523</v>
          </cell>
        </row>
        <row r="545">
          <cell r="H545" t="str">
            <v>321-12-2</v>
          </cell>
          <cell r="I545">
            <v>1524</v>
          </cell>
        </row>
        <row r="546">
          <cell r="H546" t="str">
            <v>250-16-2</v>
          </cell>
          <cell r="I546">
            <v>1526</v>
          </cell>
        </row>
        <row r="547">
          <cell r="H547" t="str">
            <v>242-16-2</v>
          </cell>
          <cell r="I547">
            <v>1527</v>
          </cell>
        </row>
        <row r="548">
          <cell r="H548" t="str">
            <v>240-16-2</v>
          </cell>
          <cell r="I548">
            <v>1528</v>
          </cell>
        </row>
        <row r="549">
          <cell r="H549" t="str">
            <v>478-12-2</v>
          </cell>
          <cell r="I549">
            <v>1529</v>
          </cell>
        </row>
        <row r="550">
          <cell r="H550" t="str">
            <v>347-17-2</v>
          </cell>
          <cell r="I550">
            <v>1530</v>
          </cell>
        </row>
        <row r="551">
          <cell r="H551" t="str">
            <v>343-14-2</v>
          </cell>
          <cell r="I551">
            <v>1531</v>
          </cell>
        </row>
        <row r="552">
          <cell r="H552" t="str">
            <v>351-17-2</v>
          </cell>
          <cell r="I552">
            <v>1534</v>
          </cell>
        </row>
        <row r="553">
          <cell r="H553" t="str">
            <v>268-13-2</v>
          </cell>
          <cell r="I553">
            <v>1540</v>
          </cell>
        </row>
        <row r="554">
          <cell r="H554" t="str">
            <v>242-13-2</v>
          </cell>
          <cell r="I554">
            <v>1543</v>
          </cell>
        </row>
        <row r="555">
          <cell r="H555" t="str">
            <v>231-12-2</v>
          </cell>
          <cell r="I555">
            <v>1545</v>
          </cell>
        </row>
        <row r="556">
          <cell r="H556" t="str">
            <v>337-14-2</v>
          </cell>
          <cell r="I556">
            <v>1548</v>
          </cell>
        </row>
        <row r="557">
          <cell r="H557" t="str">
            <v>336-14-2</v>
          </cell>
          <cell r="I557">
            <v>1550</v>
          </cell>
        </row>
        <row r="558">
          <cell r="H558" t="str">
            <v>336-14-2</v>
          </cell>
          <cell r="I558">
            <v>1551</v>
          </cell>
        </row>
        <row r="559">
          <cell r="H559" t="str">
            <v>315-12-2</v>
          </cell>
          <cell r="I559">
            <v>1553</v>
          </cell>
        </row>
        <row r="560">
          <cell r="H560" t="str">
            <v>250-16-2</v>
          </cell>
          <cell r="I560">
            <v>1554</v>
          </cell>
        </row>
        <row r="561">
          <cell r="H561" t="str">
            <v>242-16-2</v>
          </cell>
          <cell r="I561">
            <v>1555</v>
          </cell>
        </row>
        <row r="562">
          <cell r="H562" t="str">
            <v>230-12-2</v>
          </cell>
          <cell r="I562">
            <v>1557</v>
          </cell>
        </row>
        <row r="563">
          <cell r="H563" t="str">
            <v>271-15-2</v>
          </cell>
          <cell r="I563">
            <v>1558</v>
          </cell>
        </row>
        <row r="564">
          <cell r="H564" t="str">
            <v>264-15-2</v>
          </cell>
          <cell r="I564">
            <v>1559</v>
          </cell>
        </row>
        <row r="565">
          <cell r="H565" t="str">
            <v>347-17-2</v>
          </cell>
          <cell r="I565">
            <v>1563</v>
          </cell>
        </row>
        <row r="566">
          <cell r="H566" t="str">
            <v>348-17-2</v>
          </cell>
          <cell r="I566">
            <v>1569</v>
          </cell>
        </row>
        <row r="567">
          <cell r="H567" t="str">
            <v>329-17-2</v>
          </cell>
          <cell r="I567">
            <v>1571</v>
          </cell>
        </row>
        <row r="568">
          <cell r="H568" t="str">
            <v>326-17-2</v>
          </cell>
          <cell r="I568">
            <v>1572</v>
          </cell>
        </row>
        <row r="569">
          <cell r="H569" t="str">
            <v>351-17-2</v>
          </cell>
          <cell r="I569">
            <v>1574</v>
          </cell>
        </row>
        <row r="570">
          <cell r="H570" t="str">
            <v>351-13-2</v>
          </cell>
          <cell r="I570">
            <v>1575</v>
          </cell>
        </row>
        <row r="571">
          <cell r="H571" t="str">
            <v>324-17-2</v>
          </cell>
          <cell r="I571">
            <v>1578</v>
          </cell>
        </row>
        <row r="572">
          <cell r="H572" t="str">
            <v>314-13-2</v>
          </cell>
          <cell r="I572">
            <v>1579</v>
          </cell>
        </row>
        <row r="573">
          <cell r="H573" t="str">
            <v>343-14-2</v>
          </cell>
          <cell r="I573">
            <v>1583</v>
          </cell>
        </row>
        <row r="574">
          <cell r="H574" t="str">
            <v>319-12-2</v>
          </cell>
          <cell r="I574">
            <v>1585</v>
          </cell>
        </row>
        <row r="575">
          <cell r="H575" t="str">
            <v>272-15-2</v>
          </cell>
          <cell r="I575">
            <v>1586</v>
          </cell>
        </row>
        <row r="576">
          <cell r="H576" t="str">
            <v>323-16-2</v>
          </cell>
          <cell r="I576">
            <v>1591</v>
          </cell>
        </row>
        <row r="577">
          <cell r="H577" t="str">
            <v>249-16-2</v>
          </cell>
          <cell r="I577">
            <v>1597</v>
          </cell>
        </row>
        <row r="578">
          <cell r="H578" t="str">
            <v>317-12-2</v>
          </cell>
          <cell r="I578">
            <v>1602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C30"/>
  <sheetViews>
    <sheetView showGridLines="0" workbookViewId="0">
      <selection activeCell="C12" sqref="C12"/>
    </sheetView>
  </sheetViews>
  <sheetFormatPr defaultColWidth="9.140625" defaultRowHeight="15" x14ac:dyDescent="0.25"/>
  <cols>
    <col min="1" max="1" width="1.42578125" style="14" customWidth="1"/>
    <col min="2" max="2" width="4" style="14" customWidth="1"/>
    <col min="3" max="3" width="134.5703125" style="13" customWidth="1"/>
    <col min="4" max="16384" width="9.140625" style="14"/>
  </cols>
  <sheetData>
    <row r="2" spans="2:3" ht="15.75" thickBot="1" x14ac:dyDescent="0.3"/>
    <row r="3" spans="2:3" ht="15" customHeight="1" x14ac:dyDescent="0.25">
      <c r="B3" s="79" t="s">
        <v>117</v>
      </c>
      <c r="C3" s="80"/>
    </row>
    <row r="4" spans="2:3" s="15" customFormat="1" x14ac:dyDescent="0.25">
      <c r="B4" s="47"/>
      <c r="C4" s="48"/>
    </row>
    <row r="5" spans="2:3" s="16" customFormat="1" x14ac:dyDescent="0.25">
      <c r="B5" s="75" t="s">
        <v>262</v>
      </c>
      <c r="C5" s="76"/>
    </row>
    <row r="6" spans="2:3" s="16" customFormat="1" x14ac:dyDescent="0.25">
      <c r="B6" s="75" t="s">
        <v>517</v>
      </c>
      <c r="C6" s="76"/>
    </row>
    <row r="7" spans="2:3" s="16" customFormat="1" ht="15" customHeight="1" x14ac:dyDescent="0.25">
      <c r="B7" s="53"/>
      <c r="C7" s="51" t="s">
        <v>504</v>
      </c>
    </row>
    <row r="8" spans="2:3" s="16" customFormat="1" ht="15" customHeight="1" x14ac:dyDescent="0.25">
      <c r="B8" s="52"/>
      <c r="C8" s="50" t="s">
        <v>1059</v>
      </c>
    </row>
    <row r="9" spans="2:3" s="16" customFormat="1" x14ac:dyDescent="0.25">
      <c r="B9" s="49"/>
      <c r="C9" s="50" t="s">
        <v>505</v>
      </c>
    </row>
    <row r="10" spans="2:3" s="16" customFormat="1" x14ac:dyDescent="0.25">
      <c r="B10" s="49"/>
      <c r="C10" s="50" t="s">
        <v>2</v>
      </c>
    </row>
    <row r="11" spans="2:3" s="16" customFormat="1" x14ac:dyDescent="0.25">
      <c r="B11" s="49"/>
      <c r="C11" s="50" t="s">
        <v>200</v>
      </c>
    </row>
    <row r="12" spans="2:3" s="16" customFormat="1" x14ac:dyDescent="0.25">
      <c r="B12" s="49"/>
      <c r="C12" s="50" t="s">
        <v>201</v>
      </c>
    </row>
    <row r="13" spans="2:3" s="16" customFormat="1" x14ac:dyDescent="0.25">
      <c r="B13" s="49"/>
      <c r="C13" s="50" t="s">
        <v>506</v>
      </c>
    </row>
    <row r="14" spans="2:3" s="16" customFormat="1" x14ac:dyDescent="0.25">
      <c r="B14" s="49"/>
      <c r="C14" s="50" t="s">
        <v>3</v>
      </c>
    </row>
    <row r="15" spans="2:3" s="16" customFormat="1" x14ac:dyDescent="0.25">
      <c r="B15" s="49"/>
      <c r="C15" s="50" t="s">
        <v>514</v>
      </c>
    </row>
    <row r="16" spans="2:3" s="16" customFormat="1" x14ac:dyDescent="0.25">
      <c r="B16" s="49"/>
      <c r="C16" s="50" t="s">
        <v>515</v>
      </c>
    </row>
    <row r="17" spans="2:3" s="16" customFormat="1" x14ac:dyDescent="0.25">
      <c r="B17" s="49"/>
      <c r="C17" s="50" t="s">
        <v>507</v>
      </c>
    </row>
    <row r="18" spans="2:3" s="16" customFormat="1" x14ac:dyDescent="0.25">
      <c r="B18" s="49"/>
      <c r="C18" s="50" t="s">
        <v>512</v>
      </c>
    </row>
    <row r="19" spans="2:3" s="16" customFormat="1" x14ac:dyDescent="0.25">
      <c r="B19" s="49"/>
      <c r="C19" s="51" t="s">
        <v>508</v>
      </c>
    </row>
    <row r="20" spans="2:3" s="16" customFormat="1" x14ac:dyDescent="0.25">
      <c r="B20" s="49"/>
      <c r="C20" s="50" t="s">
        <v>509</v>
      </c>
    </row>
    <row r="21" spans="2:3" s="16" customFormat="1" x14ac:dyDescent="0.25">
      <c r="B21" s="49"/>
      <c r="C21" s="50" t="s">
        <v>510</v>
      </c>
    </row>
    <row r="22" spans="2:3" s="16" customFormat="1" x14ac:dyDescent="0.25">
      <c r="B22" s="49"/>
      <c r="C22" s="50" t="s">
        <v>511</v>
      </c>
    </row>
    <row r="23" spans="2:3" s="16" customFormat="1" x14ac:dyDescent="0.25">
      <c r="B23" s="49"/>
      <c r="C23" s="50" t="s">
        <v>115</v>
      </c>
    </row>
    <row r="24" spans="2:3" s="16" customFormat="1" x14ac:dyDescent="0.25">
      <c r="B24" s="49"/>
      <c r="C24" s="50" t="s">
        <v>513</v>
      </c>
    </row>
    <row r="25" spans="2:3" s="16" customFormat="1" x14ac:dyDescent="0.25">
      <c r="B25" s="75" t="s">
        <v>264</v>
      </c>
      <c r="C25" s="76"/>
    </row>
    <row r="26" spans="2:3" s="16" customFormat="1" ht="15" customHeight="1" x14ac:dyDescent="0.25">
      <c r="B26" s="75" t="s">
        <v>265</v>
      </c>
      <c r="C26" s="76"/>
    </row>
    <row r="27" spans="2:3" s="16" customFormat="1" ht="15" customHeight="1" x14ac:dyDescent="0.25">
      <c r="B27" s="75" t="s">
        <v>266</v>
      </c>
      <c r="C27" s="76"/>
    </row>
    <row r="28" spans="2:3" s="16" customFormat="1" ht="15.75" customHeight="1" thickBot="1" x14ac:dyDescent="0.3">
      <c r="B28" s="77" t="s">
        <v>267</v>
      </c>
      <c r="C28" s="78"/>
    </row>
    <row r="30" spans="2:3" x14ac:dyDescent="0.25">
      <c r="C30" s="17" t="s">
        <v>263</v>
      </c>
    </row>
  </sheetData>
  <mergeCells count="7">
    <mergeCell ref="B26:C26"/>
    <mergeCell ref="B27:C27"/>
    <mergeCell ref="B28:C28"/>
    <mergeCell ref="B3:C3"/>
    <mergeCell ref="B5:C5"/>
    <mergeCell ref="B6:C6"/>
    <mergeCell ref="B25:C25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I586"/>
  <sheetViews>
    <sheetView tabSelected="1" zoomScale="70" zoomScaleNormal="70" workbookViewId="0">
      <pane ySplit="1" topLeftCell="A2" activePane="bottomLeft" state="frozen"/>
      <selection pane="bottomLeft" activeCell="H22" sqref="H22"/>
    </sheetView>
  </sheetViews>
  <sheetFormatPr defaultColWidth="11.42578125" defaultRowHeight="15" x14ac:dyDescent="0.25"/>
  <cols>
    <col min="1" max="1" width="11.42578125" style="59"/>
    <col min="2" max="2" width="44.140625" style="72" customWidth="1"/>
    <col min="3" max="3" width="16.85546875" style="71" customWidth="1"/>
    <col min="4" max="4" width="17" style="72" customWidth="1"/>
    <col min="5" max="5" width="18.7109375" style="72" customWidth="1"/>
    <col min="6" max="6" width="15.7109375" style="72" bestFit="1" customWidth="1"/>
    <col min="7" max="7" width="28" style="72" customWidth="1"/>
    <col min="8" max="8" width="20.140625" style="60" customWidth="1"/>
    <col min="9" max="9" width="28" style="60" customWidth="1"/>
    <col min="10" max="11" width="12.28515625" style="60" customWidth="1"/>
    <col min="12" max="12" width="13.7109375" style="60" customWidth="1"/>
    <col min="13" max="13" width="19.42578125" style="60" customWidth="1"/>
    <col min="14" max="14" width="3.85546875" style="60" customWidth="1"/>
    <col min="15" max="15" width="1.42578125" style="60" customWidth="1"/>
    <col min="16" max="16" width="7.42578125" style="60" customWidth="1"/>
    <col min="17" max="17" width="1.5703125" style="60" customWidth="1"/>
    <col min="18" max="18" width="17" style="60" customWidth="1"/>
    <col min="19" max="19" width="14.5703125" style="60" customWidth="1"/>
    <col min="20" max="20" width="15.7109375" style="60" customWidth="1"/>
    <col min="21" max="21" width="15.5703125" style="60" customWidth="1"/>
    <col min="22" max="22" width="14.140625" style="62" customWidth="1"/>
    <col min="23" max="23" width="16.42578125" style="62" customWidth="1"/>
    <col min="24" max="24" width="12.28515625" style="62" customWidth="1"/>
    <col min="25" max="25" width="11.85546875" style="62" customWidth="1"/>
    <col min="26" max="26" width="14" style="62" customWidth="1"/>
    <col min="27" max="27" width="11.85546875" style="62" customWidth="1"/>
    <col min="28" max="28" width="11.85546875" style="57" customWidth="1"/>
    <col min="29" max="29" width="11.85546875" style="62" customWidth="1"/>
    <col min="30" max="30" width="15.42578125" style="62" customWidth="1"/>
    <col min="31" max="31" width="13.7109375" style="60" customWidth="1"/>
    <col min="32" max="32" width="11.28515625" style="60" customWidth="1"/>
    <col min="33" max="33" width="12.7109375" style="59" customWidth="1"/>
    <col min="34" max="34" width="10" style="59" customWidth="1"/>
    <col min="35" max="35" width="10" style="2" customWidth="1"/>
    <col min="36" max="36" width="19" style="1" customWidth="1"/>
    <col min="37" max="16384" width="11.42578125" style="1"/>
  </cols>
  <sheetData>
    <row r="1" spans="1:35" s="7" customFormat="1" ht="45.75" customHeight="1" x14ac:dyDescent="0.25">
      <c r="A1" s="67" t="s">
        <v>694</v>
      </c>
      <c r="B1" s="70" t="s">
        <v>0</v>
      </c>
      <c r="C1" s="70" t="s">
        <v>1181</v>
      </c>
      <c r="D1" s="70" t="s">
        <v>1182</v>
      </c>
      <c r="E1" s="70" t="s">
        <v>1099</v>
      </c>
      <c r="F1" s="70" t="s">
        <v>1178</v>
      </c>
      <c r="G1" s="93" t="s">
        <v>1</v>
      </c>
      <c r="H1" s="66" t="s">
        <v>2</v>
      </c>
      <c r="I1" s="66" t="s">
        <v>200</v>
      </c>
      <c r="J1" s="66" t="s">
        <v>201</v>
      </c>
      <c r="K1" s="66" t="s">
        <v>695</v>
      </c>
      <c r="L1" s="66" t="s">
        <v>696</v>
      </c>
      <c r="M1" s="10" t="s">
        <v>697</v>
      </c>
      <c r="N1" s="10" t="s">
        <v>698</v>
      </c>
      <c r="O1" s="10" t="s">
        <v>102</v>
      </c>
      <c r="P1" s="10" t="s">
        <v>699</v>
      </c>
      <c r="Q1" s="10" t="s">
        <v>507</v>
      </c>
      <c r="R1" s="10" t="s">
        <v>98</v>
      </c>
      <c r="S1" s="74" t="s">
        <v>1179</v>
      </c>
      <c r="T1" s="66" t="s">
        <v>700</v>
      </c>
      <c r="U1" s="66" t="s">
        <v>115</v>
      </c>
      <c r="V1" s="68" t="s">
        <v>427</v>
      </c>
      <c r="W1" s="73" t="s">
        <v>492</v>
      </c>
      <c r="X1" s="28" t="s">
        <v>494</v>
      </c>
      <c r="Y1" s="28" t="s">
        <v>495</v>
      </c>
      <c r="Z1" s="28" t="s">
        <v>491</v>
      </c>
      <c r="AA1" s="28" t="s">
        <v>493</v>
      </c>
      <c r="AB1" s="26" t="s">
        <v>692</v>
      </c>
      <c r="AC1" s="26" t="s">
        <v>693</v>
      </c>
      <c r="AD1" s="26" t="s">
        <v>691</v>
      </c>
      <c r="AE1" s="26" t="s">
        <v>490</v>
      </c>
      <c r="AF1" s="26" t="s">
        <v>78</v>
      </c>
      <c r="AG1" s="26" t="s">
        <v>496</v>
      </c>
      <c r="AH1" s="44"/>
      <c r="AI1" s="44"/>
    </row>
    <row r="2" spans="1:35" x14ac:dyDescent="0.25">
      <c r="A2" s="59">
        <v>0</v>
      </c>
      <c r="B2" s="71" t="s">
        <v>553</v>
      </c>
      <c r="C2" s="71">
        <f>VLOOKUP(D2,[1]vacantes!$H:$I,2,FALSE)</f>
        <v>1086</v>
      </c>
      <c r="D2" s="71" t="str">
        <f>F2&amp;"-"&amp;S2&amp;"-"&amp;IF(V2="",1,2)</f>
        <v>341-14-1</v>
      </c>
      <c r="E2" s="71" t="s">
        <v>1113</v>
      </c>
      <c r="F2" s="71">
        <v>341</v>
      </c>
      <c r="G2" s="71" t="s">
        <v>26</v>
      </c>
      <c r="H2" s="62" t="s">
        <v>357</v>
      </c>
      <c r="I2" s="60" t="s">
        <v>205</v>
      </c>
      <c r="J2" s="60" t="s">
        <v>204</v>
      </c>
      <c r="K2" s="60">
        <v>0</v>
      </c>
      <c r="M2" s="62">
        <v>43165</v>
      </c>
      <c r="N2" s="60" t="s">
        <v>27</v>
      </c>
      <c r="O2" s="60" t="s">
        <v>112</v>
      </c>
      <c r="R2" s="60" t="s">
        <v>607</v>
      </c>
      <c r="S2" s="59">
        <v>14</v>
      </c>
      <c r="T2" s="60" t="s">
        <v>35</v>
      </c>
      <c r="W2" s="57">
        <v>0</v>
      </c>
      <c r="X2" s="27">
        <f>IF(AND(V2="",R2&lt;&gt;""),1,0)</f>
        <v>1</v>
      </c>
      <c r="Y2" s="27">
        <f>IF(AND(R2="",U2="",V2=""),1,0)</f>
        <v>0</v>
      </c>
      <c r="Z2" s="27">
        <f>IF(AND(OR(V2&lt;&gt;"",U2&lt;&gt;""),W2=""),1,0)</f>
        <v>0</v>
      </c>
      <c r="AA2" s="27">
        <f>IF(AND(V2&lt;&gt;"",W2=""),1,0)</f>
        <v>0</v>
      </c>
      <c r="AB2" s="56">
        <f ca="1">+YEARFRAC(K2,TODAY())</f>
        <v>118.35277777777777</v>
      </c>
      <c r="AC2" s="56"/>
      <c r="AD2" s="27"/>
      <c r="AE2" s="5" t="str">
        <f ca="1">IF(Y2&lt;&gt;0,NETWORKDAYS(M2,TODAY()),"")</f>
        <v/>
      </c>
      <c r="AF2" s="59" t="str">
        <f>IF(Z2=1,NETWORKDAYS(M2,U2),"")</f>
        <v/>
      </c>
      <c r="AG2" s="5" t="str">
        <f ca="1">IF(AA2=1,_xlfn.DAYS(TODAY(),V2),"")</f>
        <v/>
      </c>
    </row>
    <row r="3" spans="1:35" x14ac:dyDescent="0.25">
      <c r="A3" s="59">
        <v>0</v>
      </c>
      <c r="B3" s="71" t="s">
        <v>548</v>
      </c>
      <c r="C3" s="71">
        <f>VLOOKUP(D3,[1]vacantes!$H:$I,2,FALSE)</f>
        <v>1320</v>
      </c>
      <c r="D3" s="71" t="str">
        <f>F3&amp;"-"&amp;S3&amp;"-"&amp;IF(V3="",1,2)</f>
        <v>340-14-1</v>
      </c>
      <c r="E3" s="71" t="s">
        <v>1158</v>
      </c>
      <c r="F3" s="71">
        <v>340</v>
      </c>
      <c r="G3" s="71" t="s">
        <v>378</v>
      </c>
      <c r="H3" s="62" t="s">
        <v>357</v>
      </c>
      <c r="I3" s="60" t="s">
        <v>215</v>
      </c>
      <c r="J3" s="60" t="s">
        <v>203</v>
      </c>
      <c r="K3" s="60">
        <v>0</v>
      </c>
      <c r="M3" s="62">
        <v>43166</v>
      </c>
      <c r="N3" s="60" t="s">
        <v>27</v>
      </c>
      <c r="O3" s="60" t="s">
        <v>112</v>
      </c>
      <c r="R3" s="60" t="s">
        <v>607</v>
      </c>
      <c r="S3" s="59">
        <v>14</v>
      </c>
      <c r="T3" s="60" t="s">
        <v>35</v>
      </c>
      <c r="W3" s="57">
        <v>0</v>
      </c>
      <c r="X3" s="27">
        <f>IF(AND(V3="",R3&lt;&gt;""),1,0)</f>
        <v>1</v>
      </c>
      <c r="Y3" s="27">
        <f>IF(AND(R3="",U3="",V3=""),1,0)</f>
        <v>0</v>
      </c>
      <c r="Z3" s="27">
        <f>IF(AND(OR(V3&lt;&gt;"",U3&lt;&gt;""),W3=""),1,0)</f>
        <v>0</v>
      </c>
      <c r="AA3" s="27">
        <f>IF(AND(V3&lt;&gt;"",W3=""),1,0)</f>
        <v>0</v>
      </c>
      <c r="AB3" s="27"/>
      <c r="AC3" s="27"/>
      <c r="AD3" s="27"/>
      <c r="AE3" s="5" t="str">
        <f ca="1">IF(Y3&lt;&gt;0,NETWORKDAYS(M3,TODAY()),"")</f>
        <v/>
      </c>
      <c r="AF3" s="59" t="str">
        <f>IF(Z3=1,NETWORKDAYS(M3,U3),"")</f>
        <v/>
      </c>
      <c r="AG3" s="5" t="str">
        <f ca="1">IF(AA3=1,_xlfn.DAYS(TODAY(),V3),"")</f>
        <v/>
      </c>
    </row>
    <row r="4" spans="1:35" x14ac:dyDescent="0.25">
      <c r="A4" s="59">
        <v>0</v>
      </c>
      <c r="B4" s="71" t="s">
        <v>914</v>
      </c>
      <c r="C4" s="71">
        <f>VLOOKUP(D4,[1]vacantes!$H:$I,2,FALSE)</f>
        <v>1483</v>
      </c>
      <c r="D4" s="71" t="str">
        <f>F4&amp;"-"&amp;S4&amp;"-"&amp;IF(V4="",1,2)</f>
        <v>319-12-1</v>
      </c>
      <c r="E4" s="71" t="s">
        <v>1143</v>
      </c>
      <c r="F4" s="71">
        <v>319</v>
      </c>
      <c r="G4" s="90" t="s">
        <v>154</v>
      </c>
      <c r="H4" s="63" t="s">
        <v>349</v>
      </c>
      <c r="I4" s="63" t="s">
        <v>205</v>
      </c>
      <c r="J4" s="63" t="s">
        <v>203</v>
      </c>
      <c r="K4" s="63" t="s">
        <v>915</v>
      </c>
      <c r="L4" s="63">
        <v>3</v>
      </c>
      <c r="M4" s="64">
        <v>43202</v>
      </c>
      <c r="N4" s="63" t="s">
        <v>27</v>
      </c>
      <c r="O4" s="63" t="s">
        <v>112</v>
      </c>
      <c r="P4" s="69"/>
      <c r="Q4" s="69"/>
      <c r="R4" s="63" t="s">
        <v>916</v>
      </c>
      <c r="S4" s="59">
        <v>12</v>
      </c>
      <c r="T4" s="63" t="s">
        <v>22</v>
      </c>
      <c r="U4" s="69"/>
      <c r="W4" s="57">
        <v>0</v>
      </c>
      <c r="X4" s="27">
        <f>IF(AND(V4="",R4&lt;&gt;""),1,0)</f>
        <v>1</v>
      </c>
      <c r="Y4" s="27">
        <f>IF(AND(R4="",U4="",V4=""),1,0)</f>
        <v>0</v>
      </c>
      <c r="Z4" s="27">
        <f>IF(AND(OR(V4&lt;&gt;"",U4&lt;&gt;""),W4=""),1,0)</f>
        <v>0</v>
      </c>
      <c r="AA4" s="27">
        <f>IF(AND(V4&lt;&gt;"",W4=""),1,0)</f>
        <v>0</v>
      </c>
      <c r="AB4" s="27"/>
      <c r="AC4" s="27"/>
      <c r="AD4" s="27"/>
      <c r="AE4" s="5" t="str">
        <f ca="1">IF(Y4&lt;&gt;0,NETWORKDAYS(M4,TODAY()),"")</f>
        <v/>
      </c>
      <c r="AF4" s="59" t="str">
        <f>IF(Z4=1,NETWORKDAYS(M4,U4),"")</f>
        <v/>
      </c>
      <c r="AG4" s="5" t="str">
        <f ca="1">IF(AA4=1,_xlfn.DAYS(TODAY(),V4),"")</f>
        <v/>
      </c>
    </row>
    <row r="5" spans="1:35" x14ac:dyDescent="0.25">
      <c r="A5" s="59">
        <v>0</v>
      </c>
      <c r="B5" s="71" t="s">
        <v>586</v>
      </c>
      <c r="C5" s="71">
        <f>VLOOKUP(D5,[1]vacantes!$H:$I,2,FALSE)</f>
        <v>1316</v>
      </c>
      <c r="D5" s="71" t="str">
        <f>F5&amp;"-"&amp;S5&amp;"-"&amp;IF(V5="",1,2)</f>
        <v>249-16-1</v>
      </c>
      <c r="E5" s="71" t="s">
        <v>1101</v>
      </c>
      <c r="F5" s="71">
        <v>249</v>
      </c>
      <c r="G5" s="71" t="s">
        <v>245</v>
      </c>
      <c r="H5" s="62" t="s">
        <v>10</v>
      </c>
      <c r="I5" s="60" t="s">
        <v>205</v>
      </c>
      <c r="J5" s="60" t="s">
        <v>203</v>
      </c>
      <c r="K5" s="60">
        <v>0</v>
      </c>
      <c r="L5" s="60">
        <v>1</v>
      </c>
      <c r="M5" s="62">
        <v>43171</v>
      </c>
      <c r="N5" s="60" t="s">
        <v>27</v>
      </c>
      <c r="O5" s="60" t="s">
        <v>112</v>
      </c>
      <c r="R5" s="60" t="s">
        <v>658</v>
      </c>
      <c r="S5" s="59">
        <v>16</v>
      </c>
      <c r="T5" s="60" t="s">
        <v>29</v>
      </c>
      <c r="U5" s="62"/>
      <c r="W5" s="57">
        <v>0</v>
      </c>
      <c r="X5" s="27">
        <f>IF(AND(V5="",R5&lt;&gt;""),1,0)</f>
        <v>1</v>
      </c>
      <c r="Y5" s="27">
        <f>IF(AND(R5="",U5="",V5=""),1,0)</f>
        <v>0</v>
      </c>
      <c r="Z5" s="27">
        <f>IF(AND(OR(V5&lt;&gt;"",U5&lt;&gt;""),W5=""),1,0)</f>
        <v>0</v>
      </c>
      <c r="AA5" s="27">
        <f>IF(AND(V5&lt;&gt;"",W5=""),1,0)</f>
        <v>0</v>
      </c>
      <c r="AB5" s="27"/>
      <c r="AC5" s="27"/>
      <c r="AD5" s="27"/>
      <c r="AE5" s="5" t="str">
        <f ca="1">IF(Y5&lt;&gt;0,NETWORKDAYS(M5,TODAY()),"")</f>
        <v/>
      </c>
      <c r="AF5" s="59" t="str">
        <f>IF(Z5=1,NETWORKDAYS(M5,U5),"")</f>
        <v/>
      </c>
      <c r="AG5" s="5" t="str">
        <f ca="1">IF(AA5=1,_xlfn.DAYS(TODAY(),V5),"")</f>
        <v/>
      </c>
    </row>
    <row r="6" spans="1:35" x14ac:dyDescent="0.25">
      <c r="A6" s="59">
        <v>0</v>
      </c>
      <c r="B6" s="71" t="s">
        <v>876</v>
      </c>
      <c r="C6" s="71">
        <f>VLOOKUP(D6,[1]vacantes!$H:$I,2,FALSE)</f>
        <v>1473</v>
      </c>
      <c r="D6" s="71" t="str">
        <f>F6&amp;"-"&amp;S6&amp;"-"&amp;IF(V6="",1,2)</f>
        <v>244-13-1</v>
      </c>
      <c r="E6" s="71" t="s">
        <v>1139</v>
      </c>
      <c r="F6" s="71">
        <v>244</v>
      </c>
      <c r="G6" s="71" t="s">
        <v>34</v>
      </c>
      <c r="H6" s="59" t="s">
        <v>10</v>
      </c>
      <c r="I6" s="59" t="s">
        <v>215</v>
      </c>
      <c r="J6" s="59" t="s">
        <v>204</v>
      </c>
      <c r="K6" s="61">
        <v>34512</v>
      </c>
      <c r="L6" s="59"/>
      <c r="M6" s="62">
        <v>43206</v>
      </c>
      <c r="N6" s="59" t="s">
        <v>27</v>
      </c>
      <c r="O6" s="59" t="s">
        <v>112</v>
      </c>
      <c r="P6" s="59"/>
      <c r="Q6" s="59"/>
      <c r="R6" s="59" t="s">
        <v>877</v>
      </c>
      <c r="S6" s="59">
        <v>13</v>
      </c>
      <c r="T6" s="59" t="s">
        <v>763</v>
      </c>
      <c r="U6" s="59"/>
      <c r="V6" s="59"/>
      <c r="W6" s="57">
        <v>0</v>
      </c>
      <c r="X6" s="27">
        <f>IF(AND(V6="",R6&lt;&gt;""),1,0)</f>
        <v>1</v>
      </c>
      <c r="Y6" s="27">
        <f>IF(AND(R6="",U6="",V6=""),1,0)</f>
        <v>0</v>
      </c>
      <c r="Z6" s="27">
        <f>IF(AND(OR(V6&lt;&gt;"",U6&lt;&gt;""),W6=""),1,0)</f>
        <v>0</v>
      </c>
      <c r="AA6" s="27">
        <f>IF(AND(V6&lt;&gt;"",W6=""),1,0)</f>
        <v>0</v>
      </c>
      <c r="AB6" s="27"/>
      <c r="AC6" s="27"/>
      <c r="AD6" s="27"/>
      <c r="AE6" s="5" t="str">
        <f ca="1">IF(Y6&lt;&gt;0,NETWORKDAYS(#REF!,TODAY()),"")</f>
        <v/>
      </c>
      <c r="AF6" s="59" t="str">
        <f>IF(Z6=1,NETWORKDAYS(#REF!,#REF!),"")</f>
        <v/>
      </c>
      <c r="AG6" s="5" t="str">
        <f ca="1">IF(AA6=1,_xlfn.DAYS(TODAY(),#REF!),"")</f>
        <v/>
      </c>
    </row>
    <row r="7" spans="1:35" x14ac:dyDescent="0.25">
      <c r="A7" s="59">
        <v>0</v>
      </c>
      <c r="B7" s="71" t="s">
        <v>951</v>
      </c>
      <c r="C7" s="71">
        <f>VLOOKUP(D7,[1]vacantes!$H:$I,2,FALSE)</f>
        <v>1532</v>
      </c>
      <c r="D7" s="71" t="str">
        <f>F7&amp;"-"&amp;S7&amp;"-"&amp;IF(V7="",1,2)</f>
        <v>250-13-1</v>
      </c>
      <c r="E7" s="71" t="s">
        <v>1126</v>
      </c>
      <c r="F7" s="71">
        <v>250</v>
      </c>
      <c r="G7" s="71" t="s">
        <v>216</v>
      </c>
      <c r="H7" s="59" t="s">
        <v>10</v>
      </c>
      <c r="I7" s="59" t="s">
        <v>215</v>
      </c>
      <c r="J7" s="59" t="s">
        <v>203</v>
      </c>
      <c r="K7" s="65">
        <v>25286</v>
      </c>
      <c r="L7" s="8"/>
      <c r="M7" s="65">
        <v>43210</v>
      </c>
      <c r="N7" s="59" t="s">
        <v>27</v>
      </c>
      <c r="O7" s="59" t="s">
        <v>112</v>
      </c>
      <c r="P7" s="8"/>
      <c r="Q7" s="8"/>
      <c r="R7" s="8" t="s">
        <v>952</v>
      </c>
      <c r="S7" s="59">
        <v>13</v>
      </c>
      <c r="T7" s="59" t="s">
        <v>763</v>
      </c>
      <c r="U7" s="8"/>
      <c r="V7" s="8"/>
      <c r="W7" s="57">
        <v>0</v>
      </c>
      <c r="X7" s="27">
        <f>IF(AND(V7="",R7&lt;&gt;""),1,0)</f>
        <v>1</v>
      </c>
      <c r="Y7" s="27">
        <f>IF(AND(R7="",U7="",V7=""),1,0)</f>
        <v>0</v>
      </c>
      <c r="Z7" s="27">
        <f>IF(AND(OR(V7&lt;&gt;"",U7&lt;&gt;""),W7=""),1,0)</f>
        <v>0</v>
      </c>
      <c r="AA7" s="27">
        <f>IF(AND(V7&lt;&gt;"",W7=""),1,0)</f>
        <v>0</v>
      </c>
      <c r="AB7" s="8"/>
      <c r="AC7" s="8"/>
      <c r="AD7" s="8"/>
      <c r="AE7" s="8"/>
      <c r="AF7" s="8"/>
      <c r="AG7" s="8"/>
    </row>
    <row r="8" spans="1:35" x14ac:dyDescent="0.25">
      <c r="A8" s="59">
        <v>0</v>
      </c>
      <c r="B8" s="71" t="s">
        <v>829</v>
      </c>
      <c r="C8" s="71">
        <f>VLOOKUP(D8,[1]vacantes!$H:$I,2,FALSE)</f>
        <v>1193</v>
      </c>
      <c r="D8" s="71" t="str">
        <f>F8&amp;"-"&amp;S8&amp;"-"&amp;IF(V8="",1,2)</f>
        <v>343-14-1</v>
      </c>
      <c r="E8" s="71" t="s">
        <v>1110</v>
      </c>
      <c r="F8" s="71">
        <v>343</v>
      </c>
      <c r="G8" s="72" t="s">
        <v>830</v>
      </c>
      <c r="H8" s="60" t="s">
        <v>357</v>
      </c>
      <c r="I8" s="60" t="s">
        <v>561</v>
      </c>
      <c r="J8" s="60" t="s">
        <v>715</v>
      </c>
      <c r="K8" s="62">
        <v>27602</v>
      </c>
      <c r="L8" s="60">
        <v>1</v>
      </c>
      <c r="M8" s="62">
        <v>43200</v>
      </c>
      <c r="N8" s="60" t="s">
        <v>799</v>
      </c>
      <c r="O8" s="60" t="s">
        <v>134</v>
      </c>
      <c r="Q8" s="60" t="s">
        <v>831</v>
      </c>
      <c r="R8" s="60" t="s">
        <v>831</v>
      </c>
      <c r="S8" s="59">
        <v>14</v>
      </c>
      <c r="T8" s="60" t="s">
        <v>35</v>
      </c>
      <c r="W8" s="57">
        <v>0</v>
      </c>
      <c r="X8" s="27">
        <f>IF(AND(V8="",R8&lt;&gt;""),1,0)</f>
        <v>1</v>
      </c>
      <c r="Y8" s="27">
        <f>IF(AND(R8="",U8="",V8=""),1,0)</f>
        <v>0</v>
      </c>
      <c r="Z8" s="27">
        <f>IF(AND(OR(V8&lt;&gt;"",U8&lt;&gt;""),W8=""),1,0)</f>
        <v>0</v>
      </c>
      <c r="AA8" s="27">
        <f>IF(AND(V8&lt;&gt;"",W8=""),1,0)</f>
        <v>0</v>
      </c>
      <c r="AB8" s="27">
        <v>26</v>
      </c>
      <c r="AC8" s="27"/>
      <c r="AD8" s="27"/>
      <c r="AE8" s="5" t="str">
        <f ca="1">IF(Y8&lt;&gt;0,NETWORKDAYS(M8,TODAY()),"")</f>
        <v/>
      </c>
      <c r="AF8" s="59" t="str">
        <f>IF(Z8=1,NETWORKDAYS(M8,U8),"")</f>
        <v/>
      </c>
      <c r="AG8" s="5" t="str">
        <f ca="1">IF(AA8=1,_xlfn.DAYS(TODAY(),V8),"")</f>
        <v/>
      </c>
    </row>
    <row r="9" spans="1:35" x14ac:dyDescent="0.25">
      <c r="A9" s="59">
        <v>0</v>
      </c>
      <c r="B9" s="71" t="s">
        <v>657</v>
      </c>
      <c r="C9" s="71">
        <f>VLOOKUP(D9,[1]vacantes!$H:$I,2,FALSE)</f>
        <v>1378</v>
      </c>
      <c r="D9" s="71" t="str">
        <f>F9&amp;"-"&amp;S9&amp;"-"&amp;IF(V9="",1,2)</f>
        <v>353-17-1</v>
      </c>
      <c r="E9" s="71" t="s">
        <v>1149</v>
      </c>
      <c r="F9" s="71">
        <v>353</v>
      </c>
      <c r="G9" s="72" t="s">
        <v>214</v>
      </c>
      <c r="H9" s="60" t="s">
        <v>20</v>
      </c>
      <c r="I9" s="60" t="s">
        <v>205</v>
      </c>
      <c r="J9" s="60" t="s">
        <v>203</v>
      </c>
      <c r="K9" s="60">
        <v>0</v>
      </c>
      <c r="L9" s="60">
        <v>1</v>
      </c>
      <c r="M9" s="62">
        <v>43174</v>
      </c>
      <c r="N9" s="60" t="s">
        <v>28</v>
      </c>
      <c r="O9" s="60" t="s">
        <v>112</v>
      </c>
      <c r="R9" s="60" t="s">
        <v>701</v>
      </c>
      <c r="S9" s="59">
        <v>17</v>
      </c>
      <c r="T9" s="60" t="s">
        <v>23</v>
      </c>
      <c r="U9" s="62"/>
      <c r="W9" s="57">
        <v>0</v>
      </c>
      <c r="X9" s="27">
        <f>IF(AND(V9="",R9&lt;&gt;""),1,0)</f>
        <v>1</v>
      </c>
      <c r="Y9" s="27">
        <f>IF(AND(R9="",U9="",V9=""),1,0)</f>
        <v>0</v>
      </c>
      <c r="Z9" s="27">
        <f>IF(AND(OR(V9&lt;&gt;"",U9&lt;&gt;""),W9=""),1,0)</f>
        <v>0</v>
      </c>
      <c r="AA9" s="27">
        <f>IF(AND(V9&lt;&gt;"",W9=""),1,0)</f>
        <v>0</v>
      </c>
      <c r="AB9" s="27"/>
      <c r="AC9" s="27"/>
      <c r="AD9" s="27"/>
      <c r="AE9" s="5" t="str">
        <f ca="1">IF(Y9&lt;&gt;0,NETWORKDAYS(M9,TODAY()),"")</f>
        <v/>
      </c>
      <c r="AF9" s="59" t="str">
        <f>IF(Z9=1,NETWORKDAYS(M9,U9),"")</f>
        <v/>
      </c>
      <c r="AG9" s="5" t="str">
        <f ca="1">IF(AA9=1,_xlfn.DAYS(TODAY(),V9),"")</f>
        <v/>
      </c>
    </row>
    <row r="10" spans="1:35" x14ac:dyDescent="0.25">
      <c r="A10" s="59">
        <v>0</v>
      </c>
      <c r="B10" s="71" t="s">
        <v>738</v>
      </c>
      <c r="C10" s="71">
        <f>VLOOKUP(D10,[1]vacantes!$H:$I,2,FALSE)</f>
        <v>1315</v>
      </c>
      <c r="D10" s="71" t="str">
        <f>F10&amp;"-"&amp;S10&amp;"-"&amp;IF(V10="",1,2)</f>
        <v>250-16-1</v>
      </c>
      <c r="E10" s="71" t="s">
        <v>1126</v>
      </c>
      <c r="F10" s="71">
        <v>250</v>
      </c>
      <c r="G10" s="72" t="s">
        <v>216</v>
      </c>
      <c r="H10" s="60" t="s">
        <v>10</v>
      </c>
      <c r="I10" s="60" t="s">
        <v>205</v>
      </c>
      <c r="J10" s="60" t="s">
        <v>203</v>
      </c>
      <c r="K10" s="60" t="s">
        <v>739</v>
      </c>
      <c r="L10" s="60">
        <v>1</v>
      </c>
      <c r="M10" s="62">
        <v>43193</v>
      </c>
      <c r="N10" s="60" t="s">
        <v>27</v>
      </c>
      <c r="O10" s="60" t="s">
        <v>112</v>
      </c>
      <c r="R10" s="60" t="s">
        <v>792</v>
      </c>
      <c r="S10" s="59">
        <v>16</v>
      </c>
      <c r="T10" s="60" t="s">
        <v>29</v>
      </c>
      <c r="W10" s="57">
        <v>0</v>
      </c>
      <c r="X10" s="27">
        <f>IF(AND(V10="",R10&lt;&gt;""),1,0)</f>
        <v>1</v>
      </c>
      <c r="Y10" s="27">
        <f>IF(AND(R10="",U10="",V10=""),1,0)</f>
        <v>0</v>
      </c>
      <c r="Z10" s="27">
        <f>IF(AND(OR(V10&lt;&gt;"",U10&lt;&gt;""),W10=""),1,0)</f>
        <v>0</v>
      </c>
      <c r="AA10" s="27">
        <f>IF(AND(V10&lt;&gt;"",W10=""),1,0)</f>
        <v>0</v>
      </c>
      <c r="AB10" s="27"/>
      <c r="AC10" s="27"/>
      <c r="AD10" s="27"/>
      <c r="AE10" s="5" t="str">
        <f ca="1">IF(Y10&lt;&gt;0,NETWORKDAYS(M10,TODAY()),"")</f>
        <v/>
      </c>
      <c r="AF10" s="59" t="str">
        <f>IF(Z10=1,NETWORKDAYS(M10,U10),"")</f>
        <v/>
      </c>
      <c r="AG10" s="5" t="str">
        <f ca="1">IF(AA10=1,_xlfn.DAYS(TODAY(),V10),"")</f>
        <v/>
      </c>
    </row>
    <row r="11" spans="1:35" x14ac:dyDescent="0.25">
      <c r="A11" s="59">
        <v>0</v>
      </c>
      <c r="B11" s="71" t="s">
        <v>679</v>
      </c>
      <c r="C11" s="71">
        <f>VLOOKUP(D11,[1]vacantes!$H:$I,2,FALSE)</f>
        <v>1308</v>
      </c>
      <c r="D11" s="71" t="str">
        <f>F11&amp;"-"&amp;S11&amp;"-"&amp;IF(V11="",1,2)</f>
        <v>270-15-1</v>
      </c>
      <c r="E11" s="71" t="s">
        <v>1156</v>
      </c>
      <c r="F11" s="71">
        <v>270</v>
      </c>
      <c r="G11" s="72" t="s">
        <v>150</v>
      </c>
      <c r="H11" s="60" t="s">
        <v>41</v>
      </c>
      <c r="I11" s="60" t="s">
        <v>215</v>
      </c>
      <c r="J11" s="60" t="s">
        <v>203</v>
      </c>
      <c r="K11" s="60">
        <v>0</v>
      </c>
      <c r="L11" s="60">
        <v>3</v>
      </c>
      <c r="M11" s="62">
        <v>43187</v>
      </c>
      <c r="N11" s="60" t="s">
        <v>27</v>
      </c>
      <c r="O11" s="60" t="s">
        <v>112</v>
      </c>
      <c r="R11" s="60" t="s">
        <v>1028</v>
      </c>
      <c r="S11" s="59">
        <v>15</v>
      </c>
      <c r="T11" s="60" t="s">
        <v>369</v>
      </c>
      <c r="U11" s="62"/>
      <c r="W11" s="57">
        <v>0</v>
      </c>
      <c r="X11" s="27">
        <f>IF(AND(V11="",R11&lt;&gt;""),1,0)</f>
        <v>1</v>
      </c>
      <c r="Y11" s="27">
        <f>IF(AND(R11="",U11="",V11=""),1,0)</f>
        <v>0</v>
      </c>
      <c r="Z11" s="27">
        <f>IF(AND(OR(V11&lt;&gt;"",U11&lt;&gt;""),W11=""),1,0)</f>
        <v>0</v>
      </c>
      <c r="AA11" s="27">
        <f>IF(AND(V11&lt;&gt;"",W11=""),1,0)</f>
        <v>0</v>
      </c>
      <c r="AB11" s="27"/>
      <c r="AC11" s="27"/>
      <c r="AD11" s="27"/>
      <c r="AE11" s="5" t="str">
        <f ca="1">IF(Y11&lt;&gt;0,NETWORKDAYS(M11,TODAY()),"")</f>
        <v/>
      </c>
      <c r="AF11" s="59" t="str">
        <f>IF(Z11=1,NETWORKDAYS(M11,U11),"")</f>
        <v/>
      </c>
      <c r="AG11" s="5" t="str">
        <f ca="1">IF(AA11=1,_xlfn.DAYS(TODAY(),V11),"")</f>
        <v/>
      </c>
    </row>
    <row r="12" spans="1:35" x14ac:dyDescent="0.25">
      <c r="A12" s="59">
        <v>0</v>
      </c>
      <c r="B12" s="71" t="s">
        <v>157</v>
      </c>
      <c r="C12" s="71">
        <f>VLOOKUP(D12,[1]vacantes!$H:$I,2,FALSE)</f>
        <v>1139</v>
      </c>
      <c r="D12" s="71" t="str">
        <f>F12&amp;"-"&amp;S12&amp;"-"&amp;IF(V12="",1,2)</f>
        <v>271-12-1</v>
      </c>
      <c r="E12" s="71" t="s">
        <v>1147</v>
      </c>
      <c r="F12" s="71">
        <v>271</v>
      </c>
      <c r="G12" s="72" t="s">
        <v>158</v>
      </c>
      <c r="H12" s="60" t="s">
        <v>41</v>
      </c>
      <c r="I12" s="59"/>
      <c r="J12" s="60" t="s">
        <v>204</v>
      </c>
      <c r="K12" s="60">
        <v>0</v>
      </c>
      <c r="M12" s="62">
        <v>43122</v>
      </c>
      <c r="N12" s="60" t="s">
        <v>28</v>
      </c>
      <c r="O12" s="60" t="s">
        <v>112</v>
      </c>
      <c r="R12" s="60" t="s">
        <v>199</v>
      </c>
      <c r="S12" s="59">
        <v>12</v>
      </c>
      <c r="T12" s="60" t="s">
        <v>22</v>
      </c>
      <c r="W12" s="57">
        <v>0</v>
      </c>
      <c r="X12" s="27">
        <f>IF(AND(V12="",R12&lt;&gt;""),1,0)</f>
        <v>1</v>
      </c>
      <c r="Y12" s="27">
        <f>IF(AND(R12="",U12="",V12=""),1,0)</f>
        <v>0</v>
      </c>
      <c r="Z12" s="27">
        <f>IF(AND(OR(V12&lt;&gt;"",U12&lt;&gt;""),W12=""),1,0)</f>
        <v>0</v>
      </c>
      <c r="AA12" s="27">
        <f>IF(AND(V12&lt;&gt;"",W12=""),1,0)</f>
        <v>0</v>
      </c>
      <c r="AB12" s="27"/>
      <c r="AC12" s="27"/>
      <c r="AD12" s="27"/>
      <c r="AE12" s="5" t="str">
        <f ca="1">IF(Y12&lt;&gt;0,NETWORKDAYS(M12,TODAY()),"")</f>
        <v/>
      </c>
      <c r="AF12" s="59" t="str">
        <f>IF(Z12=1,NETWORKDAYS(M12,U12),"")</f>
        <v/>
      </c>
      <c r="AG12" s="5" t="str">
        <f ca="1">IF(AA12=1,_xlfn.DAYS(TODAY(),V12),"")</f>
        <v/>
      </c>
    </row>
    <row r="13" spans="1:35" x14ac:dyDescent="0.25">
      <c r="A13" s="59">
        <v>0</v>
      </c>
      <c r="B13" s="71" t="s">
        <v>990</v>
      </c>
      <c r="C13" s="71">
        <f>VLOOKUP(D13,[1]vacantes!$H:$I,2,FALSE)</f>
        <v>1458</v>
      </c>
      <c r="D13" s="71" t="str">
        <f>F13&amp;"-"&amp;S13&amp;"-"&amp;IF(V13="",1,2)</f>
        <v>318-12-1</v>
      </c>
      <c r="E13" s="71" t="s">
        <v>1133</v>
      </c>
      <c r="F13" s="71">
        <v>318</v>
      </c>
      <c r="G13" s="72" t="s">
        <v>48</v>
      </c>
      <c r="H13" s="60" t="s">
        <v>349</v>
      </c>
      <c r="I13" s="60" t="s">
        <v>205</v>
      </c>
      <c r="J13" s="60" t="s">
        <v>203</v>
      </c>
      <c r="K13" s="60" t="s">
        <v>991</v>
      </c>
      <c r="L13" s="60">
        <v>1</v>
      </c>
      <c r="M13" s="62">
        <v>43214</v>
      </c>
      <c r="N13" s="60" t="s">
        <v>27</v>
      </c>
      <c r="O13" s="60" t="s">
        <v>112</v>
      </c>
      <c r="R13" s="60" t="s">
        <v>1018</v>
      </c>
      <c r="S13" s="59">
        <v>12</v>
      </c>
      <c r="T13" s="60" t="s">
        <v>22</v>
      </c>
      <c r="W13" s="57">
        <v>0</v>
      </c>
      <c r="X13" s="27">
        <f>IF(AND(V13="",R13&lt;&gt;""),1,0)</f>
        <v>1</v>
      </c>
      <c r="Y13" s="27">
        <f>IF(AND(R13="",U13="",V13=""),1,0)</f>
        <v>0</v>
      </c>
      <c r="Z13" s="27">
        <f>IF(AND(OR(V13&lt;&gt;"",U13&lt;&gt;""),W13=""),1,0)</f>
        <v>0</v>
      </c>
      <c r="AA13" s="27">
        <f>IF(AND(V13&lt;&gt;"",W13=""),1,0)</f>
        <v>0</v>
      </c>
    </row>
    <row r="14" spans="1:35" x14ac:dyDescent="0.25">
      <c r="A14" s="59">
        <v>0</v>
      </c>
      <c r="B14" s="71" t="s">
        <v>811</v>
      </c>
      <c r="C14" s="71">
        <f>VLOOKUP(D14,[1]vacantes!$H:$I,2,FALSE)</f>
        <v>1086</v>
      </c>
      <c r="D14" s="71" t="str">
        <f>F14&amp;"-"&amp;S14&amp;"-"&amp;IF(V14="",1,2)</f>
        <v>341-14-1</v>
      </c>
      <c r="E14" s="71" t="s">
        <v>1113</v>
      </c>
      <c r="F14" s="71">
        <v>341</v>
      </c>
      <c r="G14" s="72" t="s">
        <v>26</v>
      </c>
      <c r="H14" s="60" t="s">
        <v>357</v>
      </c>
      <c r="I14" s="60" t="s">
        <v>215</v>
      </c>
      <c r="J14" s="60" t="s">
        <v>812</v>
      </c>
      <c r="K14" s="60" t="s">
        <v>813</v>
      </c>
      <c r="L14" s="60">
        <v>1</v>
      </c>
      <c r="M14" s="62">
        <v>43198</v>
      </c>
      <c r="N14" s="60" t="s">
        <v>799</v>
      </c>
      <c r="O14" s="60" t="s">
        <v>134</v>
      </c>
      <c r="Q14" s="60" t="s">
        <v>814</v>
      </c>
      <c r="R14" s="60" t="s">
        <v>815</v>
      </c>
      <c r="S14" s="59">
        <v>14</v>
      </c>
      <c r="T14" s="59" t="s">
        <v>35</v>
      </c>
      <c r="W14" s="57">
        <v>0</v>
      </c>
      <c r="X14" s="27">
        <f>IF(AND(V14="",R14&lt;&gt;""),1,0)</f>
        <v>1</v>
      </c>
      <c r="Y14" s="27">
        <f>IF(AND(R14="",U14="",V14=""),1,0)</f>
        <v>0</v>
      </c>
      <c r="Z14" s="27">
        <f>IF(AND(OR(V14&lt;&gt;"",U14&lt;&gt;""),W14=""),1,0)</f>
        <v>0</v>
      </c>
      <c r="AA14" s="27">
        <f>IF(AND(V14&lt;&gt;"",W14=""),1,0)</f>
        <v>0</v>
      </c>
      <c r="AB14" s="27">
        <v>18</v>
      </c>
      <c r="AC14" s="27"/>
      <c r="AD14" s="27"/>
      <c r="AE14" s="5" t="str">
        <f ca="1">IF(Y14&lt;&gt;0,NETWORKDAYS(M14,TODAY()),"")</f>
        <v/>
      </c>
      <c r="AF14" s="59" t="str">
        <f>IF(Z14=1,NETWORKDAYS(M14,U14),"")</f>
        <v/>
      </c>
      <c r="AG14" s="5" t="str">
        <f ca="1">IF(AA14=1,_xlfn.DAYS(TODAY(),V14),"")</f>
        <v/>
      </c>
    </row>
    <row r="15" spans="1:35" x14ac:dyDescent="0.25">
      <c r="A15" s="59">
        <v>0</v>
      </c>
      <c r="B15" s="71" t="s">
        <v>885</v>
      </c>
      <c r="C15" s="71">
        <f>VLOOKUP(D15,[1]vacantes!$H:$I,2,FALSE)</f>
        <v>1476</v>
      </c>
      <c r="D15" s="71" t="str">
        <f>F15&amp;"-"&amp;S15&amp;"-"&amp;IF(V15="",1,2)</f>
        <v>237-12-1</v>
      </c>
      <c r="E15" s="71" t="s">
        <v>1115</v>
      </c>
      <c r="F15" s="71">
        <v>237</v>
      </c>
      <c r="G15" s="90" t="s">
        <v>449</v>
      </c>
      <c r="H15" s="60" t="s">
        <v>70</v>
      </c>
      <c r="I15" s="60" t="s">
        <v>205</v>
      </c>
      <c r="J15" s="60" t="s">
        <v>204</v>
      </c>
      <c r="K15" s="60" t="s">
        <v>886</v>
      </c>
      <c r="L15" s="60">
        <v>2</v>
      </c>
      <c r="M15" s="62">
        <v>43201</v>
      </c>
      <c r="N15" s="60" t="s">
        <v>27</v>
      </c>
      <c r="O15" s="60" t="s">
        <v>112</v>
      </c>
      <c r="R15" s="60" t="s">
        <v>887</v>
      </c>
      <c r="S15" s="59">
        <v>12</v>
      </c>
      <c r="T15" s="60" t="s">
        <v>22</v>
      </c>
      <c r="W15" s="57">
        <v>0</v>
      </c>
      <c r="X15" s="27">
        <f>IF(AND(V15="",R15&lt;&gt;""),1,0)</f>
        <v>1</v>
      </c>
      <c r="Y15" s="27">
        <f>IF(AND(R15="",U15="",V15=""),1,0)</f>
        <v>0</v>
      </c>
      <c r="Z15" s="27">
        <f>IF(AND(OR(V15&lt;&gt;"",U15&lt;&gt;""),W15=""),1,0)</f>
        <v>0</v>
      </c>
      <c r="AA15" s="27">
        <f>IF(AND(V15&lt;&gt;"",W15=""),1,0)</f>
        <v>0</v>
      </c>
      <c r="AB15" s="27">
        <v>24</v>
      </c>
      <c r="AC15" s="27"/>
      <c r="AD15" s="27"/>
      <c r="AE15" s="5" t="str">
        <f ca="1">IF(Y15&lt;&gt;0,NETWORKDAYS(M15,TODAY()),"")</f>
        <v/>
      </c>
      <c r="AF15" s="59" t="str">
        <f>IF(Z15=1,NETWORKDAYS(M15,U15),"")</f>
        <v/>
      </c>
      <c r="AG15" s="5" t="str">
        <f ca="1">IF(AA15=1,_xlfn.DAYS(TODAY(),V15),"")</f>
        <v/>
      </c>
    </row>
    <row r="16" spans="1:35" x14ac:dyDescent="0.25">
      <c r="A16" s="59">
        <v>0</v>
      </c>
      <c r="B16" s="71" t="s">
        <v>917</v>
      </c>
      <c r="C16" s="71">
        <f>VLOOKUP(D16,[1]vacantes!$H:$I,2,FALSE)</f>
        <v>1518</v>
      </c>
      <c r="D16" s="71" t="str">
        <f>F16&amp;"-"&amp;S16&amp;"-"&amp;IF(V16="",1,2)</f>
        <v>321-12-1</v>
      </c>
      <c r="E16" s="71" t="s">
        <v>1168</v>
      </c>
      <c r="F16" s="71">
        <v>321</v>
      </c>
      <c r="G16" s="90" t="s">
        <v>909</v>
      </c>
      <c r="H16" s="63" t="s">
        <v>349</v>
      </c>
      <c r="I16" s="63" t="s">
        <v>205</v>
      </c>
      <c r="J16" s="63" t="s">
        <v>203</v>
      </c>
      <c r="K16" s="63" t="s">
        <v>918</v>
      </c>
      <c r="L16" s="69"/>
      <c r="M16" s="64">
        <v>43207</v>
      </c>
      <c r="N16" s="63" t="s">
        <v>27</v>
      </c>
      <c r="O16" s="63" t="s">
        <v>112</v>
      </c>
      <c r="P16" s="69"/>
      <c r="Q16" s="69"/>
      <c r="R16" s="63" t="s">
        <v>919</v>
      </c>
      <c r="S16" s="59">
        <v>12</v>
      </c>
      <c r="T16" s="63" t="s">
        <v>22</v>
      </c>
      <c r="U16" s="69"/>
      <c r="W16" s="57">
        <v>0</v>
      </c>
      <c r="X16" s="27">
        <f>IF(AND(V16="",R16&lt;&gt;""),1,0)</f>
        <v>1</v>
      </c>
      <c r="Y16" s="27">
        <f>IF(AND(R16="",U16="",V16=""),1,0)</f>
        <v>0</v>
      </c>
      <c r="Z16" s="27">
        <f>IF(AND(OR(V16&lt;&gt;"",U16&lt;&gt;""),W16=""),1,0)</f>
        <v>0</v>
      </c>
      <c r="AA16" s="27">
        <f>IF(AND(V16&lt;&gt;"",W16=""),1,0)</f>
        <v>0</v>
      </c>
      <c r="AB16" s="27"/>
      <c r="AC16" s="27"/>
      <c r="AD16" s="27"/>
      <c r="AE16" s="5" t="str">
        <f ca="1">IF(Y16&lt;&gt;0,NETWORKDAYS(M16,TODAY()),"")</f>
        <v/>
      </c>
      <c r="AF16" s="59" t="str">
        <f>IF(Z16=1,NETWORKDAYS(M16,U16),"")</f>
        <v/>
      </c>
      <c r="AG16" s="5" t="str">
        <f ca="1">IF(AA16=1,_xlfn.DAYS(TODAY(),V16),"")</f>
        <v/>
      </c>
    </row>
    <row r="17" spans="1:33" x14ac:dyDescent="0.25">
      <c r="A17" s="59">
        <v>0</v>
      </c>
      <c r="B17" s="71" t="s">
        <v>337</v>
      </c>
      <c r="C17" s="71">
        <f>VLOOKUP(D17,[1]vacantes!$H:$I,2,FALSE)</f>
        <v>1050</v>
      </c>
      <c r="D17" s="71" t="str">
        <f>F17&amp;"-"&amp;S17&amp;"-"&amp;IF(V17="",1,2)</f>
        <v>271-14-1</v>
      </c>
      <c r="E17" s="71" t="s">
        <v>1147</v>
      </c>
      <c r="F17" s="71">
        <v>271</v>
      </c>
      <c r="G17" s="71" t="s">
        <v>158</v>
      </c>
      <c r="H17" s="59" t="s">
        <v>41</v>
      </c>
      <c r="I17" s="59" t="s">
        <v>205</v>
      </c>
      <c r="J17" s="59" t="s">
        <v>204</v>
      </c>
      <c r="K17" s="60">
        <v>0</v>
      </c>
      <c r="L17" s="59"/>
      <c r="M17" s="62">
        <v>43101</v>
      </c>
      <c r="N17" s="59"/>
      <c r="O17" s="59"/>
      <c r="P17" s="59" t="s">
        <v>772</v>
      </c>
      <c r="Q17" s="59"/>
      <c r="R17" s="59" t="s">
        <v>372</v>
      </c>
      <c r="S17" s="59">
        <v>14</v>
      </c>
      <c r="T17" s="59" t="s">
        <v>35</v>
      </c>
      <c r="U17" s="59"/>
      <c r="V17" s="61"/>
      <c r="W17" s="57">
        <v>0</v>
      </c>
      <c r="X17" s="27">
        <f>IF(AND(V17="",R17&lt;&gt;""),1,0)</f>
        <v>1</v>
      </c>
      <c r="Y17" s="27">
        <f>IF(AND(R17="",U17="",V17=""),1,0)</f>
        <v>0</v>
      </c>
      <c r="Z17" s="27">
        <f>IF(AND(OR(V17&lt;&gt;"",U17&lt;&gt;""),W17=""),1,0)</f>
        <v>0</v>
      </c>
      <c r="AA17" s="27">
        <f>IF(AND(V17&lt;&gt;"",W17=""),1,0)</f>
        <v>0</v>
      </c>
      <c r="AB17" s="27"/>
      <c r="AC17" s="27"/>
      <c r="AD17" s="27"/>
      <c r="AE17" s="5" t="str">
        <f ca="1">IF(Y17&lt;&gt;0,NETWORKDAYS(M17,TODAY()),"")</f>
        <v/>
      </c>
      <c r="AF17" s="59" t="str">
        <f>IF(Z17=1,NETWORKDAYS(M17,U17),"")</f>
        <v/>
      </c>
      <c r="AG17" s="5" t="str">
        <f ca="1">IF(AA17=1,_xlfn.DAYS(TODAY(),V17),"")</f>
        <v/>
      </c>
    </row>
    <row r="18" spans="1:33" x14ac:dyDescent="0.25">
      <c r="A18" s="59">
        <v>0</v>
      </c>
      <c r="B18" s="71" t="s">
        <v>843</v>
      </c>
      <c r="C18" s="71">
        <f>VLOOKUP(D18,[1]vacantes!$H:$I,2,FALSE)</f>
        <v>1315</v>
      </c>
      <c r="D18" s="71" t="str">
        <f>F18&amp;"-"&amp;S18&amp;"-"&amp;IF(V18="",1,2)</f>
        <v>250-16-1</v>
      </c>
      <c r="E18" s="71" t="s">
        <v>1126</v>
      </c>
      <c r="F18" s="71">
        <v>250</v>
      </c>
      <c r="G18" s="72" t="s">
        <v>216</v>
      </c>
      <c r="H18" s="60" t="s">
        <v>10</v>
      </c>
      <c r="I18" s="60" t="s">
        <v>205</v>
      </c>
      <c r="J18" s="60" t="s">
        <v>203</v>
      </c>
      <c r="K18" s="60" t="s">
        <v>844</v>
      </c>
      <c r="L18" s="60">
        <v>1</v>
      </c>
      <c r="M18" s="62">
        <v>43165</v>
      </c>
      <c r="N18" s="60" t="s">
        <v>27</v>
      </c>
      <c r="O18" s="60" t="s">
        <v>112</v>
      </c>
      <c r="R18" s="60" t="s">
        <v>845</v>
      </c>
      <c r="S18" s="59">
        <v>16</v>
      </c>
      <c r="T18" s="60" t="s">
        <v>29</v>
      </c>
      <c r="W18" s="57">
        <v>0</v>
      </c>
      <c r="X18" s="27">
        <f>IF(AND(V18="",R18&lt;&gt;""),1,0)</f>
        <v>1</v>
      </c>
      <c r="Y18" s="27">
        <f>IF(AND(R18="",U18="",V18=""),1,0)</f>
        <v>0</v>
      </c>
      <c r="Z18" s="27">
        <f>IF(AND(OR(V18&lt;&gt;"",U18&lt;&gt;""),W18=""),1,0)</f>
        <v>0</v>
      </c>
      <c r="AA18" s="27">
        <f>IF(AND(V18&lt;&gt;"",W18=""),1,0)</f>
        <v>0</v>
      </c>
      <c r="AB18" s="27"/>
      <c r="AC18" s="27"/>
      <c r="AD18" s="27"/>
      <c r="AE18" s="5" t="str">
        <f ca="1">IF(Y18&lt;&gt;0,NETWORKDAYS(M18,TODAY()),"")</f>
        <v/>
      </c>
      <c r="AF18" s="59" t="str">
        <f>IF(Z18=1,NETWORKDAYS(M18,U18),"")</f>
        <v/>
      </c>
      <c r="AG18" s="5" t="str">
        <f ca="1">IF(AA18=1,_xlfn.DAYS(TODAY(),V18),"")</f>
        <v/>
      </c>
    </row>
    <row r="19" spans="1:33" x14ac:dyDescent="0.25">
      <c r="A19" s="59">
        <v>0</v>
      </c>
      <c r="B19" s="71" t="s">
        <v>983</v>
      </c>
      <c r="C19" s="71">
        <f>VLOOKUP(D19,[1]vacantes!$H:$I,2,FALSE)</f>
        <v>1188</v>
      </c>
      <c r="D19" s="71" t="str">
        <f>F19&amp;"-"&amp;S19&amp;"-"&amp;IF(V19="",1,2)</f>
        <v>317-12-1</v>
      </c>
      <c r="E19" s="71" t="s">
        <v>1103</v>
      </c>
      <c r="F19" s="71">
        <v>317</v>
      </c>
      <c r="G19" s="72" t="s">
        <v>18</v>
      </c>
      <c r="H19" s="60" t="s">
        <v>349</v>
      </c>
      <c r="I19" s="60" t="s">
        <v>205</v>
      </c>
      <c r="J19" s="60" t="s">
        <v>203</v>
      </c>
      <c r="K19" s="60" t="s">
        <v>984</v>
      </c>
      <c r="L19" s="60">
        <v>1</v>
      </c>
      <c r="M19" s="62">
        <v>43216</v>
      </c>
      <c r="N19" s="60" t="s">
        <v>27</v>
      </c>
      <c r="O19" s="59" t="s">
        <v>112</v>
      </c>
      <c r="P19" s="60" t="s">
        <v>772</v>
      </c>
      <c r="R19" s="60" t="s">
        <v>1017</v>
      </c>
      <c r="S19" s="59">
        <v>12</v>
      </c>
      <c r="T19" s="60" t="s">
        <v>22</v>
      </c>
      <c r="W19" s="57">
        <v>0</v>
      </c>
      <c r="X19" s="27">
        <f>IF(AND(V19="",R19&lt;&gt;""),1,0)</f>
        <v>1</v>
      </c>
      <c r="Y19" s="27">
        <f>IF(AND(R19="",U19="",V19=""),1,0)</f>
        <v>0</v>
      </c>
      <c r="Z19" s="27">
        <f>IF(AND(OR(V19&lt;&gt;"",U19&lt;&gt;""),W19=""),1,0)</f>
        <v>0</v>
      </c>
      <c r="AA19" s="27">
        <f>IF(AND(V19&lt;&gt;"",W19=""),1,0)</f>
        <v>0</v>
      </c>
    </row>
    <row r="20" spans="1:33" x14ac:dyDescent="0.25">
      <c r="A20" s="59">
        <v>0</v>
      </c>
      <c r="B20" s="71" t="s">
        <v>988</v>
      </c>
      <c r="C20" s="71">
        <f>VLOOKUP(D20,[1]vacantes!$H:$I,2,FALSE)</f>
        <v>1567</v>
      </c>
      <c r="D20" s="71" t="str">
        <f>F20&amp;"-"&amp;S20&amp;"-"&amp;IF(V20="",1,2)</f>
        <v>313-12-1</v>
      </c>
      <c r="E20" s="71" t="s">
        <v>1177</v>
      </c>
      <c r="F20" s="71">
        <v>313</v>
      </c>
      <c r="G20" s="72" t="s">
        <v>986</v>
      </c>
      <c r="H20" s="60" t="s">
        <v>349</v>
      </c>
      <c r="I20" s="60" t="s">
        <v>205</v>
      </c>
      <c r="J20" s="60" t="s">
        <v>203</v>
      </c>
      <c r="K20" s="60" t="s">
        <v>989</v>
      </c>
      <c r="L20" s="60">
        <v>1</v>
      </c>
      <c r="M20" s="62">
        <v>43216</v>
      </c>
      <c r="N20" s="60" t="s">
        <v>27</v>
      </c>
      <c r="O20" s="60" t="s">
        <v>112</v>
      </c>
      <c r="R20" s="60" t="s">
        <v>992</v>
      </c>
      <c r="S20" s="59">
        <v>12</v>
      </c>
      <c r="T20" s="60" t="s">
        <v>22</v>
      </c>
      <c r="W20" s="57">
        <v>0</v>
      </c>
      <c r="X20" s="27">
        <f>IF(AND(V20="",R20&lt;&gt;""),1,0)</f>
        <v>1</v>
      </c>
      <c r="Y20" s="27">
        <f>IF(AND(R20="",U20="",V20=""),1,0)</f>
        <v>0</v>
      </c>
      <c r="Z20" s="27">
        <f>IF(AND(OR(V20&lt;&gt;"",U20&lt;&gt;""),W20=""),1,0)</f>
        <v>0</v>
      </c>
      <c r="AA20" s="27">
        <f>IF(AND(V20&lt;&gt;"",W20=""),1,0)</f>
        <v>0</v>
      </c>
    </row>
    <row r="21" spans="1:33" x14ac:dyDescent="0.25">
      <c r="A21" s="59">
        <v>0</v>
      </c>
      <c r="B21" s="71" t="s">
        <v>339</v>
      </c>
      <c r="C21" s="71">
        <f>VLOOKUP(D21,[1]vacantes!$H:$I,2,FALSE)</f>
        <v>1198</v>
      </c>
      <c r="D21" s="71" t="str">
        <f>F21&amp;"-"&amp;S21&amp;"-"&amp;IF(V21="",1,2)</f>
        <v>245-17-1</v>
      </c>
      <c r="E21" s="71" t="s">
        <v>1154</v>
      </c>
      <c r="F21" s="71">
        <v>245</v>
      </c>
      <c r="G21" s="72" t="s">
        <v>298</v>
      </c>
      <c r="H21" s="60" t="s">
        <v>10</v>
      </c>
      <c r="I21" s="60" t="s">
        <v>215</v>
      </c>
      <c r="J21" s="60" t="s">
        <v>204</v>
      </c>
      <c r="K21" s="60">
        <v>0</v>
      </c>
      <c r="M21" s="62">
        <v>43133</v>
      </c>
      <c r="N21" s="60" t="s">
        <v>346</v>
      </c>
      <c r="O21" s="60" t="s">
        <v>219</v>
      </c>
      <c r="R21" s="60" t="s">
        <v>477</v>
      </c>
      <c r="S21" s="59">
        <v>17</v>
      </c>
      <c r="T21" s="60" t="s">
        <v>23</v>
      </c>
      <c r="W21" s="57">
        <v>0</v>
      </c>
      <c r="X21" s="27">
        <f>IF(AND(V21="",R21&lt;&gt;""),1,0)</f>
        <v>1</v>
      </c>
      <c r="Y21" s="27">
        <f>IF(AND(R21="",U21="",V21=""),1,0)</f>
        <v>0</v>
      </c>
      <c r="Z21" s="27">
        <f>IF(AND(OR(V21&lt;&gt;"",U21&lt;&gt;""),W21=""),1,0)</f>
        <v>0</v>
      </c>
      <c r="AA21" s="27">
        <f>IF(AND(V21&lt;&gt;"",W21=""),1,0)</f>
        <v>0</v>
      </c>
      <c r="AB21" s="27"/>
      <c r="AC21" s="27"/>
      <c r="AD21" s="27"/>
      <c r="AE21" s="5" t="str">
        <f ca="1">IF(Y21&lt;&gt;0,NETWORKDAYS(M21,TODAY()),"")</f>
        <v/>
      </c>
      <c r="AF21" s="59" t="str">
        <f>IF(Z21=1,NETWORKDAYS(M21,U21),"")</f>
        <v/>
      </c>
      <c r="AG21" s="5" t="str">
        <f ca="1">IF(AA21=1,_xlfn.DAYS(TODAY(),V21),"")</f>
        <v/>
      </c>
    </row>
    <row r="22" spans="1:33" x14ac:dyDescent="0.25">
      <c r="A22" s="59">
        <v>0</v>
      </c>
      <c r="B22" s="71" t="s">
        <v>213</v>
      </c>
      <c r="C22" s="71">
        <f>VLOOKUP(D22,[1]vacantes!$H:$I,2,FALSE)</f>
        <v>1183</v>
      </c>
      <c r="D22" s="71" t="str">
        <f>F22&amp;"-"&amp;S22&amp;"-"&amp;IF(V22="",1,2)</f>
        <v>353-16-1</v>
      </c>
      <c r="E22" s="71" t="s">
        <v>1149</v>
      </c>
      <c r="F22" s="71">
        <v>353</v>
      </c>
      <c r="G22" s="72" t="s">
        <v>214</v>
      </c>
      <c r="H22" s="60" t="s">
        <v>20</v>
      </c>
      <c r="I22" s="60" t="s">
        <v>215</v>
      </c>
      <c r="J22" s="60" t="s">
        <v>203</v>
      </c>
      <c r="K22" s="60">
        <v>0</v>
      </c>
      <c r="L22" s="60">
        <v>1</v>
      </c>
      <c r="M22" s="62">
        <v>43130</v>
      </c>
      <c r="N22" s="60" t="s">
        <v>28</v>
      </c>
      <c r="O22" s="60" t="s">
        <v>112</v>
      </c>
      <c r="R22" s="60" t="s">
        <v>273</v>
      </c>
      <c r="S22" s="59">
        <v>16</v>
      </c>
      <c r="T22" s="60" t="s">
        <v>29</v>
      </c>
      <c r="W22" s="57">
        <v>0</v>
      </c>
      <c r="X22" s="27">
        <f>IF(AND(V22="",R22&lt;&gt;""),1,0)</f>
        <v>1</v>
      </c>
      <c r="Y22" s="27">
        <f>IF(AND(R22="",U22="",V22=""),1,0)</f>
        <v>0</v>
      </c>
      <c r="Z22" s="27">
        <f>IF(AND(OR(V22&lt;&gt;"",U22&lt;&gt;""),W22=""),1,0)</f>
        <v>0</v>
      </c>
      <c r="AA22" s="27">
        <f>IF(AND(V22&lt;&gt;"",W22=""),1,0)</f>
        <v>0</v>
      </c>
      <c r="AB22" s="27"/>
      <c r="AC22" s="27"/>
      <c r="AD22" s="27"/>
      <c r="AE22" s="5" t="str">
        <f ca="1">IF(Y22&lt;&gt;0,NETWORKDAYS(M22,TODAY()),"")</f>
        <v/>
      </c>
      <c r="AF22" s="59" t="str">
        <f>IF(Z22=1,NETWORKDAYS(M22,U22),"")</f>
        <v/>
      </c>
      <c r="AG22" s="5" t="str">
        <f ca="1">IF(AA22=1,_xlfn.DAYS(TODAY(),V22),"")</f>
        <v/>
      </c>
    </row>
    <row r="23" spans="1:33" x14ac:dyDescent="0.25">
      <c r="A23" s="59">
        <v>0</v>
      </c>
      <c r="B23" s="71" t="s">
        <v>364</v>
      </c>
      <c r="C23" s="71">
        <f>VLOOKUP(D23,[1]vacantes!$H:$I,2,FALSE)</f>
        <v>1250</v>
      </c>
      <c r="D23" s="71" t="str">
        <f>F23&amp;"-"&amp;S23&amp;"-"&amp;IF(V23="",1,2)</f>
        <v>248-17-1</v>
      </c>
      <c r="E23" s="71" t="s">
        <v>1175</v>
      </c>
      <c r="F23" s="71">
        <v>248</v>
      </c>
      <c r="G23" s="72" t="s">
        <v>365</v>
      </c>
      <c r="H23" s="60" t="s">
        <v>10</v>
      </c>
      <c r="I23" s="60" t="s">
        <v>205</v>
      </c>
      <c r="J23" s="60" t="s">
        <v>204</v>
      </c>
      <c r="K23" s="60">
        <v>0</v>
      </c>
      <c r="M23" s="62">
        <v>43151</v>
      </c>
      <c r="N23" s="60" t="s">
        <v>27</v>
      </c>
      <c r="O23" s="60" t="s">
        <v>112</v>
      </c>
      <c r="R23" s="60" t="s">
        <v>273</v>
      </c>
      <c r="S23" s="59">
        <v>17</v>
      </c>
      <c r="T23" s="60" t="s">
        <v>23</v>
      </c>
      <c r="W23" s="57">
        <v>0</v>
      </c>
      <c r="X23" s="27">
        <f>IF(AND(V23="",R23&lt;&gt;""),1,0)</f>
        <v>1</v>
      </c>
      <c r="Y23" s="27">
        <f>IF(AND(R23="",U23="",V23=""),1,0)</f>
        <v>0</v>
      </c>
      <c r="Z23" s="27">
        <f>IF(AND(OR(V23&lt;&gt;"",U23&lt;&gt;""),W23=""),1,0)</f>
        <v>0</v>
      </c>
      <c r="AA23" s="27">
        <f>IF(AND(V23&lt;&gt;"",W23=""),1,0)</f>
        <v>0</v>
      </c>
      <c r="AB23" s="27"/>
      <c r="AC23" s="27"/>
      <c r="AD23" s="27"/>
      <c r="AE23" s="5" t="str">
        <f ca="1">IF(Y23&lt;&gt;0,NETWORKDAYS(M23,TODAY()),"")</f>
        <v/>
      </c>
      <c r="AF23" s="59" t="str">
        <f>IF(Z23=1,NETWORKDAYS(M23,U23),"")</f>
        <v/>
      </c>
      <c r="AG23" s="5" t="str">
        <f ca="1">IF(AA23=1,_xlfn.DAYS(TODAY(),V23),"")</f>
        <v/>
      </c>
    </row>
    <row r="24" spans="1:33" x14ac:dyDescent="0.25">
      <c r="A24" s="59">
        <v>0</v>
      </c>
      <c r="B24" s="71" t="s">
        <v>894</v>
      </c>
      <c r="C24" s="71">
        <f>VLOOKUP(D24,[1]vacantes!$H:$I,2,FALSE)</f>
        <v>1483</v>
      </c>
      <c r="D24" s="71" t="str">
        <f>F24&amp;"-"&amp;S24&amp;"-"&amp;IF(V24="",1,2)</f>
        <v>319-12-1</v>
      </c>
      <c r="E24" s="71" t="s">
        <v>1143</v>
      </c>
      <c r="F24" s="71">
        <v>319</v>
      </c>
      <c r="G24" s="90" t="s">
        <v>154</v>
      </c>
      <c r="H24" s="63" t="s">
        <v>349</v>
      </c>
      <c r="I24" s="63" t="s">
        <v>205</v>
      </c>
      <c r="J24" s="63" t="s">
        <v>203</v>
      </c>
      <c r="K24" s="63" t="s">
        <v>895</v>
      </c>
      <c r="L24" s="63">
        <v>2</v>
      </c>
      <c r="M24" s="64">
        <v>43201</v>
      </c>
      <c r="N24" s="63" t="s">
        <v>27</v>
      </c>
      <c r="O24" s="63" t="s">
        <v>112</v>
      </c>
      <c r="P24" s="69"/>
      <c r="Q24" s="69"/>
      <c r="R24" s="63" t="s">
        <v>896</v>
      </c>
      <c r="S24" s="59">
        <v>12</v>
      </c>
      <c r="T24" s="63" t="s">
        <v>22</v>
      </c>
      <c r="U24" s="69"/>
      <c r="W24" s="57">
        <v>0</v>
      </c>
      <c r="X24" s="27">
        <f>IF(AND(V24="",R24&lt;&gt;""),1,0)</f>
        <v>1</v>
      </c>
      <c r="Y24" s="27">
        <f>IF(AND(R24="",U24="",V24=""),1,0)</f>
        <v>0</v>
      </c>
      <c r="Z24" s="27">
        <f>IF(AND(OR(V24&lt;&gt;"",U24&lt;&gt;""),W24=""),1,0)</f>
        <v>0</v>
      </c>
      <c r="AA24" s="27">
        <f>IF(AND(V24&lt;&gt;"",W24=""),1,0)</f>
        <v>0</v>
      </c>
      <c r="AB24" s="27"/>
      <c r="AC24" s="27"/>
      <c r="AD24" s="27"/>
      <c r="AE24" s="5" t="str">
        <f ca="1">IF(Y24&lt;&gt;0,NETWORKDAYS(M24,TODAY()),"")</f>
        <v/>
      </c>
      <c r="AF24" s="59" t="str">
        <f>IF(Z24=1,NETWORKDAYS(M24,U24),"")</f>
        <v/>
      </c>
      <c r="AG24" s="5" t="str">
        <f ca="1">IF(AA24=1,_xlfn.DAYS(TODAY(),V24),"")</f>
        <v/>
      </c>
    </row>
    <row r="25" spans="1:33" x14ac:dyDescent="0.25">
      <c r="A25" s="59">
        <v>0</v>
      </c>
      <c r="B25" s="71" t="s">
        <v>488</v>
      </c>
      <c r="C25" s="71">
        <f>VLOOKUP(D25,[1]vacantes!$H:$I,2,FALSE)</f>
        <v>1081</v>
      </c>
      <c r="D25" s="71" t="str">
        <f>F25&amp;"-"&amp;S25&amp;"-"&amp;IF(V25="",1,2)</f>
        <v>246-16-1</v>
      </c>
      <c r="E25" s="71" t="s">
        <v>1128</v>
      </c>
      <c r="F25" s="71">
        <v>246</v>
      </c>
      <c r="G25" s="71" t="s">
        <v>9</v>
      </c>
      <c r="H25" s="62" t="s">
        <v>10</v>
      </c>
      <c r="I25" s="60" t="s">
        <v>205</v>
      </c>
      <c r="J25" s="60" t="s">
        <v>203</v>
      </c>
      <c r="K25" s="60">
        <v>0</v>
      </c>
      <c r="M25" s="62">
        <v>43157</v>
      </c>
      <c r="N25" s="60" t="s">
        <v>27</v>
      </c>
      <c r="O25" s="60" t="s">
        <v>112</v>
      </c>
      <c r="R25" s="60" t="s">
        <v>489</v>
      </c>
      <c r="S25" s="59">
        <v>16</v>
      </c>
      <c r="T25" s="60" t="s">
        <v>29</v>
      </c>
      <c r="W25" s="57">
        <v>0</v>
      </c>
      <c r="X25" s="27">
        <f>IF(AND(V25="",R25&lt;&gt;""),1,0)</f>
        <v>1</v>
      </c>
      <c r="Y25" s="27">
        <f>IF(AND(R25="",U25="",V25=""),1,0)</f>
        <v>0</v>
      </c>
      <c r="Z25" s="27">
        <f>IF(AND(OR(V25&lt;&gt;"",U25&lt;&gt;""),W25=""),1,0)</f>
        <v>0</v>
      </c>
      <c r="AA25" s="27">
        <f>IF(AND(V25&lt;&gt;"",W25=""),1,0)</f>
        <v>0</v>
      </c>
      <c r="AB25" s="27"/>
      <c r="AC25" s="27"/>
      <c r="AD25" s="27"/>
      <c r="AE25" s="5" t="str">
        <f ca="1">IF(Y25&lt;&gt;0,NETWORKDAYS(M25,TODAY()),"")</f>
        <v/>
      </c>
      <c r="AF25" s="59" t="str">
        <f>IF(Z25=1,NETWORKDAYS(M25,U25),"")</f>
        <v/>
      </c>
      <c r="AG25" s="5" t="str">
        <f ca="1">IF(AA25=1,_xlfn.DAYS(TODAY(),V25),"")</f>
        <v/>
      </c>
    </row>
    <row r="26" spans="1:33" x14ac:dyDescent="0.25">
      <c r="A26" s="59">
        <v>0</v>
      </c>
      <c r="B26" s="71" t="s">
        <v>686</v>
      </c>
      <c r="C26" s="71">
        <f>VLOOKUP(D26,[1]vacantes!$H:$I,2,FALSE)</f>
        <v>1086</v>
      </c>
      <c r="D26" s="71" t="str">
        <f>F26&amp;"-"&amp;S26&amp;"-"&amp;IF(V26="",1,2)</f>
        <v>341-14-1</v>
      </c>
      <c r="E26" s="71" t="s">
        <v>1113</v>
      </c>
      <c r="F26" s="71">
        <v>341</v>
      </c>
      <c r="G26" s="72" t="s">
        <v>26</v>
      </c>
      <c r="H26" s="60" t="s">
        <v>357</v>
      </c>
      <c r="I26" s="60" t="s">
        <v>687</v>
      </c>
      <c r="J26" s="60" t="s">
        <v>203</v>
      </c>
      <c r="K26" s="60">
        <v>0</v>
      </c>
      <c r="M26" s="62">
        <v>43185</v>
      </c>
      <c r="N26" s="60" t="s">
        <v>27</v>
      </c>
      <c r="O26" s="60" t="s">
        <v>134</v>
      </c>
      <c r="R26" s="60" t="s">
        <v>688</v>
      </c>
      <c r="S26" s="59">
        <v>14</v>
      </c>
      <c r="T26" s="60" t="s">
        <v>35</v>
      </c>
      <c r="W26" s="57">
        <v>0</v>
      </c>
      <c r="X26" s="27">
        <f>IF(AND(V26="",R26&lt;&gt;""),1,0)</f>
        <v>1</v>
      </c>
      <c r="Y26" s="27">
        <f>IF(AND(R26="",U26="",V26=""),1,0)</f>
        <v>0</v>
      </c>
      <c r="Z26" s="27">
        <f>IF(AND(OR(V26&lt;&gt;"",U26&lt;&gt;""),W26=""),1,0)</f>
        <v>0</v>
      </c>
      <c r="AA26" s="27">
        <f>IF(AND(V26&lt;&gt;"",W26=""),1,0)</f>
        <v>0</v>
      </c>
      <c r="AB26" s="56">
        <f ca="1">+YEARFRAC(K26,TODAY())</f>
        <v>118.35277777777777</v>
      </c>
      <c r="AC26" s="56"/>
      <c r="AD26" s="27"/>
      <c r="AE26" s="5" t="str">
        <f ca="1">IF(Y26&lt;&gt;0,NETWORKDAYS(M26,TODAY()),"")</f>
        <v/>
      </c>
      <c r="AF26" s="59" t="str">
        <f>IF(Z26=1,NETWORKDAYS(M26,U26),"")</f>
        <v/>
      </c>
      <c r="AG26" s="5" t="str">
        <f ca="1">IF(AA26=1,_xlfn.DAYS(TODAY(),V26),"")</f>
        <v/>
      </c>
    </row>
    <row r="27" spans="1:33" x14ac:dyDescent="0.25">
      <c r="A27" s="59">
        <v>0</v>
      </c>
      <c r="B27" s="71" t="s">
        <v>852</v>
      </c>
      <c r="C27" s="71">
        <f>VLOOKUP(D27,[1]vacantes!$H:$I,2,FALSE)</f>
        <v>1099</v>
      </c>
      <c r="D27" s="71" t="str">
        <f>F27&amp;"-"&amp;S27&amp;"-"&amp;IF(V27="",1,2)</f>
        <v>244-16-1</v>
      </c>
      <c r="E27" s="71" t="s">
        <v>1139</v>
      </c>
      <c r="F27" s="71">
        <v>244</v>
      </c>
      <c r="G27" s="72" t="s">
        <v>34</v>
      </c>
      <c r="H27" s="60" t="s">
        <v>10</v>
      </c>
      <c r="I27" s="60" t="s">
        <v>205</v>
      </c>
      <c r="J27" s="60" t="s">
        <v>204</v>
      </c>
      <c r="M27" s="62">
        <v>43201</v>
      </c>
      <c r="N27" s="60" t="s">
        <v>27</v>
      </c>
      <c r="O27" s="60" t="s">
        <v>134</v>
      </c>
      <c r="R27" s="60" t="s">
        <v>688</v>
      </c>
      <c r="S27" s="59">
        <v>16</v>
      </c>
      <c r="T27" s="60" t="s">
        <v>29</v>
      </c>
      <c r="W27" s="57">
        <v>0</v>
      </c>
      <c r="X27" s="27">
        <f>IF(AND(V27="",R27&lt;&gt;""),1,0)</f>
        <v>1</v>
      </c>
      <c r="Y27" s="27">
        <f>IF(AND(R27="",U27="",V27=""),1,0)</f>
        <v>0</v>
      </c>
      <c r="Z27" s="27">
        <f>IF(AND(OR(V27&lt;&gt;"",U27&lt;&gt;""),W27=""),1,0)</f>
        <v>0</v>
      </c>
      <c r="AA27" s="27">
        <f>IF(AND(V27&lt;&gt;"",W27=""),1,0)</f>
        <v>0</v>
      </c>
      <c r="AB27" s="27"/>
      <c r="AC27" s="27"/>
      <c r="AD27" s="27"/>
      <c r="AE27" s="5" t="str">
        <f ca="1">IF(Y27&lt;&gt;0,NETWORKDAYS(M27,TODAY()),"")</f>
        <v/>
      </c>
      <c r="AF27" s="59" t="str">
        <f>IF(Z27=1,NETWORKDAYS(M27,U27),"")</f>
        <v/>
      </c>
      <c r="AG27" s="5" t="str">
        <f ca="1">IF(AA27=1,_xlfn.DAYS(TODAY(),V27),"")</f>
        <v/>
      </c>
    </row>
    <row r="28" spans="1:33" x14ac:dyDescent="0.25">
      <c r="A28" s="59">
        <v>0</v>
      </c>
      <c r="B28" s="71" t="s">
        <v>838</v>
      </c>
      <c r="C28" s="71">
        <f>VLOOKUP(D28,[1]vacantes!$H:$I,2,FALSE)</f>
        <v>1461</v>
      </c>
      <c r="D28" s="71" t="str">
        <f>F28&amp;"-"&amp;S28&amp;"-"&amp;IF(V28="",1,2)</f>
        <v>248-13-1</v>
      </c>
      <c r="E28" s="71" t="s">
        <v>1175</v>
      </c>
      <c r="F28" s="71">
        <v>248</v>
      </c>
      <c r="G28" s="72" t="s">
        <v>365</v>
      </c>
      <c r="H28" s="60" t="s">
        <v>10</v>
      </c>
      <c r="I28" s="60" t="s">
        <v>205</v>
      </c>
      <c r="J28" s="60" t="s">
        <v>203</v>
      </c>
      <c r="K28" s="60" t="s">
        <v>768</v>
      </c>
      <c r="M28" s="62">
        <v>43199</v>
      </c>
      <c r="N28" s="60" t="s">
        <v>28</v>
      </c>
      <c r="O28" s="60" t="s">
        <v>112</v>
      </c>
      <c r="R28" s="60" t="s">
        <v>688</v>
      </c>
      <c r="S28" s="59">
        <v>13</v>
      </c>
      <c r="T28" s="60" t="s">
        <v>763</v>
      </c>
      <c r="W28" s="57">
        <v>0</v>
      </c>
      <c r="X28" s="27">
        <f>IF(AND(V28="",R28&lt;&gt;""),1,0)</f>
        <v>1</v>
      </c>
      <c r="Y28" s="27">
        <f>IF(AND(R28="",U28="",V28=""),1,0)</f>
        <v>0</v>
      </c>
      <c r="Z28" s="27">
        <f>IF(AND(OR(V28&lt;&gt;"",U28&lt;&gt;""),W28=""),1,0)</f>
        <v>0</v>
      </c>
      <c r="AA28" s="27">
        <f>IF(AND(V28&lt;&gt;"",W28=""),1,0)</f>
        <v>0</v>
      </c>
      <c r="AB28" s="27"/>
      <c r="AC28" s="27"/>
      <c r="AD28" s="27"/>
      <c r="AE28" s="5" t="str">
        <f ca="1">IF(Y28&lt;&gt;0,NETWORKDAYS(M28,TODAY()),"")</f>
        <v/>
      </c>
      <c r="AF28" s="59" t="str">
        <f>IF(Z28=1,NETWORKDAYS(M28,U28),"")</f>
        <v/>
      </c>
      <c r="AG28" s="5" t="str">
        <f ca="1">IF(AA28=1,_xlfn.DAYS(TODAY(),V28),"")</f>
        <v/>
      </c>
    </row>
    <row r="29" spans="1:33" x14ac:dyDescent="0.25">
      <c r="A29" s="59">
        <v>0</v>
      </c>
      <c r="B29" s="71" t="s">
        <v>836</v>
      </c>
      <c r="C29" s="71">
        <f>VLOOKUP(D29,[1]vacantes!$H:$I,2,FALSE)</f>
        <v>1473</v>
      </c>
      <c r="D29" s="71" t="str">
        <f>F29&amp;"-"&amp;S29&amp;"-"&amp;IF(V29="",1,2)</f>
        <v>244-13-1</v>
      </c>
      <c r="E29" s="71" t="s">
        <v>1139</v>
      </c>
      <c r="F29" s="71">
        <v>244</v>
      </c>
      <c r="G29" s="72" t="s">
        <v>34</v>
      </c>
      <c r="H29" s="60" t="s">
        <v>10</v>
      </c>
      <c r="I29" s="60" t="s">
        <v>205</v>
      </c>
      <c r="J29" s="60" t="s">
        <v>204</v>
      </c>
      <c r="K29" s="60" t="s">
        <v>837</v>
      </c>
      <c r="M29" s="62">
        <v>43201</v>
      </c>
      <c r="N29" s="60" t="s">
        <v>27</v>
      </c>
      <c r="O29" s="60" t="s">
        <v>112</v>
      </c>
      <c r="R29" s="60" t="s">
        <v>688</v>
      </c>
      <c r="S29" s="59">
        <v>13</v>
      </c>
      <c r="T29" s="60" t="s">
        <v>763</v>
      </c>
      <c r="W29" s="57">
        <v>0</v>
      </c>
      <c r="X29" s="27">
        <f>IF(AND(V29="",R29&lt;&gt;""),1,0)</f>
        <v>1</v>
      </c>
      <c r="Y29" s="27">
        <f>IF(AND(R29="",U29="",V29=""),1,0)</f>
        <v>0</v>
      </c>
      <c r="Z29" s="27">
        <f>IF(AND(OR(V29&lt;&gt;"",U29&lt;&gt;""),W29=""),1,0)</f>
        <v>0</v>
      </c>
      <c r="AA29" s="27">
        <f>IF(AND(V29&lt;&gt;"",W29=""),1,0)</f>
        <v>0</v>
      </c>
      <c r="AB29" s="27"/>
      <c r="AC29" s="27"/>
      <c r="AD29" s="27"/>
      <c r="AE29" s="5" t="str">
        <f ca="1">IF(Y29&lt;&gt;0,NETWORKDAYS(M29,TODAY()),"")</f>
        <v/>
      </c>
      <c r="AF29" s="59" t="str">
        <f>IF(Z29=1,NETWORKDAYS(M29,U29),"")</f>
        <v/>
      </c>
      <c r="AG29" s="5" t="str">
        <f ca="1">IF(AA29=1,_xlfn.DAYS(TODAY(),V29),"")</f>
        <v/>
      </c>
    </row>
    <row r="30" spans="1:33" x14ac:dyDescent="0.25">
      <c r="A30" s="59">
        <v>0</v>
      </c>
      <c r="B30" s="71" t="s">
        <v>1021</v>
      </c>
      <c r="C30" s="71">
        <f>VLOOKUP(D30,[1]vacantes!$H:$I,2,FALSE)</f>
        <v>1102</v>
      </c>
      <c r="D30" s="71" t="str">
        <f>F30&amp;"-"&amp;S30&amp;"-"&amp;IF(V30="",1,2)</f>
        <v>242-16-1</v>
      </c>
      <c r="E30" s="71" t="s">
        <v>1130</v>
      </c>
      <c r="F30" s="71">
        <v>242</v>
      </c>
      <c r="G30" s="72" t="s">
        <v>53</v>
      </c>
      <c r="H30" s="60" t="s">
        <v>10</v>
      </c>
      <c r="I30" s="60" t="s">
        <v>205</v>
      </c>
      <c r="J30" s="60" t="s">
        <v>203</v>
      </c>
      <c r="K30" s="60" t="s">
        <v>927</v>
      </c>
      <c r="M30" s="62">
        <v>43206</v>
      </c>
      <c r="N30" s="60" t="s">
        <v>27</v>
      </c>
      <c r="O30" s="60" t="s">
        <v>112</v>
      </c>
      <c r="R30" s="60" t="s">
        <v>928</v>
      </c>
      <c r="S30" s="59">
        <v>16</v>
      </c>
      <c r="T30" s="60" t="s">
        <v>29</v>
      </c>
      <c r="W30" s="57">
        <v>0</v>
      </c>
      <c r="X30" s="27">
        <f>IF(AND(V30="",R30&lt;&gt;""),1,0)</f>
        <v>1</v>
      </c>
      <c r="Y30" s="27">
        <f>IF(AND(R30="",U30="",V30=""),1,0)</f>
        <v>0</v>
      </c>
      <c r="Z30" s="27">
        <f>IF(AND(OR(V30&lt;&gt;"",U30&lt;&gt;""),W30=""),1,0)</f>
        <v>0</v>
      </c>
      <c r="AA30" s="27">
        <f>IF(AND(V30&lt;&gt;"",W30=""),1,0)</f>
        <v>0</v>
      </c>
      <c r="AB30" s="27"/>
      <c r="AC30" s="27"/>
      <c r="AD30" s="27"/>
      <c r="AE30" s="5" t="str">
        <f ca="1">IF(Y30&lt;&gt;0,NETWORKDAYS(M30,TODAY()),"")</f>
        <v/>
      </c>
      <c r="AF30" s="59" t="str">
        <f>IF(Z30=1,NETWORKDAYS(M30,U30),"")</f>
        <v/>
      </c>
      <c r="AG30" s="5" t="str">
        <f ca="1">IF(AA30=1,_xlfn.DAYS(TODAY(),V30),"")</f>
        <v/>
      </c>
    </row>
    <row r="31" spans="1:33" x14ac:dyDescent="0.25">
      <c r="A31" s="59">
        <v>0</v>
      </c>
      <c r="B31" s="71" t="s">
        <v>593</v>
      </c>
      <c r="C31" s="71">
        <f>VLOOKUP(D31,[1]vacantes!$H:$I,2,FALSE)</f>
        <v>1099</v>
      </c>
      <c r="D31" s="71" t="str">
        <f>F31&amp;"-"&amp;S31&amp;"-"&amp;IF(V31="",1,2)</f>
        <v>244-16-1</v>
      </c>
      <c r="E31" s="71" t="s">
        <v>1139</v>
      </c>
      <c r="F31" s="71">
        <v>244</v>
      </c>
      <c r="G31" s="71" t="s">
        <v>34</v>
      </c>
      <c r="H31" s="62" t="s">
        <v>10</v>
      </c>
      <c r="I31" s="60" t="s">
        <v>215</v>
      </c>
      <c r="J31" s="60" t="s">
        <v>204</v>
      </c>
      <c r="K31" s="60">
        <v>0</v>
      </c>
      <c r="M31" s="62">
        <v>43172</v>
      </c>
      <c r="N31" s="60" t="s">
        <v>27</v>
      </c>
      <c r="O31" s="60" t="s">
        <v>112</v>
      </c>
      <c r="R31" s="60" t="s">
        <v>651</v>
      </c>
      <c r="S31" s="59">
        <v>16</v>
      </c>
      <c r="T31" s="60" t="s">
        <v>29</v>
      </c>
      <c r="W31" s="57">
        <v>0</v>
      </c>
      <c r="X31" s="27">
        <f>IF(AND(V31="",R31&lt;&gt;""),1,0)</f>
        <v>1</v>
      </c>
      <c r="Y31" s="27">
        <f>IF(AND(R31="",U31="",V31=""),1,0)</f>
        <v>0</v>
      </c>
      <c r="Z31" s="27">
        <f>IF(AND(OR(V31&lt;&gt;"",U31&lt;&gt;""),W31=""),1,0)</f>
        <v>0</v>
      </c>
      <c r="AA31" s="27">
        <f>IF(AND(V31&lt;&gt;"",W31=""),1,0)</f>
        <v>0</v>
      </c>
      <c r="AB31" s="27"/>
      <c r="AC31" s="27"/>
      <c r="AD31" s="27"/>
      <c r="AE31" s="5" t="str">
        <f ca="1">IF(Y31&lt;&gt;0,NETWORKDAYS(M31,TODAY()),"")</f>
        <v/>
      </c>
      <c r="AF31" s="59" t="str">
        <f>IF(Z31=1,NETWORKDAYS(M31,U31),"")</f>
        <v/>
      </c>
      <c r="AG31" s="5" t="str">
        <f ca="1">IF(AA31=1,_xlfn.DAYS(TODAY(),V31),"")</f>
        <v/>
      </c>
    </row>
    <row r="32" spans="1:33" x14ac:dyDescent="0.25">
      <c r="A32" s="59">
        <v>0</v>
      </c>
      <c r="B32" s="71" t="s">
        <v>594</v>
      </c>
      <c r="C32" s="71">
        <f>VLOOKUP(D32,[1]vacantes!$H:$I,2,FALSE)</f>
        <v>1099</v>
      </c>
      <c r="D32" s="71" t="str">
        <f>F32&amp;"-"&amp;S32&amp;"-"&amp;IF(V32="",1,2)</f>
        <v>244-16-1</v>
      </c>
      <c r="E32" s="71" t="s">
        <v>1139</v>
      </c>
      <c r="F32" s="71">
        <v>244</v>
      </c>
      <c r="G32" s="71" t="s">
        <v>34</v>
      </c>
      <c r="H32" s="62" t="s">
        <v>10</v>
      </c>
      <c r="I32" s="60" t="s">
        <v>595</v>
      </c>
      <c r="J32" s="60" t="s">
        <v>204</v>
      </c>
      <c r="K32" s="60">
        <v>0</v>
      </c>
      <c r="M32" s="62">
        <v>43172</v>
      </c>
      <c r="N32" s="60" t="s">
        <v>27</v>
      </c>
      <c r="O32" s="60" t="s">
        <v>112</v>
      </c>
      <c r="R32" s="60" t="s">
        <v>651</v>
      </c>
      <c r="S32" s="59">
        <v>16</v>
      </c>
      <c r="T32" s="60" t="s">
        <v>29</v>
      </c>
      <c r="W32" s="57">
        <v>0</v>
      </c>
      <c r="X32" s="27">
        <f>IF(AND(V32="",R32&lt;&gt;""),1,0)</f>
        <v>1</v>
      </c>
      <c r="Y32" s="27">
        <f>IF(AND(R32="",U32="",V32=""),1,0)</f>
        <v>0</v>
      </c>
      <c r="Z32" s="27">
        <f>IF(AND(OR(V32&lt;&gt;"",U32&lt;&gt;""),W32=""),1,0)</f>
        <v>0</v>
      </c>
      <c r="AA32" s="27">
        <f>IF(AND(V32&lt;&gt;"",W32=""),1,0)</f>
        <v>0</v>
      </c>
      <c r="AB32" s="27"/>
      <c r="AC32" s="27"/>
      <c r="AD32" s="27"/>
      <c r="AE32" s="5" t="str">
        <f ca="1">IF(Y32&lt;&gt;0,NETWORKDAYS(M32,TODAY()),"")</f>
        <v/>
      </c>
      <c r="AF32" s="59" t="str">
        <f>IF(Z32=1,NETWORKDAYS(M32,U32),"")</f>
        <v/>
      </c>
      <c r="AG32" s="5" t="str">
        <f ca="1">IF(AA32=1,_xlfn.DAYS(TODAY(),V32),"")</f>
        <v/>
      </c>
    </row>
    <row r="33" spans="1:33" x14ac:dyDescent="0.25">
      <c r="A33" s="59">
        <v>0</v>
      </c>
      <c r="B33" s="71" t="s">
        <v>1039</v>
      </c>
      <c r="C33" s="71">
        <f>VLOOKUP(D33,[1]vacantes!$H:$I,2,FALSE)</f>
        <v>1185</v>
      </c>
      <c r="D33" s="71" t="str">
        <f>F33&amp;"-"&amp;S33&amp;"-"&amp;IF(V33="",1,2)</f>
        <v>241-16-1</v>
      </c>
      <c r="E33" s="71" t="s">
        <v>1124</v>
      </c>
      <c r="F33" s="71">
        <v>241</v>
      </c>
      <c r="G33" s="72" t="s">
        <v>218</v>
      </c>
      <c r="H33" s="60" t="s">
        <v>10</v>
      </c>
      <c r="I33" s="60" t="s">
        <v>205</v>
      </c>
      <c r="J33" s="60" t="s">
        <v>203</v>
      </c>
      <c r="K33" s="62">
        <v>43424</v>
      </c>
      <c r="M33" s="62">
        <v>43220</v>
      </c>
      <c r="N33" s="60" t="s">
        <v>27</v>
      </c>
      <c r="O33" s="60" t="s">
        <v>112</v>
      </c>
      <c r="R33" s="60" t="s">
        <v>651</v>
      </c>
      <c r="S33" s="59">
        <v>16</v>
      </c>
      <c r="T33" s="60" t="s">
        <v>29</v>
      </c>
      <c r="W33" s="57">
        <v>0</v>
      </c>
      <c r="X33" s="27">
        <f>IF(AND(V33="",R33&lt;&gt;""),1,0)</f>
        <v>1</v>
      </c>
      <c r="Y33" s="27">
        <f>IF(AND(R33="",U33="",V33=""),1,0)</f>
        <v>0</v>
      </c>
      <c r="Z33" s="27">
        <f>IF(AND(OR(V33&lt;&gt;"",U33&lt;&gt;""),W33=""),1,0)</f>
        <v>0</v>
      </c>
      <c r="AA33" s="27">
        <f>IF(AND(V33&lt;&gt;"",W33=""),1,0)</f>
        <v>0</v>
      </c>
    </row>
    <row r="34" spans="1:33" x14ac:dyDescent="0.25">
      <c r="A34" s="59">
        <v>0</v>
      </c>
      <c r="B34" s="72" t="s">
        <v>1080</v>
      </c>
      <c r="C34" s="71">
        <f>VLOOKUP(D34,[1]vacantes!$H:$I,2,FALSE)</f>
        <v>1211</v>
      </c>
      <c r="D34" s="71" t="str">
        <f>F34&amp;"-"&amp;S34&amp;"-"&amp;IF(V34="",1,2)</f>
        <v>345-16-1</v>
      </c>
      <c r="E34" s="71" t="s">
        <v>1121</v>
      </c>
      <c r="F34" s="71">
        <v>345</v>
      </c>
      <c r="G34" s="72" t="s">
        <v>13</v>
      </c>
      <c r="H34" s="60" t="s">
        <v>1081</v>
      </c>
      <c r="I34" s="60" t="s">
        <v>205</v>
      </c>
      <c r="J34" s="60" t="s">
        <v>204</v>
      </c>
      <c r="K34" s="62">
        <v>29480</v>
      </c>
      <c r="M34" s="62">
        <v>43222</v>
      </c>
      <c r="N34" s="60" t="s">
        <v>27</v>
      </c>
      <c r="O34" s="60" t="s">
        <v>134</v>
      </c>
      <c r="R34" s="60" t="s">
        <v>651</v>
      </c>
      <c r="S34" s="59">
        <v>16</v>
      </c>
      <c r="T34" s="60" t="s">
        <v>29</v>
      </c>
    </row>
    <row r="35" spans="1:33" x14ac:dyDescent="0.25">
      <c r="B35" s="71" t="s">
        <v>1088</v>
      </c>
      <c r="C35" s="71">
        <f>VLOOKUP(D35,[1]vacantes!$H:$I,2,FALSE)</f>
        <v>1308</v>
      </c>
      <c r="D35" s="71" t="str">
        <f>F35&amp;"-"&amp;S35&amp;"-"&amp;IF(V35="",1,2)</f>
        <v>270-15-1</v>
      </c>
      <c r="E35" s="71" t="s">
        <v>1156</v>
      </c>
      <c r="F35" s="71">
        <v>270</v>
      </c>
      <c r="G35" s="72" t="s">
        <v>150</v>
      </c>
      <c r="H35" s="60" t="s">
        <v>41</v>
      </c>
      <c r="I35" s="60" t="s">
        <v>205</v>
      </c>
      <c r="J35" s="60" t="s">
        <v>203</v>
      </c>
      <c r="K35" s="62">
        <v>36049</v>
      </c>
      <c r="M35" s="62">
        <v>43223</v>
      </c>
      <c r="N35" s="60" t="s">
        <v>27</v>
      </c>
      <c r="O35" s="60" t="s">
        <v>134</v>
      </c>
      <c r="R35" s="60" t="s">
        <v>651</v>
      </c>
      <c r="S35" s="59">
        <v>15</v>
      </c>
      <c r="T35" s="60" t="s">
        <v>369</v>
      </c>
    </row>
    <row r="36" spans="1:33" x14ac:dyDescent="0.25">
      <c r="B36" s="72" t="s">
        <v>1085</v>
      </c>
      <c r="C36" s="71">
        <f>VLOOKUP(D36,[1]vacantes!$H:$I,2,FALSE)</f>
        <v>1595</v>
      </c>
      <c r="D36" s="71" t="str">
        <f>F36&amp;"-"&amp;S36&amp;"-"&amp;IF(V36="",1,2)</f>
        <v>266-15-1</v>
      </c>
      <c r="E36" s="71" t="s">
        <v>1155</v>
      </c>
      <c r="F36" s="71">
        <v>266</v>
      </c>
      <c r="G36" s="72" t="s">
        <v>140</v>
      </c>
      <c r="H36" s="60" t="s">
        <v>41</v>
      </c>
      <c r="I36" s="60" t="s">
        <v>561</v>
      </c>
      <c r="J36" s="60" t="s">
        <v>203</v>
      </c>
      <c r="K36" s="62">
        <v>30161</v>
      </c>
      <c r="M36" s="62">
        <v>43223</v>
      </c>
      <c r="N36" s="60" t="s">
        <v>27</v>
      </c>
      <c r="O36" s="60" t="s">
        <v>134</v>
      </c>
      <c r="R36" s="60" t="s">
        <v>651</v>
      </c>
      <c r="S36" s="59">
        <v>15</v>
      </c>
      <c r="T36" s="60" t="s">
        <v>369</v>
      </c>
    </row>
    <row r="37" spans="1:33" x14ac:dyDescent="0.25">
      <c r="A37" s="59">
        <v>0</v>
      </c>
      <c r="B37" s="71" t="s">
        <v>846</v>
      </c>
      <c r="C37" s="71">
        <f>VLOOKUP(D37,[1]vacantes!$H:$I,2,FALSE)</f>
        <v>1185</v>
      </c>
      <c r="D37" s="71" t="str">
        <f>F37&amp;"-"&amp;S37&amp;"-"&amp;IF(V37="",1,2)</f>
        <v>241-16-1</v>
      </c>
      <c r="E37" s="71" t="s">
        <v>1124</v>
      </c>
      <c r="F37" s="71">
        <v>241</v>
      </c>
      <c r="G37" s="72" t="s">
        <v>218</v>
      </c>
      <c r="H37" s="60" t="s">
        <v>10</v>
      </c>
      <c r="I37" s="60" t="s">
        <v>541</v>
      </c>
      <c r="J37" s="60" t="s">
        <v>203</v>
      </c>
      <c r="K37" s="60" t="s">
        <v>847</v>
      </c>
      <c r="M37" s="62">
        <v>43202</v>
      </c>
      <c r="N37" s="60" t="s">
        <v>27</v>
      </c>
      <c r="O37" s="60" t="s">
        <v>134</v>
      </c>
      <c r="R37" s="60" t="s">
        <v>920</v>
      </c>
      <c r="S37" s="59">
        <v>16</v>
      </c>
      <c r="T37" s="60" t="s">
        <v>29</v>
      </c>
      <c r="W37" s="57">
        <v>0</v>
      </c>
      <c r="X37" s="27">
        <f>IF(AND(V37="",R37&lt;&gt;""),1,0)</f>
        <v>1</v>
      </c>
      <c r="Y37" s="27">
        <f>IF(AND(R37="",U37="",V37=""),1,0)</f>
        <v>0</v>
      </c>
      <c r="Z37" s="27">
        <f>IF(AND(OR(V37&lt;&gt;"",U37&lt;&gt;""),W37=""),1,0)</f>
        <v>0</v>
      </c>
      <c r="AA37" s="27">
        <f>IF(AND(V37&lt;&gt;"",W37=""),1,0)</f>
        <v>0</v>
      </c>
      <c r="AB37" s="27"/>
      <c r="AC37" s="27"/>
      <c r="AD37" s="27"/>
      <c r="AE37" s="5" t="str">
        <f ca="1">IF(Y37&lt;&gt;0,NETWORKDAYS(M37,TODAY()),"")</f>
        <v/>
      </c>
      <c r="AF37" s="59" t="str">
        <f>IF(Z37=1,NETWORKDAYS(M37,U37),"")</f>
        <v/>
      </c>
      <c r="AG37" s="5" t="str">
        <f ca="1">IF(AA37=1,_xlfn.DAYS(TODAY(),V37),"")</f>
        <v/>
      </c>
    </row>
    <row r="38" spans="1:33" x14ac:dyDescent="0.25">
      <c r="A38" s="59">
        <v>0</v>
      </c>
      <c r="B38" s="71" t="s">
        <v>1002</v>
      </c>
      <c r="C38" s="71">
        <f>VLOOKUP(D38,[1]vacantes!$H:$I,2,FALSE)</f>
        <v>1185</v>
      </c>
      <c r="D38" s="71" t="str">
        <f>F38&amp;"-"&amp;S38&amp;"-"&amp;IF(V38="",1,2)</f>
        <v>241-16-1</v>
      </c>
      <c r="E38" s="71" t="s">
        <v>1124</v>
      </c>
      <c r="F38" s="71">
        <v>241</v>
      </c>
      <c r="G38" s="72" t="s">
        <v>218</v>
      </c>
      <c r="H38" s="60" t="s">
        <v>10</v>
      </c>
      <c r="I38" s="60" t="s">
        <v>205</v>
      </c>
      <c r="J38" s="60" t="s">
        <v>204</v>
      </c>
      <c r="K38" s="60" t="s">
        <v>1003</v>
      </c>
      <c r="M38" s="62">
        <v>43214</v>
      </c>
      <c r="N38" s="60" t="s">
        <v>27</v>
      </c>
      <c r="O38" s="60" t="s">
        <v>742</v>
      </c>
      <c r="R38" s="60" t="s">
        <v>920</v>
      </c>
      <c r="S38" s="59">
        <v>16</v>
      </c>
      <c r="T38" s="60" t="s">
        <v>29</v>
      </c>
      <c r="W38" s="57">
        <v>0</v>
      </c>
      <c r="X38" s="27">
        <f>IF(AND(V38="",R38&lt;&gt;""),1,0)</f>
        <v>1</v>
      </c>
      <c r="Y38" s="27">
        <f>IF(AND(R38="",U38="",V38=""),1,0)</f>
        <v>0</v>
      </c>
      <c r="Z38" s="27">
        <f>IF(AND(OR(V38&lt;&gt;"",U38&lt;&gt;""),W38=""),1,0)</f>
        <v>0</v>
      </c>
      <c r="AA38" s="27">
        <f>IF(AND(V38&lt;&gt;"",W38=""),1,0)</f>
        <v>0</v>
      </c>
    </row>
    <row r="39" spans="1:33" x14ac:dyDescent="0.25">
      <c r="A39" s="59">
        <v>0</v>
      </c>
      <c r="B39" s="71" t="s">
        <v>155</v>
      </c>
      <c r="C39" s="71">
        <f>VLOOKUP(D39,[1]vacantes!$H:$I,2,FALSE)</f>
        <v>1153</v>
      </c>
      <c r="D39" s="71" t="str">
        <f>F39&amp;"-"&amp;S39&amp;"-"&amp;IF(V39="",1,2)</f>
        <v>312-12-1</v>
      </c>
      <c r="E39" s="71" t="s">
        <v>1111</v>
      </c>
      <c r="F39" s="71">
        <v>312</v>
      </c>
      <c r="G39" s="72" t="s">
        <v>156</v>
      </c>
      <c r="H39" s="59" t="s">
        <v>383</v>
      </c>
      <c r="I39" s="59"/>
      <c r="J39" s="60" t="s">
        <v>203</v>
      </c>
      <c r="K39" s="60">
        <v>0</v>
      </c>
      <c r="L39" s="60">
        <v>1</v>
      </c>
      <c r="M39" s="62">
        <v>43123</v>
      </c>
      <c r="N39" s="60" t="s">
        <v>28</v>
      </c>
      <c r="O39" s="60" t="s">
        <v>112</v>
      </c>
      <c r="R39" s="60" t="s">
        <v>301</v>
      </c>
      <c r="S39" s="59">
        <v>12</v>
      </c>
      <c r="T39" s="60" t="s">
        <v>22</v>
      </c>
      <c r="W39" s="57">
        <v>0</v>
      </c>
      <c r="X39" s="27">
        <f>IF(AND(V39="",R39&lt;&gt;""),1,0)</f>
        <v>1</v>
      </c>
      <c r="Y39" s="27">
        <f>IF(AND(R39="",U39="",V39=""),1,0)</f>
        <v>0</v>
      </c>
      <c r="Z39" s="27">
        <f>IF(AND(OR(V39&lt;&gt;"",U39&lt;&gt;""),W39=""),1,0)</f>
        <v>0</v>
      </c>
      <c r="AA39" s="27">
        <f>IF(AND(V39&lt;&gt;"",W39=""),1,0)</f>
        <v>0</v>
      </c>
      <c r="AB39" s="27"/>
      <c r="AC39" s="27"/>
      <c r="AD39" s="27"/>
      <c r="AE39" s="5" t="str">
        <f ca="1">IF(Y39&lt;&gt;0,NETWORKDAYS(M39,TODAY()),"")</f>
        <v/>
      </c>
      <c r="AF39" s="59" t="str">
        <f>IF(Z39=1,NETWORKDAYS(M39,U39),"")</f>
        <v/>
      </c>
      <c r="AG39" s="5" t="str">
        <f ca="1">IF(AA39=1,_xlfn.DAYS(TODAY(),V39),"")</f>
        <v/>
      </c>
    </row>
    <row r="40" spans="1:33" x14ac:dyDescent="0.25">
      <c r="A40" s="59">
        <v>0</v>
      </c>
      <c r="B40" s="71" t="s">
        <v>396</v>
      </c>
      <c r="C40" s="71">
        <f>VLOOKUP(D40,[1]vacantes!$H:$I,2,FALSE)</f>
        <v>1262</v>
      </c>
      <c r="D40" s="71" t="str">
        <f>F40&amp;"-"&amp;S40&amp;"-"&amp;IF(V40="",1,2)</f>
        <v>347-16-1</v>
      </c>
      <c r="E40" s="71" t="s">
        <v>1146</v>
      </c>
      <c r="F40" s="71">
        <v>347</v>
      </c>
      <c r="G40" s="72" t="s">
        <v>221</v>
      </c>
      <c r="H40" s="60" t="s">
        <v>20</v>
      </c>
      <c r="I40" s="60" t="s">
        <v>205</v>
      </c>
      <c r="J40" s="60" t="s">
        <v>204</v>
      </c>
      <c r="K40" s="60">
        <v>0</v>
      </c>
      <c r="M40" s="62">
        <v>43153</v>
      </c>
      <c r="N40" s="60" t="s">
        <v>27</v>
      </c>
      <c r="O40" s="60" t="s">
        <v>112</v>
      </c>
      <c r="R40" s="60" t="s">
        <v>485</v>
      </c>
      <c r="S40" s="59">
        <v>16</v>
      </c>
      <c r="T40" s="60" t="s">
        <v>29</v>
      </c>
      <c r="W40" s="57">
        <v>0</v>
      </c>
      <c r="X40" s="27">
        <f>IF(AND(V40="",R40&lt;&gt;""),1,0)</f>
        <v>1</v>
      </c>
      <c r="Y40" s="27">
        <f>IF(AND(R40="",U40="",V40=""),1,0)</f>
        <v>0</v>
      </c>
      <c r="Z40" s="27">
        <f>IF(AND(OR(V40&lt;&gt;"",U40&lt;&gt;""),W40=""),1,0)</f>
        <v>0</v>
      </c>
      <c r="AA40" s="27">
        <f>IF(AND(V40&lt;&gt;"",W40=""),1,0)</f>
        <v>0</v>
      </c>
      <c r="AB40" s="27"/>
      <c r="AC40" s="27"/>
      <c r="AD40" s="27"/>
      <c r="AE40" s="5" t="str">
        <f ca="1">IF(Y40&lt;&gt;0,NETWORKDAYS(M40,TODAY()),"")</f>
        <v/>
      </c>
      <c r="AF40" s="59" t="str">
        <f>IF(Z40=1,NETWORKDAYS(M40,U40),"")</f>
        <v/>
      </c>
      <c r="AG40" s="5" t="str">
        <f ca="1">IF(AA40=1,_xlfn.DAYS(TODAY(),V40),"")</f>
        <v/>
      </c>
    </row>
    <row r="41" spans="1:33" x14ac:dyDescent="0.25">
      <c r="A41" s="59">
        <v>0</v>
      </c>
      <c r="B41" s="71" t="s">
        <v>395</v>
      </c>
      <c r="C41" s="71">
        <f>VLOOKUP(D41,[1]vacantes!$H:$I,2,FALSE)</f>
        <v>1268</v>
      </c>
      <c r="D41" s="71" t="str">
        <f>F41&amp;"-"&amp;S41&amp;"-"&amp;IF(V41="",1,2)</f>
        <v>264-16-1</v>
      </c>
      <c r="E41" s="71" t="s">
        <v>1104</v>
      </c>
      <c r="F41" s="71">
        <v>264</v>
      </c>
      <c r="G41" s="72" t="s">
        <v>227</v>
      </c>
      <c r="H41" s="60" t="s">
        <v>41</v>
      </c>
      <c r="I41" s="60" t="s">
        <v>215</v>
      </c>
      <c r="J41" s="60" t="s">
        <v>204</v>
      </c>
      <c r="K41" s="60">
        <v>0</v>
      </c>
      <c r="M41" s="62">
        <v>43154</v>
      </c>
      <c r="N41" s="60" t="s">
        <v>28</v>
      </c>
      <c r="O41" s="60" t="s">
        <v>112</v>
      </c>
      <c r="R41" s="60" t="s">
        <v>485</v>
      </c>
      <c r="S41" s="59">
        <v>16</v>
      </c>
      <c r="T41" s="60" t="s">
        <v>29</v>
      </c>
      <c r="W41" s="57">
        <v>0</v>
      </c>
      <c r="X41" s="27">
        <f>IF(AND(V41="",R41&lt;&gt;""),1,0)</f>
        <v>1</v>
      </c>
      <c r="Y41" s="27">
        <f>IF(AND(R41="",U41="",V41=""),1,0)</f>
        <v>0</v>
      </c>
      <c r="Z41" s="27">
        <f>IF(AND(OR(V41&lt;&gt;"",U41&lt;&gt;""),W41=""),1,0)</f>
        <v>0</v>
      </c>
      <c r="AA41" s="27">
        <f>IF(AND(V41&lt;&gt;"",W41=""),1,0)</f>
        <v>0</v>
      </c>
      <c r="AB41" s="27"/>
      <c r="AC41" s="27"/>
      <c r="AD41" s="27"/>
      <c r="AE41" s="5" t="str">
        <f ca="1">IF(Y41&lt;&gt;0,NETWORKDAYS(M41,TODAY()),"")</f>
        <v/>
      </c>
      <c r="AF41" s="59" t="str">
        <f>IF(Z41=1,NETWORKDAYS(M41,U41),"")</f>
        <v/>
      </c>
      <c r="AG41" s="5" t="str">
        <f ca="1">IF(AA41=1,_xlfn.DAYS(TODAY(),V41),"")</f>
        <v/>
      </c>
    </row>
    <row r="42" spans="1:33" x14ac:dyDescent="0.25">
      <c r="A42" s="59">
        <v>0</v>
      </c>
      <c r="B42" s="71" t="s">
        <v>653</v>
      </c>
      <c r="C42" s="71">
        <f>VLOOKUP(D42,[1]vacantes!$H:$I,2,FALSE)</f>
        <v>1099</v>
      </c>
      <c r="D42" s="71" t="str">
        <f>F42&amp;"-"&amp;S42&amp;"-"&amp;IF(V42="",1,2)</f>
        <v>244-16-1</v>
      </c>
      <c r="E42" s="71" t="s">
        <v>1139</v>
      </c>
      <c r="F42" s="71">
        <v>244</v>
      </c>
      <c r="G42" s="72" t="s">
        <v>34</v>
      </c>
      <c r="H42" s="60" t="s">
        <v>10</v>
      </c>
      <c r="I42" s="60" t="s">
        <v>215</v>
      </c>
      <c r="J42" s="60" t="s">
        <v>203</v>
      </c>
      <c r="K42" s="60">
        <v>0</v>
      </c>
      <c r="M42" s="62">
        <v>43179</v>
      </c>
      <c r="N42" s="60" t="s">
        <v>27</v>
      </c>
      <c r="O42" s="60" t="s">
        <v>112</v>
      </c>
      <c r="R42" s="60" t="s">
        <v>669</v>
      </c>
      <c r="S42" s="59">
        <v>16</v>
      </c>
      <c r="T42" s="60" t="s">
        <v>29</v>
      </c>
      <c r="W42" s="57">
        <v>0</v>
      </c>
      <c r="X42" s="27">
        <f>IF(AND(V42="",R42&lt;&gt;""),1,0)</f>
        <v>1</v>
      </c>
      <c r="Y42" s="27">
        <f>IF(AND(R42="",U42="",V42=""),1,0)</f>
        <v>0</v>
      </c>
      <c r="Z42" s="27">
        <f>IF(AND(OR(V42&lt;&gt;"",U42&lt;&gt;""),W42=""),1,0)</f>
        <v>0</v>
      </c>
      <c r="AA42" s="27">
        <f>IF(AND(V42&lt;&gt;"",W42=""),1,0)</f>
        <v>0</v>
      </c>
      <c r="AB42" s="27"/>
      <c r="AC42" s="27"/>
      <c r="AD42" s="27"/>
      <c r="AE42" s="5" t="str">
        <f ca="1">IF(Y42&lt;&gt;0,NETWORKDAYS(M42,TODAY()),"")</f>
        <v/>
      </c>
      <c r="AF42" s="59" t="str">
        <f>IF(Z42=1,NETWORKDAYS(M42,U42),"")</f>
        <v/>
      </c>
      <c r="AG42" s="5" t="str">
        <f ca="1">IF(AA42=1,_xlfn.DAYS(TODAY(),V42),"")</f>
        <v/>
      </c>
    </row>
    <row r="43" spans="1:33" x14ac:dyDescent="0.25">
      <c r="A43" s="59">
        <v>0</v>
      </c>
      <c r="B43" s="71" t="s">
        <v>652</v>
      </c>
      <c r="C43" s="71">
        <f>VLOOKUP(D43,[1]vacantes!$H:$I,2,FALSE)</f>
        <v>1366</v>
      </c>
      <c r="D43" s="71" t="str">
        <f>F43&amp;"-"&amp;S43&amp;"-"&amp;IF(V43="",1,2)</f>
        <v>247-16-1</v>
      </c>
      <c r="E43" s="71" t="s">
        <v>1108</v>
      </c>
      <c r="F43" s="71">
        <v>247</v>
      </c>
      <c r="G43" s="72" t="s">
        <v>47</v>
      </c>
      <c r="H43" s="60" t="s">
        <v>10</v>
      </c>
      <c r="I43" s="60" t="s">
        <v>215</v>
      </c>
      <c r="J43" s="60" t="s">
        <v>203</v>
      </c>
      <c r="K43" s="60">
        <v>0</v>
      </c>
      <c r="M43" s="62">
        <v>43179</v>
      </c>
      <c r="N43" s="60" t="s">
        <v>27</v>
      </c>
      <c r="O43" s="60" t="s">
        <v>112</v>
      </c>
      <c r="R43" s="60" t="s">
        <v>669</v>
      </c>
      <c r="S43" s="59">
        <v>16</v>
      </c>
      <c r="T43" s="60" t="s">
        <v>29</v>
      </c>
      <c r="W43" s="57">
        <v>0</v>
      </c>
      <c r="X43" s="27">
        <f>IF(AND(V43="",R43&lt;&gt;""),1,0)</f>
        <v>1</v>
      </c>
      <c r="Y43" s="27">
        <f>IF(AND(R43="",U43="",V43=""),1,0)</f>
        <v>0</v>
      </c>
      <c r="Z43" s="27">
        <f>IF(AND(OR(V43&lt;&gt;"",U43&lt;&gt;""),W43=""),1,0)</f>
        <v>0</v>
      </c>
      <c r="AA43" s="27">
        <f>IF(AND(V43&lt;&gt;"",W43=""),1,0)</f>
        <v>0</v>
      </c>
      <c r="AB43" s="27"/>
      <c r="AC43" s="27"/>
      <c r="AD43" s="27"/>
      <c r="AE43" s="5" t="str">
        <f ca="1">IF(Y43&lt;&gt;0,NETWORKDAYS(M43,TODAY()),"")</f>
        <v/>
      </c>
      <c r="AF43" s="59" t="str">
        <f>IF(Z43=1,NETWORKDAYS(M43,U43),"")</f>
        <v/>
      </c>
      <c r="AG43" s="5" t="str">
        <f ca="1">IF(AA43=1,_xlfn.DAYS(TODAY(),V43),"")</f>
        <v/>
      </c>
    </row>
    <row r="44" spans="1:33" x14ac:dyDescent="0.25">
      <c r="A44" s="59">
        <v>3364908</v>
      </c>
      <c r="B44" s="71" t="s">
        <v>525</v>
      </c>
      <c r="C44" s="71">
        <f>VLOOKUP(D44,[1]vacantes!$H:$I,2,FALSE)</f>
        <v>1277</v>
      </c>
      <c r="D44" s="71" t="str">
        <f>F44&amp;"-"&amp;S44&amp;"-"&amp;IF(V44="",1,2)</f>
        <v>339-12-1</v>
      </c>
      <c r="E44" s="71" t="s">
        <v>1135</v>
      </c>
      <c r="F44" s="71">
        <v>339</v>
      </c>
      <c r="G44" s="71" t="s">
        <v>32</v>
      </c>
      <c r="H44" s="62" t="s">
        <v>357</v>
      </c>
      <c r="I44" s="60" t="s">
        <v>205</v>
      </c>
      <c r="J44" s="60" t="s">
        <v>203</v>
      </c>
      <c r="K44" s="60">
        <v>0</v>
      </c>
      <c r="L44" s="60">
        <v>1</v>
      </c>
      <c r="M44" s="62">
        <v>43157</v>
      </c>
      <c r="N44" s="60" t="s">
        <v>28</v>
      </c>
      <c r="O44" s="60" t="s">
        <v>172</v>
      </c>
      <c r="P44" s="60" t="s">
        <v>772</v>
      </c>
      <c r="R44" s="60" t="s">
        <v>526</v>
      </c>
      <c r="S44" s="59">
        <v>12</v>
      </c>
      <c r="T44" s="60" t="s">
        <v>22</v>
      </c>
      <c r="U44" s="62"/>
      <c r="X44" s="27">
        <f>IF(AND(V44="",R44&lt;&gt;""),1,0)</f>
        <v>1</v>
      </c>
      <c r="Y44" s="27">
        <f>IF(AND(R44="",U44="",V44=""),1,0)</f>
        <v>0</v>
      </c>
      <c r="Z44" s="27">
        <f>IF(AND(OR(V44&lt;&gt;"",U44&lt;&gt;""),W44=""),1,0)</f>
        <v>0</v>
      </c>
      <c r="AA44" s="27">
        <f>IF(AND(V44&lt;&gt;"",W44=""),1,0)</f>
        <v>0</v>
      </c>
      <c r="AB44" s="27"/>
      <c r="AC44" s="27"/>
      <c r="AD44" s="27"/>
      <c r="AE44" s="5" t="str">
        <f ca="1">IF(Y44&lt;&gt;0,NETWORKDAYS(M44,TODAY()),"")</f>
        <v/>
      </c>
      <c r="AF44" s="59" t="str">
        <f>IF(Z44=1,NETWORKDAYS(M44,U44),"")</f>
        <v/>
      </c>
      <c r="AG44" s="5" t="str">
        <f ca="1">IF(AA44=1,_xlfn.DAYS(TODAY(),V44),"")</f>
        <v/>
      </c>
    </row>
    <row r="45" spans="1:33" x14ac:dyDescent="0.25">
      <c r="A45" s="59">
        <v>0</v>
      </c>
      <c r="B45" s="71" t="s">
        <v>648</v>
      </c>
      <c r="C45" s="71">
        <f>VLOOKUP(D45,[1]vacantes!$H:$I,2,FALSE)</f>
        <v>1386</v>
      </c>
      <c r="D45" s="71" t="str">
        <f>F45&amp;"-"&amp;S45&amp;"-"&amp;IF(V45="",1,2)</f>
        <v>330-17-1</v>
      </c>
      <c r="E45" s="71" t="s">
        <v>1170</v>
      </c>
      <c r="F45" s="71">
        <v>330</v>
      </c>
      <c r="G45" s="72" t="s">
        <v>649</v>
      </c>
      <c r="H45" s="60" t="s">
        <v>12</v>
      </c>
      <c r="I45" s="60" t="s">
        <v>205</v>
      </c>
      <c r="J45" s="60" t="s">
        <v>203</v>
      </c>
      <c r="K45" s="60">
        <v>0</v>
      </c>
      <c r="M45" s="62">
        <v>43179</v>
      </c>
      <c r="N45" s="60" t="s">
        <v>28</v>
      </c>
      <c r="O45" s="60" t="s">
        <v>134</v>
      </c>
      <c r="R45" s="60" t="s">
        <v>650</v>
      </c>
      <c r="S45" s="59">
        <v>17</v>
      </c>
      <c r="T45" s="60" t="s">
        <v>23</v>
      </c>
      <c r="W45" s="57">
        <v>0</v>
      </c>
      <c r="X45" s="27">
        <f>IF(AND(V45="",R45&lt;&gt;""),1,0)</f>
        <v>1</v>
      </c>
      <c r="Y45" s="27">
        <f>IF(AND(R45="",U45="",V45=""),1,0)</f>
        <v>0</v>
      </c>
      <c r="Z45" s="27">
        <f>IF(AND(OR(V45&lt;&gt;"",U45&lt;&gt;""),W45=""),1,0)</f>
        <v>0</v>
      </c>
      <c r="AA45" s="27">
        <f>IF(AND(V45&lt;&gt;"",W45=""),1,0)</f>
        <v>0</v>
      </c>
      <c r="AB45" s="27"/>
      <c r="AC45" s="27"/>
      <c r="AD45" s="27"/>
      <c r="AE45" s="5" t="str">
        <f ca="1">IF(Y45&lt;&gt;0,NETWORKDAYS(M45,TODAY()),"")</f>
        <v/>
      </c>
      <c r="AF45" s="59" t="str">
        <f>IF(Z45=1,NETWORKDAYS(M45,U45),"")</f>
        <v/>
      </c>
      <c r="AG45" s="5" t="str">
        <f ca="1">IF(AA45=1,_xlfn.DAYS(TODAY(),V45),"")</f>
        <v/>
      </c>
    </row>
    <row r="46" spans="1:33" x14ac:dyDescent="0.25">
      <c r="A46" s="59">
        <v>0</v>
      </c>
      <c r="B46" s="71" t="s">
        <v>985</v>
      </c>
      <c r="C46" s="71">
        <f>VLOOKUP(D46,[1]vacantes!$H:$I,2,FALSE)</f>
        <v>1567</v>
      </c>
      <c r="D46" s="71" t="str">
        <f>F46&amp;"-"&amp;S46&amp;"-"&amp;IF(V46="",1,2)</f>
        <v>313-12-1</v>
      </c>
      <c r="E46" s="71" t="s">
        <v>1177</v>
      </c>
      <c r="F46" s="71">
        <v>313</v>
      </c>
      <c r="G46" s="72" t="s">
        <v>986</v>
      </c>
      <c r="H46" s="60" t="s">
        <v>349</v>
      </c>
      <c r="I46" s="60" t="s">
        <v>205</v>
      </c>
      <c r="J46" s="60" t="s">
        <v>203</v>
      </c>
      <c r="K46" s="60" t="s">
        <v>987</v>
      </c>
      <c r="L46" s="60">
        <v>1</v>
      </c>
      <c r="M46" s="62">
        <v>43216</v>
      </c>
      <c r="N46" s="60" t="s">
        <v>27</v>
      </c>
      <c r="O46" s="60" t="s">
        <v>112</v>
      </c>
      <c r="R46" s="60" t="s">
        <v>1019</v>
      </c>
      <c r="S46" s="59">
        <v>12</v>
      </c>
      <c r="T46" s="60" t="s">
        <v>22</v>
      </c>
      <c r="W46" s="57">
        <v>0</v>
      </c>
      <c r="X46" s="27">
        <f>IF(AND(V46="",R46&lt;&gt;""),1,0)</f>
        <v>1</v>
      </c>
      <c r="Y46" s="27">
        <f>IF(AND(R46="",U46="",V46=""),1,0)</f>
        <v>0</v>
      </c>
      <c r="Z46" s="27">
        <f>IF(AND(OR(V46&lt;&gt;"",U46&lt;&gt;""),W46=""),1,0)</f>
        <v>0</v>
      </c>
      <c r="AA46" s="27">
        <f>IF(AND(V46&lt;&gt;"",W46=""),1,0)</f>
        <v>0</v>
      </c>
    </row>
    <row r="47" spans="1:33" x14ac:dyDescent="0.25">
      <c r="A47" s="59">
        <v>0</v>
      </c>
      <c r="B47" s="71" t="s">
        <v>832</v>
      </c>
      <c r="C47" s="71">
        <f>VLOOKUP(D47,[1]vacantes!$H:$I,2,FALSE)</f>
        <v>1088</v>
      </c>
      <c r="D47" s="71" t="str">
        <f>F47&amp;"-"&amp;S47&amp;"-"&amp;IF(V47="",1,2)</f>
        <v>336-14-2</v>
      </c>
      <c r="E47" s="71" t="s">
        <v>1122</v>
      </c>
      <c r="F47" s="71">
        <v>336</v>
      </c>
      <c r="G47" s="72" t="s">
        <v>31</v>
      </c>
      <c r="H47" s="60" t="s">
        <v>357</v>
      </c>
      <c r="I47" s="60" t="s">
        <v>674</v>
      </c>
      <c r="J47" s="60" t="s">
        <v>812</v>
      </c>
      <c r="K47" s="62">
        <v>35077</v>
      </c>
      <c r="L47" s="60">
        <v>1</v>
      </c>
      <c r="M47" s="62">
        <v>43200</v>
      </c>
      <c r="N47" s="60" t="s">
        <v>799</v>
      </c>
      <c r="O47" s="60" t="s">
        <v>112</v>
      </c>
      <c r="R47" s="60" t="s">
        <v>1022</v>
      </c>
      <c r="S47" s="59">
        <v>14</v>
      </c>
      <c r="T47" s="60" t="s">
        <v>35</v>
      </c>
      <c r="U47" s="62">
        <v>43210</v>
      </c>
      <c r="V47" s="62">
        <v>43213</v>
      </c>
      <c r="W47" s="57">
        <v>0</v>
      </c>
      <c r="X47" s="27">
        <f>IF(AND(V47="",R47&lt;&gt;""),1,0)</f>
        <v>0</v>
      </c>
      <c r="Y47" s="27">
        <f>IF(AND(R47="",U47="",V47=""),1,0)</f>
        <v>0</v>
      </c>
      <c r="Z47" s="27">
        <f>IF(AND(OR(V47&lt;&gt;"",U47&lt;&gt;""),W47=""),1,0)</f>
        <v>0</v>
      </c>
      <c r="AA47" s="27">
        <f>IF(AND(V47&lt;&gt;"",W47=""),1,0)</f>
        <v>0</v>
      </c>
      <c r="AB47" s="27">
        <v>22</v>
      </c>
      <c r="AC47" s="27"/>
      <c r="AD47" s="27"/>
      <c r="AE47" s="5" t="str">
        <f ca="1">IF(Y47&lt;&gt;0,NETWORKDAYS(M47,TODAY()),"")</f>
        <v/>
      </c>
      <c r="AF47" s="59" t="str">
        <f>IF(Z47=1,NETWORKDAYS(M47,U47),"")</f>
        <v/>
      </c>
      <c r="AG47" s="5" t="str">
        <f ca="1">IF(AA47=1,_xlfn.DAYS(TODAY(),V47),"")</f>
        <v/>
      </c>
    </row>
    <row r="48" spans="1:33" x14ac:dyDescent="0.25">
      <c r="A48" s="59">
        <v>0</v>
      </c>
      <c r="B48" s="71" t="s">
        <v>82</v>
      </c>
      <c r="C48" s="71">
        <f>VLOOKUP(D48,[1]vacantes!$H:$I,2,FALSE)</f>
        <v>1108</v>
      </c>
      <c r="D48" s="71" t="str">
        <f>F48&amp;"-"&amp;S48&amp;"-"&amp;IF(V48="",1,2)</f>
        <v>317-14-1</v>
      </c>
      <c r="E48" s="71" t="s">
        <v>1103</v>
      </c>
      <c r="F48" s="71">
        <v>317</v>
      </c>
      <c r="G48" s="71" t="s">
        <v>18</v>
      </c>
      <c r="H48" s="59" t="s">
        <v>383</v>
      </c>
      <c r="I48" s="59" t="s">
        <v>215</v>
      </c>
      <c r="J48" s="59" t="s">
        <v>203</v>
      </c>
      <c r="K48" s="60">
        <v>0</v>
      </c>
      <c r="L48" s="59"/>
      <c r="M48" s="61">
        <v>43116</v>
      </c>
      <c r="N48" s="59" t="s">
        <v>27</v>
      </c>
      <c r="O48" s="59"/>
      <c r="P48" s="59"/>
      <c r="Q48" s="59"/>
      <c r="R48" s="59" t="s">
        <v>1022</v>
      </c>
      <c r="S48" s="59">
        <v>14</v>
      </c>
      <c r="T48" s="59" t="s">
        <v>35</v>
      </c>
      <c r="U48" s="61"/>
      <c r="V48" s="61"/>
      <c r="W48" s="57">
        <v>0</v>
      </c>
      <c r="X48" s="27">
        <f>IF(AND(V48="",R48&lt;&gt;""),1,0)</f>
        <v>1</v>
      </c>
      <c r="Y48" s="27">
        <f>IF(AND(R48="",U48="",V48=""),1,0)</f>
        <v>0</v>
      </c>
      <c r="Z48" s="27">
        <f>IF(AND(OR(V48&lt;&gt;"",U48&lt;&gt;""),W48=""),1,0)</f>
        <v>0</v>
      </c>
      <c r="AA48" s="27">
        <f>IF(AND(V48&lt;&gt;"",W48=""),1,0)</f>
        <v>0</v>
      </c>
      <c r="AB48" s="27"/>
      <c r="AC48" s="27"/>
      <c r="AD48" s="27"/>
      <c r="AE48" s="5" t="str">
        <f ca="1">IF(Y48&lt;&gt;0,NETWORKDAYS(M48,TODAY()),"")</f>
        <v/>
      </c>
      <c r="AF48" s="59" t="str">
        <f>IF(Z48=1,NETWORKDAYS(M48,U48),"")</f>
        <v/>
      </c>
      <c r="AG48" s="5" t="str">
        <f ca="1">IF(AA48=1,_xlfn.DAYS(TODAY(),V48),"")</f>
        <v/>
      </c>
    </row>
    <row r="49" spans="1:33" x14ac:dyDescent="0.25">
      <c r="A49" s="59">
        <v>3530075</v>
      </c>
      <c r="B49" s="71" t="s">
        <v>1041</v>
      </c>
      <c r="C49" s="71">
        <f>VLOOKUP(D49,[1]vacantes!$H:$I,2,FALSE)</f>
        <v>1304</v>
      </c>
      <c r="D49" s="71" t="str">
        <f>F49&amp;"-"&amp;S49&amp;"-"&amp;IF(V49="",1,2)</f>
        <v>339-14-2</v>
      </c>
      <c r="E49" s="71" t="s">
        <v>1135</v>
      </c>
      <c r="F49" s="71">
        <v>339</v>
      </c>
      <c r="G49" s="71" t="s">
        <v>32</v>
      </c>
      <c r="H49" s="62" t="s">
        <v>357</v>
      </c>
      <c r="I49" s="60" t="s">
        <v>215</v>
      </c>
      <c r="J49" s="60" t="s">
        <v>203</v>
      </c>
      <c r="K49" s="60">
        <v>0</v>
      </c>
      <c r="L49" s="60">
        <v>1</v>
      </c>
      <c r="M49" s="62">
        <v>43164</v>
      </c>
      <c r="N49" s="60" t="s">
        <v>27</v>
      </c>
      <c r="O49" s="60" t="s">
        <v>112</v>
      </c>
      <c r="R49" s="60" t="s">
        <v>1022</v>
      </c>
      <c r="S49" s="59">
        <v>14</v>
      </c>
      <c r="T49" s="60" t="s">
        <v>35</v>
      </c>
      <c r="U49" s="62">
        <v>43167</v>
      </c>
      <c r="V49" s="62">
        <v>43172</v>
      </c>
      <c r="W49" s="62">
        <v>43217</v>
      </c>
      <c r="X49" s="27">
        <f>IF(AND(V49="",R49&lt;&gt;""),1,0)</f>
        <v>0</v>
      </c>
      <c r="Y49" s="27">
        <f>IF(AND(R49="",U49="",V49=""),1,0)</f>
        <v>0</v>
      </c>
      <c r="Z49" s="27">
        <f>IF(AND(OR(V49&lt;&gt;"",U49&lt;&gt;""),W49=""),1,0)</f>
        <v>0</v>
      </c>
      <c r="AA49" s="27">
        <f>IF(AND(V49&lt;&gt;"",W49=""),1,0)</f>
        <v>0</v>
      </c>
      <c r="AB49" s="27"/>
      <c r="AC49" s="27"/>
      <c r="AD49" s="27"/>
      <c r="AE49" s="5" t="str">
        <f ca="1">IF(Y49&lt;&gt;0,NETWORKDAYS(M49,TODAY()),"")</f>
        <v/>
      </c>
      <c r="AF49" s="59" t="str">
        <f>IF(Z49=1,NETWORKDAYS(M49,U49),"")</f>
        <v/>
      </c>
      <c r="AG49" s="5" t="str">
        <f ca="1">IF(AA49=1,_xlfn.DAYS(TODAY(),V49),"")</f>
        <v/>
      </c>
    </row>
    <row r="50" spans="1:33" x14ac:dyDescent="0.25">
      <c r="A50" s="59">
        <v>0</v>
      </c>
      <c r="B50" s="71" t="s">
        <v>794</v>
      </c>
      <c r="C50" s="71">
        <f>VLOOKUP(D50,[1]vacantes!$H:$I,2,FALSE)</f>
        <v>1480</v>
      </c>
      <c r="D50" s="71" t="str">
        <f>F50&amp;"-"&amp;S50&amp;"-"&amp;IF(V50="",1,2)</f>
        <v>346-14-1</v>
      </c>
      <c r="E50" s="71" t="s">
        <v>1106</v>
      </c>
      <c r="F50" s="71">
        <v>346</v>
      </c>
      <c r="G50" s="71" t="s">
        <v>795</v>
      </c>
      <c r="H50" s="59" t="s">
        <v>796</v>
      </c>
      <c r="I50" s="59" t="s">
        <v>797</v>
      </c>
      <c r="J50" s="59" t="s">
        <v>715</v>
      </c>
      <c r="K50" s="61" t="s">
        <v>798</v>
      </c>
      <c r="L50" s="59"/>
      <c r="M50" s="62">
        <v>43201</v>
      </c>
      <c r="N50" s="59" t="s">
        <v>800</v>
      </c>
      <c r="O50" s="59" t="s">
        <v>801</v>
      </c>
      <c r="P50" s="59"/>
      <c r="Q50" s="59" t="s">
        <v>803</v>
      </c>
      <c r="R50" s="59" t="s">
        <v>802</v>
      </c>
      <c r="S50" s="59">
        <v>14</v>
      </c>
      <c r="T50" s="59" t="s">
        <v>35</v>
      </c>
      <c r="U50" s="59"/>
      <c r="V50" s="59"/>
      <c r="W50" s="57">
        <v>0</v>
      </c>
      <c r="X50" s="27">
        <f>IF(AND(V50="",R50&lt;&gt;""),1,0)</f>
        <v>1</v>
      </c>
      <c r="Y50" s="27">
        <f>IF(AND(R50="",U50="",V50=""),1,0)</f>
        <v>0</v>
      </c>
      <c r="Z50" s="27">
        <f>IF(AND(OR(V50&lt;&gt;"",U50&lt;&gt;""),W50=""),1,0)</f>
        <v>0</v>
      </c>
      <c r="AA50" s="27">
        <f>IF(AND(V50&lt;&gt;"",W50=""),1,0)</f>
        <v>0</v>
      </c>
      <c r="AB50" s="27">
        <v>34</v>
      </c>
      <c r="AC50" s="27"/>
      <c r="AD50" s="27"/>
      <c r="AE50" s="5" t="str">
        <f ca="1">IF(Y50&lt;&gt;0,NETWORKDAYS(M50,TODAY()),"")</f>
        <v/>
      </c>
      <c r="AF50" s="59" t="str">
        <f>IF(Z50=1,NETWORKDAYS(M50,U50),"")</f>
        <v/>
      </c>
      <c r="AG50" s="5" t="str">
        <f ca="1">IF(AA50=1,_xlfn.DAYS(TODAY(),V50),"")</f>
        <v/>
      </c>
    </row>
    <row r="51" spans="1:33" x14ac:dyDescent="0.25">
      <c r="B51" s="72" t="s">
        <v>1069</v>
      </c>
      <c r="C51" s="71">
        <f>VLOOKUP(D51,[1]vacantes!$H:$I,2,FALSE)</f>
        <v>1580</v>
      </c>
      <c r="D51" s="71" t="str">
        <f>F51&amp;"-"&amp;S51&amp;"-"&amp;IF(V51="",1,2)</f>
        <v>314-13-1</v>
      </c>
      <c r="E51" s="71" t="s">
        <v>1137</v>
      </c>
      <c r="F51" s="71">
        <v>314</v>
      </c>
      <c r="G51" s="72" t="s">
        <v>118</v>
      </c>
      <c r="H51" s="60" t="s">
        <v>349</v>
      </c>
      <c r="I51" s="60" t="s">
        <v>205</v>
      </c>
      <c r="J51" s="60" t="s">
        <v>204</v>
      </c>
      <c r="K51" s="62">
        <v>36251</v>
      </c>
      <c r="L51" s="60">
        <v>1</v>
      </c>
      <c r="M51" s="62">
        <v>43220</v>
      </c>
      <c r="N51" s="60" t="s">
        <v>27</v>
      </c>
      <c r="O51" s="60" t="s">
        <v>112</v>
      </c>
      <c r="R51" s="60" t="s">
        <v>1070</v>
      </c>
      <c r="S51" s="59">
        <v>13</v>
      </c>
      <c r="T51" s="60" t="s">
        <v>763</v>
      </c>
      <c r="W51" s="57">
        <v>0</v>
      </c>
      <c r="X51" s="27">
        <f>IF(AND(V51="",R51&lt;&gt;""),1,0)</f>
        <v>1</v>
      </c>
      <c r="Y51" s="27">
        <f>IF(AND(R51="",U51="",V51=""),1,0)</f>
        <v>0</v>
      </c>
      <c r="Z51" s="27">
        <f>IF(AND(OR(V51&lt;&gt;"",U51&lt;&gt;""),W51=""),1,0)</f>
        <v>0</v>
      </c>
      <c r="AA51" s="27">
        <f>IF(AND(V51&lt;&gt;"",W51=""),1,0)</f>
        <v>0</v>
      </c>
      <c r="AB51" s="57">
        <v>19</v>
      </c>
    </row>
    <row r="52" spans="1:33" x14ac:dyDescent="0.25">
      <c r="B52" s="72" t="s">
        <v>1067</v>
      </c>
      <c r="C52" s="71">
        <f>VLOOKUP(D52,[1]vacantes!$H:$I,2,FALSE)</f>
        <v>1588</v>
      </c>
      <c r="D52" s="71" t="str">
        <f>F52&amp;"-"&amp;S52&amp;"-"&amp;IF(V52="",1,2)</f>
        <v>247-13-1</v>
      </c>
      <c r="E52" s="71" t="s">
        <v>1108</v>
      </c>
      <c r="F52" s="71">
        <v>247</v>
      </c>
      <c r="G52" s="72" t="s">
        <v>47</v>
      </c>
      <c r="H52" s="60" t="s">
        <v>10</v>
      </c>
      <c r="I52" s="60" t="s">
        <v>215</v>
      </c>
      <c r="J52" s="60" t="s">
        <v>204</v>
      </c>
      <c r="K52" s="62">
        <v>35884</v>
      </c>
      <c r="M52" s="62">
        <v>43222</v>
      </c>
      <c r="N52" s="60" t="s">
        <v>27</v>
      </c>
      <c r="O52" s="60" t="s">
        <v>134</v>
      </c>
      <c r="R52" s="60" t="s">
        <v>1068</v>
      </c>
      <c r="S52" s="59">
        <v>13</v>
      </c>
      <c r="T52" s="60" t="s">
        <v>763</v>
      </c>
      <c r="W52" s="57">
        <v>0</v>
      </c>
      <c r="X52" s="27">
        <f>IF(AND(V52="",R52&lt;&gt;""),1,0)</f>
        <v>1</v>
      </c>
      <c r="Y52" s="27">
        <f>IF(AND(R52="",U52="",V52=""),1,0)</f>
        <v>0</v>
      </c>
      <c r="Z52" s="27">
        <f>IF(AND(OR(V52&lt;&gt;"",U52&lt;&gt;""),W52=""),1,0)</f>
        <v>0</v>
      </c>
      <c r="AA52" s="27">
        <f>IF(AND(V52&lt;&gt;"",W52=""),1,0)</f>
        <v>0</v>
      </c>
      <c r="AB52" s="57">
        <v>20</v>
      </c>
    </row>
    <row r="53" spans="1:33" x14ac:dyDescent="0.25">
      <c r="A53" s="59">
        <v>0</v>
      </c>
      <c r="B53" s="71" t="s">
        <v>105</v>
      </c>
      <c r="C53" s="71">
        <f>VLOOKUP(D53,[1]vacantes!$H:$I,2,FALSE)</f>
        <v>1120</v>
      </c>
      <c r="D53" s="71" t="str">
        <f>F53&amp;"-"&amp;S53&amp;"-"&amp;IF(V53="",1,2)</f>
        <v>354-17-1</v>
      </c>
      <c r="E53" s="71" t="s">
        <v>1132</v>
      </c>
      <c r="F53" s="71">
        <v>354</v>
      </c>
      <c r="G53" s="72" t="s">
        <v>43</v>
      </c>
      <c r="H53" s="60" t="s">
        <v>20</v>
      </c>
      <c r="I53" s="59"/>
      <c r="J53" s="60" t="s">
        <v>203</v>
      </c>
      <c r="K53" s="60">
        <v>0</v>
      </c>
      <c r="M53" s="62">
        <v>43118</v>
      </c>
      <c r="N53" s="60" t="s">
        <v>28</v>
      </c>
      <c r="R53" s="60" t="s">
        <v>235</v>
      </c>
      <c r="S53" s="59">
        <v>17</v>
      </c>
      <c r="T53" s="60" t="s">
        <v>23</v>
      </c>
      <c r="W53" s="57">
        <v>0</v>
      </c>
      <c r="X53" s="27">
        <f>IF(AND(V53="",R53&lt;&gt;""),1,0)</f>
        <v>1</v>
      </c>
      <c r="Y53" s="27">
        <f>IF(AND(R53="",U53="",V53=""),1,0)</f>
        <v>0</v>
      </c>
      <c r="Z53" s="27">
        <f>IF(AND(OR(V53&lt;&gt;"",U53&lt;&gt;""),W53=""),1,0)</f>
        <v>0</v>
      </c>
      <c r="AA53" s="27">
        <f>IF(AND(V53&lt;&gt;"",W53=""),1,0)</f>
        <v>0</v>
      </c>
      <c r="AB53" s="27"/>
      <c r="AC53" s="27"/>
      <c r="AD53" s="27"/>
      <c r="AE53" s="5" t="str">
        <f ca="1">IF(Y53&lt;&gt;0,NETWORKDAYS(M53,TODAY()),"")</f>
        <v/>
      </c>
      <c r="AF53" s="59" t="str">
        <f>IF(Z53=1,NETWORKDAYS(M53,U53),"")</f>
        <v/>
      </c>
      <c r="AG53" s="5" t="str">
        <f ca="1">IF(AA53=1,_xlfn.DAYS(TODAY(),V53),"")</f>
        <v/>
      </c>
    </row>
    <row r="54" spans="1:33" x14ac:dyDescent="0.25">
      <c r="A54" s="59">
        <v>0</v>
      </c>
      <c r="B54" s="71" t="s">
        <v>630</v>
      </c>
      <c r="C54" s="71">
        <f>VLOOKUP(D54,[1]vacantes!$H:$I,2,FALSE)</f>
        <v>1342</v>
      </c>
      <c r="D54" s="71" t="str">
        <f>F54&amp;"-"&amp;S54&amp;"-"&amp;IF(V54="",1,2)</f>
        <v>314-12-1</v>
      </c>
      <c r="E54" s="71" t="s">
        <v>1137</v>
      </c>
      <c r="F54" s="71">
        <v>314</v>
      </c>
      <c r="G54" s="95" t="s">
        <v>118</v>
      </c>
      <c r="H54" s="54" t="s">
        <v>349</v>
      </c>
      <c r="I54" s="54" t="s">
        <v>225</v>
      </c>
      <c r="J54" s="54" t="s">
        <v>203</v>
      </c>
      <c r="K54" s="60">
        <v>0</v>
      </c>
      <c r="L54" s="54"/>
      <c r="M54" s="55">
        <v>43179</v>
      </c>
      <c r="N54" s="54" t="s">
        <v>27</v>
      </c>
      <c r="O54" s="54" t="s">
        <v>112</v>
      </c>
      <c r="P54" s="54"/>
      <c r="R54" s="54" t="s">
        <v>235</v>
      </c>
      <c r="S54" s="59">
        <v>12</v>
      </c>
      <c r="T54" s="54" t="s">
        <v>22</v>
      </c>
      <c r="U54" s="54"/>
      <c r="V54" s="54"/>
      <c r="W54" s="57">
        <v>0</v>
      </c>
      <c r="X54" s="27">
        <f>IF(AND(V54="",R54&lt;&gt;""),1,0)</f>
        <v>1</v>
      </c>
      <c r="Y54" s="27">
        <f>IF(AND(R54="",U54="",V54=""),1,0)</f>
        <v>0</v>
      </c>
      <c r="Z54" s="27">
        <f>IF(AND(OR(V54&lt;&gt;"",U54&lt;&gt;""),W54=""),1,0)</f>
        <v>0</v>
      </c>
      <c r="AA54" s="27">
        <f>IF(AND(V54&lt;&gt;"",W54=""),1,0)</f>
        <v>0</v>
      </c>
      <c r="AB54" s="27"/>
      <c r="AC54" s="27"/>
      <c r="AD54" s="27"/>
      <c r="AE54" s="5" t="str">
        <f ca="1">IF(Y54&lt;&gt;0,NETWORKDAYS(M54,TODAY()),"")</f>
        <v/>
      </c>
      <c r="AF54" s="59" t="str">
        <f>IF(Z54=1,NETWORKDAYS(M54,U54),"")</f>
        <v/>
      </c>
      <c r="AG54" s="5" t="str">
        <f ca="1">IF(AA54=1,_xlfn.DAYS(TODAY(),V54),"")</f>
        <v/>
      </c>
    </row>
    <row r="55" spans="1:33" x14ac:dyDescent="0.25">
      <c r="A55" s="59">
        <v>0</v>
      </c>
      <c r="B55" s="71" t="s">
        <v>210</v>
      </c>
      <c r="C55" s="71">
        <f>VLOOKUP(D55,[1]vacantes!$H:$I,2,FALSE)</f>
        <v>1180</v>
      </c>
      <c r="D55" s="71" t="str">
        <f>F55&amp;"-"&amp;S55&amp;"-"&amp;IF(V55="",1,2)</f>
        <v>235-16-1</v>
      </c>
      <c r="E55" s="71" t="s">
        <v>1136</v>
      </c>
      <c r="F55" s="71">
        <v>235</v>
      </c>
      <c r="G55" s="72" t="s">
        <v>85</v>
      </c>
      <c r="H55" s="60" t="s">
        <v>70</v>
      </c>
      <c r="I55" s="60" t="s">
        <v>211</v>
      </c>
      <c r="J55" s="60" t="s">
        <v>203</v>
      </c>
      <c r="K55" s="60">
        <v>0</v>
      </c>
      <c r="M55" s="62">
        <v>43129</v>
      </c>
      <c r="N55" s="60" t="s">
        <v>27</v>
      </c>
      <c r="O55" s="60" t="s">
        <v>151</v>
      </c>
      <c r="P55" s="60" t="s">
        <v>772</v>
      </c>
      <c r="R55" s="60" t="s">
        <v>325</v>
      </c>
      <c r="S55" s="59">
        <v>16</v>
      </c>
      <c r="T55" s="60" t="s">
        <v>29</v>
      </c>
      <c r="W55" s="57">
        <v>0</v>
      </c>
      <c r="X55" s="27">
        <f>IF(AND(V55="",R55&lt;&gt;""),1,0)</f>
        <v>1</v>
      </c>
      <c r="Y55" s="27">
        <f>IF(AND(R55="",U55="",V55=""),1,0)</f>
        <v>0</v>
      </c>
      <c r="Z55" s="27">
        <f>IF(AND(OR(V55&lt;&gt;"",U55&lt;&gt;""),W55=""),1,0)</f>
        <v>0</v>
      </c>
      <c r="AA55" s="27">
        <f>IF(AND(V55&lt;&gt;"",W55=""),1,0)</f>
        <v>0</v>
      </c>
      <c r="AB55" s="27"/>
      <c r="AC55" s="27"/>
      <c r="AD55" s="27"/>
      <c r="AE55" s="5" t="str">
        <f ca="1">IF(Y55&lt;&gt;0,NETWORKDAYS(M55,TODAY()),"")</f>
        <v/>
      </c>
      <c r="AF55" s="59" t="str">
        <f>IF(Z55=1,NETWORKDAYS(M55,U55),"")</f>
        <v/>
      </c>
      <c r="AG55" s="5" t="str">
        <f ca="1">IF(AA55=1,_xlfn.DAYS(TODAY(),V55),"")</f>
        <v/>
      </c>
    </row>
    <row r="56" spans="1:33" x14ac:dyDescent="0.25">
      <c r="A56" s="59">
        <v>0</v>
      </c>
      <c r="B56" s="71" t="s">
        <v>926</v>
      </c>
      <c r="C56" s="71">
        <f>VLOOKUP(D56,[1]vacantes!$H:$I,2,FALSE)</f>
        <v>1102</v>
      </c>
      <c r="D56" s="71" t="str">
        <f>F56&amp;"-"&amp;S56&amp;"-"&amp;IF(V56="",1,2)</f>
        <v>242-16-1</v>
      </c>
      <c r="E56" s="71" t="s">
        <v>1130</v>
      </c>
      <c r="F56" s="71">
        <v>242</v>
      </c>
      <c r="G56" s="72" t="s">
        <v>53</v>
      </c>
      <c r="H56" s="60" t="s">
        <v>10</v>
      </c>
      <c r="I56" s="60" t="s">
        <v>205</v>
      </c>
      <c r="J56" s="60" t="s">
        <v>203</v>
      </c>
      <c r="M56" s="62">
        <v>43210</v>
      </c>
      <c r="N56" s="60" t="s">
        <v>27</v>
      </c>
      <c r="O56" s="60" t="s">
        <v>112</v>
      </c>
      <c r="P56" s="60" t="s">
        <v>772</v>
      </c>
      <c r="R56" s="60" t="s">
        <v>347</v>
      </c>
      <c r="S56" s="59">
        <v>16</v>
      </c>
      <c r="T56" s="60" t="s">
        <v>29</v>
      </c>
      <c r="W56" s="57">
        <v>0</v>
      </c>
      <c r="X56" s="27">
        <f>IF(AND(V56="",R56&lt;&gt;""),1,0)</f>
        <v>1</v>
      </c>
      <c r="Y56" s="27">
        <f>IF(AND(R56="",U56="",V56=""),1,0)</f>
        <v>0</v>
      </c>
      <c r="Z56" s="27">
        <f>IF(AND(OR(V56&lt;&gt;"",U56&lt;&gt;""),W56=""),1,0)</f>
        <v>0</v>
      </c>
      <c r="AA56" s="27">
        <f>IF(AND(V56&lt;&gt;"",W56=""),1,0)</f>
        <v>0</v>
      </c>
      <c r="AB56" s="27"/>
      <c r="AC56" s="27"/>
      <c r="AD56" s="27"/>
      <c r="AE56" s="5" t="str">
        <f ca="1">IF(Y56&lt;&gt;0,NETWORKDAYS(M56,TODAY()),"")</f>
        <v/>
      </c>
      <c r="AF56" s="59" t="str">
        <f>IF(Z56=1,NETWORKDAYS(M56,U56),"")</f>
        <v/>
      </c>
      <c r="AG56" s="5" t="str">
        <f ca="1">IF(AA56=1,_xlfn.DAYS(TODAY(),V56),"")</f>
        <v/>
      </c>
    </row>
    <row r="57" spans="1:33" x14ac:dyDescent="0.25">
      <c r="A57" s="59">
        <v>0</v>
      </c>
      <c r="B57" s="71" t="s">
        <v>238</v>
      </c>
      <c r="C57" s="71">
        <f>VLOOKUP(D57,[1]vacantes!$H:$I,2,FALSE)</f>
        <v>1175</v>
      </c>
      <c r="D57" s="71" t="str">
        <f>F57&amp;"-"&amp;S57&amp;"-"&amp;IF(V57="",1,2)</f>
        <v>336-17-1</v>
      </c>
      <c r="E57" s="71" t="s">
        <v>1122</v>
      </c>
      <c r="F57" s="71">
        <v>336</v>
      </c>
      <c r="G57" s="72" t="s">
        <v>31</v>
      </c>
      <c r="H57" s="60" t="s">
        <v>14</v>
      </c>
      <c r="I57" s="60" t="s">
        <v>225</v>
      </c>
      <c r="J57" s="60" t="s">
        <v>204</v>
      </c>
      <c r="K57" s="60">
        <v>0</v>
      </c>
      <c r="M57" s="62">
        <v>43129</v>
      </c>
      <c r="N57" s="60" t="s">
        <v>28</v>
      </c>
      <c r="O57" s="60" t="s">
        <v>112</v>
      </c>
      <c r="P57" s="60" t="s">
        <v>772</v>
      </c>
      <c r="R57" s="60" t="s">
        <v>347</v>
      </c>
      <c r="S57" s="59">
        <v>17</v>
      </c>
      <c r="T57" s="60" t="s">
        <v>23</v>
      </c>
      <c r="W57" s="57">
        <v>0</v>
      </c>
      <c r="X57" s="27">
        <f>IF(AND(V57="",R57&lt;&gt;""),1,0)</f>
        <v>1</v>
      </c>
      <c r="Y57" s="27">
        <f>IF(AND(R57="",U57="",V57=""),1,0)</f>
        <v>0</v>
      </c>
      <c r="Z57" s="27">
        <f>IF(AND(OR(V57&lt;&gt;"",U57&lt;&gt;""),W57=""),1,0)</f>
        <v>0</v>
      </c>
      <c r="AA57" s="27">
        <f>IF(AND(V57&lt;&gt;"",W57=""),1,0)</f>
        <v>0</v>
      </c>
      <c r="AB57" s="27"/>
      <c r="AC57" s="27"/>
      <c r="AD57" s="27"/>
      <c r="AE57" s="5" t="str">
        <f ca="1">IF(Y57&lt;&gt;0,NETWORKDAYS(M57,TODAY()),"")</f>
        <v/>
      </c>
      <c r="AF57" s="59" t="str">
        <f>IF(Z57=1,NETWORKDAYS(M57,U57),"")</f>
        <v/>
      </c>
      <c r="AG57" s="5" t="str">
        <f ca="1">IF(AA57=1,_xlfn.DAYS(TODAY(),V57),"")</f>
        <v/>
      </c>
    </row>
    <row r="58" spans="1:33" x14ac:dyDescent="0.25">
      <c r="A58" s="59">
        <v>0</v>
      </c>
      <c r="B58" s="71" t="s">
        <v>335</v>
      </c>
      <c r="C58" s="71">
        <f>VLOOKUP(D58,[1]vacantes!$H:$I,2,FALSE)</f>
        <v>1233</v>
      </c>
      <c r="D58" s="71" t="str">
        <f>F58&amp;"-"&amp;S58&amp;"-"&amp;IF(V58="",1,2)</f>
        <v>318-14-1</v>
      </c>
      <c r="E58" s="71" t="s">
        <v>1133</v>
      </c>
      <c r="F58" s="71">
        <v>318</v>
      </c>
      <c r="G58" s="71" t="s">
        <v>48</v>
      </c>
      <c r="H58" s="59" t="s">
        <v>383</v>
      </c>
      <c r="I58" s="59" t="s">
        <v>205</v>
      </c>
      <c r="J58" s="59" t="s">
        <v>203</v>
      </c>
      <c r="K58" s="60">
        <v>0</v>
      </c>
      <c r="L58" s="59">
        <v>2</v>
      </c>
      <c r="M58" s="61">
        <v>43145</v>
      </c>
      <c r="N58" s="59" t="s">
        <v>27</v>
      </c>
      <c r="O58" s="59" t="s">
        <v>219</v>
      </c>
      <c r="P58" s="59" t="s">
        <v>772</v>
      </c>
      <c r="Q58" s="59"/>
      <c r="R58" s="59" t="s">
        <v>347</v>
      </c>
      <c r="S58" s="59">
        <v>14</v>
      </c>
      <c r="T58" s="59" t="s">
        <v>35</v>
      </c>
      <c r="U58" s="59"/>
      <c r="V58" s="61"/>
      <c r="W58" s="57">
        <v>0</v>
      </c>
      <c r="X58" s="27">
        <f>IF(AND(V58="",R58&lt;&gt;""),1,0)</f>
        <v>1</v>
      </c>
      <c r="Y58" s="27">
        <f>IF(AND(R58="",U58="",V58=""),1,0)</f>
        <v>0</v>
      </c>
      <c r="Z58" s="27">
        <f>IF(AND(OR(V58&lt;&gt;"",U58&lt;&gt;""),W58=""),1,0)</f>
        <v>0</v>
      </c>
      <c r="AA58" s="27">
        <f>IF(AND(V58&lt;&gt;"",W58=""),1,0)</f>
        <v>0</v>
      </c>
      <c r="AB58" s="27"/>
      <c r="AC58" s="27"/>
      <c r="AD58" s="27"/>
      <c r="AE58" s="5" t="str">
        <f ca="1">IF(Y58&lt;&gt;0,NETWORKDAYS(M58,TODAY()),"")</f>
        <v/>
      </c>
      <c r="AF58" s="59" t="str">
        <f>IF(Z58=1,NETWORKDAYS(M58,U58),"")</f>
        <v/>
      </c>
      <c r="AG58" s="5" t="str">
        <f ca="1">IF(AA58=1,_xlfn.DAYS(TODAY(),V58),"")</f>
        <v/>
      </c>
    </row>
    <row r="59" spans="1:33" x14ac:dyDescent="0.25">
      <c r="A59" s="59">
        <v>0</v>
      </c>
      <c r="B59" s="71" t="s">
        <v>606</v>
      </c>
      <c r="C59" s="71">
        <f>VLOOKUP(D59,[1]vacantes!$H:$I,2,FALSE)</f>
        <v>1269</v>
      </c>
      <c r="D59" s="71" t="str">
        <f>F59&amp;"-"&amp;S59&amp;"-"&amp;IF(V59="",1,2)</f>
        <v>263-15-1</v>
      </c>
      <c r="E59" s="71" t="s">
        <v>1129</v>
      </c>
      <c r="F59" s="71">
        <v>263</v>
      </c>
      <c r="G59" s="71" t="s">
        <v>40</v>
      </c>
      <c r="H59" s="62" t="s">
        <v>41</v>
      </c>
      <c r="I59" s="60" t="s">
        <v>205</v>
      </c>
      <c r="J59" s="60" t="s">
        <v>204</v>
      </c>
      <c r="K59" s="60">
        <v>0</v>
      </c>
      <c r="M59" s="62">
        <v>43171</v>
      </c>
      <c r="N59" s="60" t="s">
        <v>27</v>
      </c>
      <c r="O59" s="60" t="s">
        <v>112</v>
      </c>
      <c r="R59" s="60" t="s">
        <v>347</v>
      </c>
      <c r="S59" s="59">
        <v>15</v>
      </c>
      <c r="T59" s="60" t="s">
        <v>369</v>
      </c>
      <c r="W59" s="57">
        <v>0</v>
      </c>
      <c r="X59" s="27">
        <f>IF(AND(V59="",R59&lt;&gt;""),1,0)</f>
        <v>1</v>
      </c>
      <c r="Y59" s="27">
        <f>IF(AND(R59="",U59="",V59=""),1,0)</f>
        <v>0</v>
      </c>
      <c r="Z59" s="27">
        <f>IF(AND(OR(V59&lt;&gt;"",U59&lt;&gt;""),W59=""),1,0)</f>
        <v>0</v>
      </c>
      <c r="AA59" s="27">
        <f>IF(AND(V59&lt;&gt;"",W59=""),1,0)</f>
        <v>0</v>
      </c>
      <c r="AB59" s="27"/>
      <c r="AC59" s="27"/>
      <c r="AD59" s="27"/>
      <c r="AE59" s="5" t="str">
        <f ca="1">IF(Y59&lt;&gt;0,NETWORKDAYS(M59,TODAY()),"")</f>
        <v/>
      </c>
      <c r="AF59" s="59" t="str">
        <f>IF(Z59=1,NETWORKDAYS(M59,U59),"")</f>
        <v/>
      </c>
      <c r="AG59" s="5" t="str">
        <f ca="1">IF(AA59=1,_xlfn.DAYS(TODAY(),V59),"")</f>
        <v/>
      </c>
    </row>
    <row r="60" spans="1:33" x14ac:dyDescent="0.25">
      <c r="A60" s="59">
        <v>0</v>
      </c>
      <c r="B60" s="71" t="s">
        <v>932</v>
      </c>
      <c r="C60" s="71">
        <f>VLOOKUP(D60,[1]vacantes!$H:$I,2,FALSE)</f>
        <v>1308</v>
      </c>
      <c r="D60" s="71" t="str">
        <f>F60&amp;"-"&amp;S60&amp;"-"&amp;IF(V60="",1,2)</f>
        <v>270-15-1</v>
      </c>
      <c r="E60" s="71" t="s">
        <v>1156</v>
      </c>
      <c r="F60" s="71">
        <v>270</v>
      </c>
      <c r="G60" s="72" t="s">
        <v>150</v>
      </c>
      <c r="H60" s="60" t="s">
        <v>41</v>
      </c>
      <c r="I60" s="60" t="s">
        <v>205</v>
      </c>
      <c r="J60" s="60" t="s">
        <v>204</v>
      </c>
      <c r="M60" s="62">
        <v>43209</v>
      </c>
      <c r="N60" s="60" t="s">
        <v>27</v>
      </c>
      <c r="O60" s="60" t="s">
        <v>134</v>
      </c>
      <c r="P60" s="60" t="s">
        <v>772</v>
      </c>
      <c r="R60" s="60" t="s">
        <v>347</v>
      </c>
      <c r="S60" s="59">
        <v>15</v>
      </c>
      <c r="T60" s="60" t="s">
        <v>369</v>
      </c>
      <c r="W60" s="57">
        <v>0</v>
      </c>
      <c r="X60" s="27">
        <f>IF(AND(V60="",R60&lt;&gt;""),1,0)</f>
        <v>1</v>
      </c>
      <c r="Y60" s="27">
        <f>IF(AND(R60="",U60="",V60=""),1,0)</f>
        <v>0</v>
      </c>
      <c r="Z60" s="27">
        <f>IF(AND(OR(V60&lt;&gt;"",U60&lt;&gt;""),W60=""),1,0)</f>
        <v>0</v>
      </c>
      <c r="AA60" s="27">
        <f>IF(AND(V60&lt;&gt;"",W60=""),1,0)</f>
        <v>0</v>
      </c>
      <c r="AB60" s="27"/>
      <c r="AC60" s="27"/>
      <c r="AD60" s="27"/>
      <c r="AE60" s="5" t="str">
        <f ca="1">IF(Y60&lt;&gt;0,NETWORKDAYS(M60,TODAY()),"")</f>
        <v/>
      </c>
      <c r="AF60" s="59" t="str">
        <f>IF(Z60=1,NETWORKDAYS(M60,U60),"")</f>
        <v/>
      </c>
      <c r="AG60" s="5" t="str">
        <f ca="1">IF(AA60=1,_xlfn.DAYS(TODAY(),V60),"")</f>
        <v/>
      </c>
    </row>
    <row r="61" spans="1:33" x14ac:dyDescent="0.25">
      <c r="A61" s="59">
        <v>0</v>
      </c>
      <c r="B61" s="71" t="s">
        <v>566</v>
      </c>
      <c r="C61" s="71">
        <f>VLOOKUP(D61,[1]vacantes!$H:$I,2,FALSE)</f>
        <v>1332</v>
      </c>
      <c r="D61" s="71" t="str">
        <f>F61&amp;"-"&amp;S61&amp;"-"&amp;IF(V61="",1,2)</f>
        <v>273-15-1</v>
      </c>
      <c r="E61" s="71" t="s">
        <v>1117</v>
      </c>
      <c r="F61" s="71">
        <v>273</v>
      </c>
      <c r="G61" s="71" t="s">
        <v>457</v>
      </c>
      <c r="H61" s="62" t="s">
        <v>41</v>
      </c>
      <c r="I61" s="60" t="s">
        <v>205</v>
      </c>
      <c r="J61" s="60" t="s">
        <v>203</v>
      </c>
      <c r="K61" s="60">
        <v>0</v>
      </c>
      <c r="M61" s="62">
        <v>43168</v>
      </c>
      <c r="N61" s="60" t="s">
        <v>27</v>
      </c>
      <c r="O61" s="60" t="s">
        <v>112</v>
      </c>
      <c r="R61" s="60" t="s">
        <v>347</v>
      </c>
      <c r="S61" s="59">
        <v>15</v>
      </c>
      <c r="T61" s="60" t="s">
        <v>369</v>
      </c>
      <c r="W61" s="57">
        <v>0</v>
      </c>
      <c r="X61" s="27">
        <f>IF(AND(V61="",R61&lt;&gt;""),1,0)</f>
        <v>1</v>
      </c>
      <c r="Y61" s="27">
        <f>IF(AND(R61="",U61="",V61=""),1,0)</f>
        <v>0</v>
      </c>
      <c r="Z61" s="27">
        <f>IF(AND(OR(V61&lt;&gt;"",U61&lt;&gt;""),W61=""),1,0)</f>
        <v>0</v>
      </c>
      <c r="AA61" s="27">
        <f>IF(AND(V61&lt;&gt;"",W61=""),1,0)</f>
        <v>0</v>
      </c>
      <c r="AB61" s="27"/>
      <c r="AC61" s="27"/>
      <c r="AD61" s="27"/>
      <c r="AE61" s="5" t="str">
        <f ca="1">IF(Y61&lt;&gt;0,NETWORKDAYS(M61,TODAY()),"")</f>
        <v/>
      </c>
      <c r="AF61" s="59" t="str">
        <f>IF(Z61=1,NETWORKDAYS(M61,U61),"")</f>
        <v/>
      </c>
      <c r="AG61" s="5" t="str">
        <f ca="1">IF(AA61=1,_xlfn.DAYS(TODAY(),V61),"")</f>
        <v/>
      </c>
    </row>
    <row r="62" spans="1:33" x14ac:dyDescent="0.25">
      <c r="A62" s="59">
        <v>0</v>
      </c>
      <c r="B62" s="71" t="s">
        <v>576</v>
      </c>
      <c r="C62" s="71">
        <f>VLOOKUP(D62,[1]vacantes!$H:$I,2,FALSE)</f>
        <v>1361</v>
      </c>
      <c r="D62" s="71" t="str">
        <f>F62&amp;"-"&amp;S62&amp;"-"&amp;IF(V62="",1,2)</f>
        <v>331-17-1</v>
      </c>
      <c r="E62" s="71" t="s">
        <v>1157</v>
      </c>
      <c r="F62" s="71">
        <v>331</v>
      </c>
      <c r="G62" s="71" t="s">
        <v>376</v>
      </c>
      <c r="H62" s="62" t="s">
        <v>12</v>
      </c>
      <c r="I62" s="60" t="s">
        <v>205</v>
      </c>
      <c r="J62" s="60" t="s">
        <v>203</v>
      </c>
      <c r="K62" s="60">
        <v>0</v>
      </c>
      <c r="M62" s="62">
        <v>43172</v>
      </c>
      <c r="N62" s="60" t="s">
        <v>27</v>
      </c>
      <c r="O62" s="60" t="s">
        <v>572</v>
      </c>
      <c r="R62" s="60" t="s">
        <v>347</v>
      </c>
      <c r="S62" s="59">
        <v>17</v>
      </c>
      <c r="T62" s="60" t="s">
        <v>23</v>
      </c>
      <c r="W62" s="57">
        <v>0</v>
      </c>
      <c r="X62" s="27">
        <f>IF(AND(V62="",R62&lt;&gt;""),1,0)</f>
        <v>1</v>
      </c>
      <c r="Y62" s="27">
        <f>IF(AND(R62="",U62="",V62=""),1,0)</f>
        <v>0</v>
      </c>
      <c r="Z62" s="27">
        <f>IF(AND(OR(V62&lt;&gt;"",U62&lt;&gt;""),W62=""),1,0)</f>
        <v>0</v>
      </c>
      <c r="AA62" s="27">
        <f>IF(AND(V62&lt;&gt;"",W62=""),1,0)</f>
        <v>0</v>
      </c>
      <c r="AB62" s="27"/>
      <c r="AC62" s="27"/>
      <c r="AD62" s="27"/>
      <c r="AE62" s="5" t="str">
        <f ca="1">IF(Y62&lt;&gt;0,NETWORKDAYS(M62,TODAY()),"")</f>
        <v/>
      </c>
      <c r="AF62" s="59" t="str">
        <f>IF(Z62=1,NETWORKDAYS(M62,U62),"")</f>
        <v/>
      </c>
      <c r="AG62" s="5" t="str">
        <f ca="1">IF(AA62=1,_xlfn.DAYS(TODAY(),V62),"")</f>
        <v/>
      </c>
    </row>
    <row r="63" spans="1:33" x14ac:dyDescent="0.25">
      <c r="A63" s="59">
        <v>0</v>
      </c>
      <c r="B63" s="71" t="s">
        <v>808</v>
      </c>
      <c r="C63" s="71">
        <f>VLOOKUP(D63,[1]vacantes!$H:$I,2,FALSE)</f>
        <v>1471</v>
      </c>
      <c r="D63" s="71" t="str">
        <f>F63&amp;"-"&amp;S63&amp;"-"&amp;IF(V63="",1,2)</f>
        <v>335-14-1</v>
      </c>
      <c r="E63" s="71" t="s">
        <v>1102</v>
      </c>
      <c r="F63" s="71">
        <v>335</v>
      </c>
      <c r="G63" s="72" t="s">
        <v>809</v>
      </c>
      <c r="H63" s="60" t="s">
        <v>357</v>
      </c>
      <c r="I63" s="60" t="s">
        <v>561</v>
      </c>
      <c r="J63" s="60" t="s">
        <v>715</v>
      </c>
      <c r="K63" s="60" t="s">
        <v>810</v>
      </c>
      <c r="M63" s="62">
        <v>43200</v>
      </c>
      <c r="N63" s="60" t="s">
        <v>799</v>
      </c>
      <c r="O63" s="59" t="s">
        <v>801</v>
      </c>
      <c r="P63" s="59" t="s">
        <v>807</v>
      </c>
      <c r="R63" s="60" t="s">
        <v>1024</v>
      </c>
      <c r="S63" s="59">
        <v>14</v>
      </c>
      <c r="T63" s="59" t="s">
        <v>35</v>
      </c>
      <c r="W63" s="57">
        <v>0</v>
      </c>
      <c r="X63" s="27">
        <f>IF(AND(V63="",R63&lt;&gt;""),1,0)</f>
        <v>1</v>
      </c>
      <c r="Y63" s="27">
        <f>IF(AND(R63="",U63="",V63=""),1,0)</f>
        <v>0</v>
      </c>
      <c r="Z63" s="27">
        <f>IF(AND(OR(V63&lt;&gt;"",U63&lt;&gt;""),W63=""),1,0)</f>
        <v>0</v>
      </c>
      <c r="AA63" s="27">
        <f>IF(AND(V63&lt;&gt;"",W63=""),1,0)</f>
        <v>0</v>
      </c>
      <c r="AB63" s="27">
        <v>33</v>
      </c>
      <c r="AC63" s="27"/>
      <c r="AD63" s="27"/>
      <c r="AE63" s="5" t="str">
        <f ca="1">IF(Y63&lt;&gt;0,NETWORKDAYS(M63,TODAY()),"")</f>
        <v/>
      </c>
      <c r="AF63" s="59" t="str">
        <f>IF(Z63=1,NETWORKDAYS(M63,U63),"")</f>
        <v/>
      </c>
      <c r="AG63" s="5" t="str">
        <f ca="1">IF(AA63=1,_xlfn.DAYS(TODAY(),V63),"")</f>
        <v/>
      </c>
    </row>
    <row r="64" spans="1:33" x14ac:dyDescent="0.25">
      <c r="A64" s="59">
        <v>0</v>
      </c>
      <c r="B64" s="71" t="s">
        <v>804</v>
      </c>
      <c r="C64" s="71">
        <f>VLOOKUP(D64,[1]vacantes!$H:$I,2,FALSE)</f>
        <v>1320</v>
      </c>
      <c r="D64" s="71" t="str">
        <f>F64&amp;"-"&amp;S64&amp;"-"&amp;IF(V64="",1,2)</f>
        <v>340-14-1</v>
      </c>
      <c r="E64" s="71" t="e">
        <v>#N/A</v>
      </c>
      <c r="F64" s="71">
        <v>340</v>
      </c>
      <c r="G64" s="71" t="s">
        <v>805</v>
      </c>
      <c r="H64" s="60" t="s">
        <v>357</v>
      </c>
      <c r="I64" s="59" t="s">
        <v>561</v>
      </c>
      <c r="J64" s="59" t="s">
        <v>715</v>
      </c>
      <c r="K64" s="59" t="s">
        <v>806</v>
      </c>
      <c r="L64" s="59"/>
      <c r="M64" s="62">
        <v>43200</v>
      </c>
      <c r="N64" s="59" t="s">
        <v>799</v>
      </c>
      <c r="O64" s="59" t="s">
        <v>801</v>
      </c>
      <c r="P64" s="59" t="s">
        <v>807</v>
      </c>
      <c r="Q64" s="59"/>
      <c r="R64" s="59" t="s">
        <v>973</v>
      </c>
      <c r="S64" s="59">
        <v>14</v>
      </c>
      <c r="T64" s="59" t="s">
        <v>35</v>
      </c>
      <c r="U64" s="59"/>
      <c r="V64" s="59"/>
      <c r="W64" s="57">
        <v>0</v>
      </c>
      <c r="X64" s="27">
        <f>IF(AND(V64="",R64&lt;&gt;""),1,0)</f>
        <v>1</v>
      </c>
      <c r="Y64" s="27">
        <f>IF(AND(R64="",U64="",V64=""),1,0)</f>
        <v>0</v>
      </c>
      <c r="Z64" s="27">
        <f>IF(AND(OR(V64&lt;&gt;"",U64&lt;&gt;""),W64=""),1,0)</f>
        <v>0</v>
      </c>
      <c r="AA64" s="27">
        <f>IF(AND(V64&lt;&gt;"",W64=""),1,0)</f>
        <v>0</v>
      </c>
      <c r="AB64" s="27">
        <v>23</v>
      </c>
      <c r="AC64" s="27"/>
      <c r="AD64" s="27"/>
      <c r="AE64" s="5" t="str">
        <f ca="1">IF(Y64&lt;&gt;0,NETWORKDAYS(M64,TODAY()),"")</f>
        <v/>
      </c>
      <c r="AF64" s="59" t="str">
        <f>IF(Z64=1,NETWORKDAYS(M64,U64),"")</f>
        <v/>
      </c>
      <c r="AG64" s="5" t="str">
        <f ca="1">IF(AA64=1,_xlfn.DAYS(TODAY(),V64),"")</f>
        <v/>
      </c>
    </row>
    <row r="65" spans="1:33" x14ac:dyDescent="0.25">
      <c r="A65" s="59">
        <v>0</v>
      </c>
      <c r="B65" s="71" t="s">
        <v>974</v>
      </c>
      <c r="C65" s="71">
        <f>VLOOKUP(D65,[1]vacantes!$H:$I,2,FALSE)</f>
        <v>1471</v>
      </c>
      <c r="D65" s="71" t="str">
        <f>F65&amp;"-"&amp;S65&amp;"-"&amp;IF(V65="",1,2)</f>
        <v>335-14-1</v>
      </c>
      <c r="E65" s="71" t="s">
        <v>1102</v>
      </c>
      <c r="F65" s="71">
        <v>335</v>
      </c>
      <c r="G65" s="72" t="s">
        <v>809</v>
      </c>
      <c r="H65" s="60" t="s">
        <v>357</v>
      </c>
      <c r="I65" s="60" t="s">
        <v>561</v>
      </c>
      <c r="J65" s="60" t="s">
        <v>715</v>
      </c>
      <c r="K65" s="62">
        <v>31028</v>
      </c>
      <c r="M65" s="62">
        <v>43213</v>
      </c>
      <c r="N65" s="60" t="s">
        <v>800</v>
      </c>
      <c r="R65" s="60" t="s">
        <v>973</v>
      </c>
      <c r="S65" s="59">
        <v>14</v>
      </c>
      <c r="T65" s="60" t="s">
        <v>35</v>
      </c>
      <c r="W65" s="57">
        <v>0</v>
      </c>
      <c r="X65" s="27">
        <f>IF(AND(V65="",R65&lt;&gt;""),1,0)</f>
        <v>1</v>
      </c>
      <c r="Y65" s="27">
        <f>IF(AND(R65="",U65="",V65=""),1,0)</f>
        <v>0</v>
      </c>
      <c r="Z65" s="27">
        <f>IF(AND(OR(V65&lt;&gt;"",U65&lt;&gt;""),W65=""),1,0)</f>
        <v>0</v>
      </c>
      <c r="AA65" s="27">
        <f>IF(AND(V65&lt;&gt;"",W65=""),1,0)</f>
        <v>0</v>
      </c>
      <c r="AB65" s="57">
        <v>33</v>
      </c>
    </row>
    <row r="66" spans="1:33" x14ac:dyDescent="0.25">
      <c r="A66" s="59">
        <v>0</v>
      </c>
      <c r="B66" s="71" t="s">
        <v>567</v>
      </c>
      <c r="C66" s="71">
        <f>VLOOKUP(D66,[1]vacantes!$H:$I,2,FALSE)</f>
        <v>1267</v>
      </c>
      <c r="D66" s="71" t="str">
        <f>F66&amp;"-"&amp;S66&amp;"-"&amp;IF(V66="",1,2)</f>
        <v>271-15-1</v>
      </c>
      <c r="E66" s="71" t="s">
        <v>1147</v>
      </c>
      <c r="F66" s="71">
        <v>271</v>
      </c>
      <c r="G66" s="71" t="s">
        <v>158</v>
      </c>
      <c r="H66" s="62" t="s">
        <v>41</v>
      </c>
      <c r="I66" s="60" t="s">
        <v>205</v>
      </c>
      <c r="J66" s="60" t="s">
        <v>203</v>
      </c>
      <c r="K66" s="60">
        <v>0</v>
      </c>
      <c r="M66" s="62">
        <v>43168</v>
      </c>
      <c r="N66" s="60" t="s">
        <v>27</v>
      </c>
      <c r="O66" s="60" t="s">
        <v>112</v>
      </c>
      <c r="R66" s="60" t="s">
        <v>634</v>
      </c>
      <c r="S66" s="59">
        <v>15</v>
      </c>
      <c r="T66" s="60" t="s">
        <v>369</v>
      </c>
      <c r="W66" s="57">
        <v>0</v>
      </c>
      <c r="X66" s="27">
        <f>IF(AND(V66="",R66&lt;&gt;""),1,0)</f>
        <v>1</v>
      </c>
      <c r="Y66" s="27">
        <f>IF(AND(R66="",U66="",V66=""),1,0)</f>
        <v>0</v>
      </c>
      <c r="Z66" s="27">
        <f>IF(AND(OR(V66&lt;&gt;"",U66&lt;&gt;""),W66=""),1,0)</f>
        <v>0</v>
      </c>
      <c r="AA66" s="27">
        <f>IF(AND(V66&lt;&gt;"",W66=""),1,0)</f>
        <v>0</v>
      </c>
      <c r="AB66" s="27"/>
      <c r="AC66" s="27"/>
      <c r="AD66" s="27"/>
      <c r="AE66" s="5" t="str">
        <f ca="1">IF(Y66&lt;&gt;0,NETWORKDAYS(M66,TODAY()),"")</f>
        <v/>
      </c>
      <c r="AF66" s="59" t="str">
        <f>IF(Z66=1,NETWORKDAYS(M66,U66),"")</f>
        <v/>
      </c>
      <c r="AG66" s="5" t="str">
        <f ca="1">IF(AA66=1,_xlfn.DAYS(TODAY(),V66),"")</f>
        <v/>
      </c>
    </row>
    <row r="67" spans="1:33" x14ac:dyDescent="0.25">
      <c r="A67" s="59">
        <v>0</v>
      </c>
      <c r="B67" s="71" t="s">
        <v>614</v>
      </c>
      <c r="C67" s="71">
        <f>VLOOKUP(D67,[1]vacantes!$H:$I,2,FALSE)</f>
        <v>1086</v>
      </c>
      <c r="D67" s="71" t="str">
        <f>F67&amp;"-"&amp;S67&amp;"-"&amp;IF(V67="",1,2)</f>
        <v>341-14-1</v>
      </c>
      <c r="E67" s="71" t="s">
        <v>1113</v>
      </c>
      <c r="F67" s="71">
        <v>341</v>
      </c>
      <c r="G67" s="71" t="s">
        <v>26</v>
      </c>
      <c r="H67" s="62" t="s">
        <v>357</v>
      </c>
      <c r="I67" s="60" t="s">
        <v>561</v>
      </c>
      <c r="J67" s="60" t="s">
        <v>203</v>
      </c>
      <c r="K67" s="60">
        <v>0</v>
      </c>
      <c r="L67" s="60">
        <v>1</v>
      </c>
      <c r="M67" s="62">
        <v>43172</v>
      </c>
      <c r="N67" s="60" t="s">
        <v>27</v>
      </c>
      <c r="O67" s="60" t="s">
        <v>134</v>
      </c>
      <c r="R67" s="60" t="s">
        <v>660</v>
      </c>
      <c r="S67" s="59">
        <v>14</v>
      </c>
      <c r="T67" s="60" t="s">
        <v>35</v>
      </c>
      <c r="U67" s="62"/>
      <c r="W67" s="57">
        <v>0</v>
      </c>
      <c r="X67" s="27">
        <f>IF(AND(V67="",R67&lt;&gt;""),1,0)</f>
        <v>1</v>
      </c>
      <c r="Y67" s="27">
        <f>IF(AND(R67="",U67="",V67=""),1,0)</f>
        <v>0</v>
      </c>
      <c r="Z67" s="27">
        <f>IF(AND(OR(V67&lt;&gt;"",U67&lt;&gt;""),W67=""),1,0)</f>
        <v>0</v>
      </c>
      <c r="AA67" s="27">
        <f>IF(AND(V67&lt;&gt;"",W67=""),1,0)</f>
        <v>0</v>
      </c>
      <c r="AB67" s="56">
        <f ca="1">+YEARFRAC(K67,TODAY())</f>
        <v>118.35277777777777</v>
      </c>
      <c r="AC67" s="56"/>
      <c r="AD67" s="27"/>
      <c r="AE67" s="5" t="str">
        <f ca="1">IF(Y67&lt;&gt;0,NETWORKDAYS(M67,TODAY()),"")</f>
        <v/>
      </c>
      <c r="AF67" s="59" t="str">
        <f>IF(Z67=1,NETWORKDAYS(M67,U67),"")</f>
        <v/>
      </c>
      <c r="AG67" s="5" t="str">
        <f ca="1">IF(AA67=1,_xlfn.DAYS(TODAY(),V67),"")</f>
        <v/>
      </c>
    </row>
    <row r="68" spans="1:33" x14ac:dyDescent="0.25">
      <c r="A68" s="59">
        <v>0</v>
      </c>
      <c r="B68" s="71" t="s">
        <v>709</v>
      </c>
      <c r="C68" s="71">
        <f>VLOOKUP(D68,[1]vacantes!$H:$I,2,FALSE)</f>
        <v>1438</v>
      </c>
      <c r="D68" s="71" t="str">
        <f>F68&amp;"-"&amp;S68&amp;"-"&amp;IF(V68="",1,2)</f>
        <v>239-12-1</v>
      </c>
      <c r="E68" s="71" t="s">
        <v>1138</v>
      </c>
      <c r="F68" s="71">
        <v>239</v>
      </c>
      <c r="G68" s="72" t="s">
        <v>16</v>
      </c>
      <c r="H68" s="60" t="s">
        <v>70</v>
      </c>
      <c r="I68" s="60" t="s">
        <v>225</v>
      </c>
      <c r="J68" s="60" t="s">
        <v>204</v>
      </c>
      <c r="K68" s="60">
        <v>0</v>
      </c>
      <c r="L68" s="60">
        <v>2</v>
      </c>
      <c r="M68" s="62">
        <v>43193</v>
      </c>
      <c r="N68" s="60" t="s">
        <v>27</v>
      </c>
      <c r="O68" s="60" t="s">
        <v>112</v>
      </c>
      <c r="R68" s="60" t="s">
        <v>777</v>
      </c>
      <c r="S68" s="59">
        <v>12</v>
      </c>
      <c r="T68" s="60" t="s">
        <v>22</v>
      </c>
      <c r="W68" s="57">
        <v>0</v>
      </c>
      <c r="X68" s="27">
        <f>IF(AND(V68="",R68&lt;&gt;""),1,0)</f>
        <v>1</v>
      </c>
      <c r="Y68" s="27">
        <f>IF(AND(R68="",U68="",V68=""),1,0)</f>
        <v>0</v>
      </c>
      <c r="Z68" s="27">
        <f>IF(AND(OR(V68&lt;&gt;"",U68&lt;&gt;""),W68=""),1,0)</f>
        <v>0</v>
      </c>
      <c r="AA68" s="27">
        <f>IF(AND(V68&lt;&gt;"",W68=""),1,0)</f>
        <v>0</v>
      </c>
      <c r="AB68" s="27"/>
      <c r="AC68" s="27"/>
      <c r="AD68" s="27"/>
      <c r="AE68" s="5" t="str">
        <f ca="1">IF(Y68&lt;&gt;0,NETWORKDAYS(M68,TODAY()),"")</f>
        <v/>
      </c>
      <c r="AF68" s="59" t="str">
        <f>IF(Z68=1,NETWORKDAYS(M68,U68),"")</f>
        <v/>
      </c>
      <c r="AG68" s="5" t="str">
        <f ca="1">IF(AA68=1,_xlfn.DAYS(TODAY(),V68),"")</f>
        <v/>
      </c>
    </row>
    <row r="69" spans="1:33" x14ac:dyDescent="0.25">
      <c r="A69" s="59">
        <v>0</v>
      </c>
      <c r="B69" s="71" t="s">
        <v>778</v>
      </c>
      <c r="C69" s="71">
        <f>VLOOKUP(D69,[1]vacantes!$H:$I,2,FALSE)</f>
        <v>1438</v>
      </c>
      <c r="D69" s="71" t="str">
        <f>F69&amp;"-"&amp;S69&amp;"-"&amp;IF(V69="",1,2)</f>
        <v>239-12-1</v>
      </c>
      <c r="E69" s="71" t="s">
        <v>1138</v>
      </c>
      <c r="F69" s="71">
        <v>239</v>
      </c>
      <c r="G69" s="72" t="s">
        <v>16</v>
      </c>
      <c r="H69" s="60" t="s">
        <v>70</v>
      </c>
      <c r="I69" s="60" t="s">
        <v>205</v>
      </c>
      <c r="J69" s="60" t="s">
        <v>203</v>
      </c>
      <c r="K69" s="60" t="s">
        <v>779</v>
      </c>
      <c r="M69" s="62">
        <v>43194</v>
      </c>
      <c r="N69" s="60" t="s">
        <v>27</v>
      </c>
      <c r="O69" s="60" t="s">
        <v>112</v>
      </c>
      <c r="R69" s="60" t="s">
        <v>777</v>
      </c>
      <c r="S69" s="59">
        <v>12</v>
      </c>
      <c r="T69" s="60" t="s">
        <v>22</v>
      </c>
      <c r="W69" s="57">
        <v>0</v>
      </c>
      <c r="X69" s="27">
        <f>IF(AND(V69="",R69&lt;&gt;""),1,0)</f>
        <v>1</v>
      </c>
      <c r="Y69" s="27">
        <f>IF(AND(R69="",U69="",V69=""),1,0)</f>
        <v>0</v>
      </c>
      <c r="Z69" s="27">
        <f>IF(AND(OR(V69&lt;&gt;"",U69&lt;&gt;""),W69=""),1,0)</f>
        <v>0</v>
      </c>
      <c r="AA69" s="27">
        <f>IF(AND(V69&lt;&gt;"",W69=""),1,0)</f>
        <v>0</v>
      </c>
      <c r="AB69" s="27"/>
      <c r="AC69" s="27"/>
      <c r="AD69" s="27"/>
      <c r="AE69" s="5" t="str">
        <f ca="1">IF(Y69&lt;&gt;0,NETWORKDAYS(M69,TODAY()),"")</f>
        <v/>
      </c>
      <c r="AF69" s="59" t="str">
        <f>IF(Z69=1,NETWORKDAYS(M69,U69),"")</f>
        <v/>
      </c>
      <c r="AG69" s="5" t="str">
        <f ca="1">IF(AA69=1,_xlfn.DAYS(TODAY(),V69),"")</f>
        <v/>
      </c>
    </row>
    <row r="70" spans="1:33" x14ac:dyDescent="0.25">
      <c r="A70" s="59">
        <v>0</v>
      </c>
      <c r="B70" s="71" t="s">
        <v>360</v>
      </c>
      <c r="C70" s="71">
        <f>VLOOKUP(D70,[1]vacantes!$H:$I,2,FALSE)</f>
        <v>1257</v>
      </c>
      <c r="D70" s="71" t="str">
        <f>F70&amp;"-"&amp;S70&amp;"-"&amp;IF(V70="",1,2)</f>
        <v>325-16-1</v>
      </c>
      <c r="E70" s="71" t="s">
        <v>1153</v>
      </c>
      <c r="F70" s="71">
        <v>325</v>
      </c>
      <c r="G70" s="72" t="s">
        <v>111</v>
      </c>
      <c r="H70" s="60" t="s">
        <v>12</v>
      </c>
      <c r="I70" s="60" t="s">
        <v>205</v>
      </c>
      <c r="J70" s="60" t="s">
        <v>203</v>
      </c>
      <c r="K70" s="60">
        <v>0</v>
      </c>
      <c r="M70" s="62">
        <v>43152</v>
      </c>
      <c r="N70" s="60" t="s">
        <v>28</v>
      </c>
      <c r="O70" s="60" t="s">
        <v>134</v>
      </c>
      <c r="P70" s="60" t="s">
        <v>772</v>
      </c>
      <c r="R70" s="60" t="s">
        <v>597</v>
      </c>
      <c r="S70" s="59">
        <v>16</v>
      </c>
      <c r="T70" s="60" t="s">
        <v>29</v>
      </c>
      <c r="W70" s="57">
        <v>0</v>
      </c>
      <c r="X70" s="27">
        <f>IF(AND(V70="",R70&lt;&gt;""),1,0)</f>
        <v>1</v>
      </c>
      <c r="Y70" s="27">
        <f>IF(AND(R70="",U70="",V70=""),1,0)</f>
        <v>0</v>
      </c>
      <c r="Z70" s="27">
        <f>IF(AND(OR(V70&lt;&gt;"",U70&lt;&gt;""),W70=""),1,0)</f>
        <v>0</v>
      </c>
      <c r="AA70" s="27">
        <f>IF(AND(V70&lt;&gt;"",W70=""),1,0)</f>
        <v>0</v>
      </c>
      <c r="AB70" s="27"/>
      <c r="AC70" s="27"/>
      <c r="AD70" s="27"/>
      <c r="AE70" s="5" t="str">
        <f ca="1">IF(Y70&lt;&gt;0,NETWORKDAYS(M70,TODAY()),"")</f>
        <v/>
      </c>
      <c r="AF70" s="59" t="str">
        <f>IF(Z70=1,NETWORKDAYS(M70,U70),"")</f>
        <v/>
      </c>
      <c r="AG70" s="5" t="str">
        <f ca="1">IF(AA70=1,_xlfn.DAYS(TODAY(),V70),"")</f>
        <v/>
      </c>
    </row>
    <row r="71" spans="1:33" x14ac:dyDescent="0.25">
      <c r="A71" s="59">
        <v>3522436</v>
      </c>
      <c r="B71" s="71" t="s">
        <v>1060</v>
      </c>
      <c r="C71" s="71">
        <f>VLOOKUP(D71,[1]vacantes!$H:$I,2,FALSE)</f>
        <v>1240</v>
      </c>
      <c r="D71" s="71" t="str">
        <f>F71&amp;"-"&amp;S71&amp;"-"&amp;IF(V71="",1,2)</f>
        <v>474-17-2</v>
      </c>
      <c r="E71" s="71" t="e">
        <v>#N/A</v>
      </c>
      <c r="F71" s="71">
        <v>474</v>
      </c>
      <c r="G71" s="72" t="s">
        <v>384</v>
      </c>
      <c r="H71" s="60" t="s">
        <v>357</v>
      </c>
      <c r="I71" s="60" t="s">
        <v>205</v>
      </c>
      <c r="J71" s="60" t="s">
        <v>204</v>
      </c>
      <c r="K71" s="60">
        <v>0</v>
      </c>
      <c r="L71" s="60">
        <v>0</v>
      </c>
      <c r="M71" s="62">
        <v>43150</v>
      </c>
      <c r="N71" s="60" t="s">
        <v>28</v>
      </c>
      <c r="O71" s="60" t="s">
        <v>172</v>
      </c>
      <c r="R71" s="60" t="s">
        <v>385</v>
      </c>
      <c r="S71" s="59">
        <v>17</v>
      </c>
      <c r="T71" s="60" t="s">
        <v>23</v>
      </c>
      <c r="U71" s="62">
        <v>43153</v>
      </c>
      <c r="V71" s="62">
        <v>43126</v>
      </c>
      <c r="W71" s="62">
        <v>43158</v>
      </c>
      <c r="X71" s="27">
        <f>IF(AND(V71="",R71&lt;&gt;""),1,0)</f>
        <v>0</v>
      </c>
      <c r="Y71" s="27">
        <f>IF(AND(R71="",U71="",V71=""),1,0)</f>
        <v>0</v>
      </c>
      <c r="Z71" s="27">
        <f>IF(AND(OR(V71&lt;&gt;"",U71&lt;&gt;""),W71=""),1,0)</f>
        <v>0</v>
      </c>
      <c r="AA71" s="27">
        <f>IF(AND(V71&lt;&gt;"",W71=""),1,0)</f>
        <v>0</v>
      </c>
      <c r="AB71" s="27"/>
      <c r="AC71" s="27"/>
      <c r="AD71" s="27"/>
      <c r="AE71" s="5" t="str">
        <f ca="1">IF(Y71&lt;&gt;0,NETWORKDAYS(M71,TODAY()),"")</f>
        <v/>
      </c>
      <c r="AF71" s="59" t="str">
        <f>IF(Z71=1,NETWORKDAYS(M71,U71),"")</f>
        <v/>
      </c>
      <c r="AG71" s="5" t="str">
        <f ca="1">IF(AA71=1,_xlfn.DAYS(TODAY(),V71),"")</f>
        <v/>
      </c>
    </row>
    <row r="72" spans="1:33" x14ac:dyDescent="0.25">
      <c r="A72" s="59">
        <v>0</v>
      </c>
      <c r="B72" s="71" t="s">
        <v>388</v>
      </c>
      <c r="C72" s="71">
        <f>VLOOKUP(D72,[1]vacantes!$H:$I,2,FALSE)</f>
        <v>1267</v>
      </c>
      <c r="D72" s="71" t="str">
        <f>F72&amp;"-"&amp;S72&amp;"-"&amp;IF(V72="",1,2)</f>
        <v>271-15-1</v>
      </c>
      <c r="E72" s="71" t="s">
        <v>1147</v>
      </c>
      <c r="F72" s="71">
        <v>271</v>
      </c>
      <c r="G72" s="72" t="s">
        <v>158</v>
      </c>
      <c r="H72" s="60" t="s">
        <v>41</v>
      </c>
      <c r="I72" s="60" t="s">
        <v>205</v>
      </c>
      <c r="J72" s="60" t="s">
        <v>203</v>
      </c>
      <c r="K72" s="60">
        <v>0</v>
      </c>
      <c r="M72" s="62">
        <v>43154</v>
      </c>
      <c r="N72" s="60" t="s">
        <v>27</v>
      </c>
      <c r="O72" s="60" t="s">
        <v>112</v>
      </c>
      <c r="R72" s="60" t="s">
        <v>563</v>
      </c>
      <c r="S72" s="59">
        <v>15</v>
      </c>
      <c r="T72" s="59" t="s">
        <v>369</v>
      </c>
      <c r="W72" s="57">
        <v>0</v>
      </c>
      <c r="X72" s="27">
        <f>IF(AND(V72="",R72&lt;&gt;""),1,0)</f>
        <v>1</v>
      </c>
      <c r="Y72" s="27">
        <f>IF(AND(R72="",U72="",V72=""),1,0)</f>
        <v>0</v>
      </c>
      <c r="Z72" s="27">
        <f>IF(AND(OR(V72&lt;&gt;"",U72&lt;&gt;""),W72=""),1,0)</f>
        <v>0</v>
      </c>
      <c r="AA72" s="27">
        <f>IF(AND(V72&lt;&gt;"",W72=""),1,0)</f>
        <v>0</v>
      </c>
      <c r="AB72" s="27"/>
      <c r="AC72" s="27"/>
      <c r="AD72" s="27"/>
      <c r="AE72" s="5" t="str">
        <f ca="1">IF(Y72&lt;&gt;0,NETWORKDAYS(M72,TODAY()),"")</f>
        <v/>
      </c>
      <c r="AF72" s="59" t="str">
        <f>IF(Z72=1,NETWORKDAYS(M72,U72),"")</f>
        <v/>
      </c>
      <c r="AG72" s="5" t="str">
        <f ca="1">IF(AA72=1,_xlfn.DAYS(TODAY(),V72),"")</f>
        <v/>
      </c>
    </row>
    <row r="73" spans="1:33" x14ac:dyDescent="0.25">
      <c r="A73" s="59">
        <v>0</v>
      </c>
      <c r="B73" s="71" t="s">
        <v>353</v>
      </c>
      <c r="C73" s="71">
        <f>VLOOKUP(D73,[1]vacantes!$H:$I,2,FALSE)</f>
        <v>1076</v>
      </c>
      <c r="D73" s="71" t="str">
        <f>F73&amp;"-"&amp;S73&amp;"-"&amp;IF(V73="",1,2)</f>
        <v>251-16-1</v>
      </c>
      <c r="E73" s="71" t="s">
        <v>1144</v>
      </c>
      <c r="F73" s="71">
        <v>251</v>
      </c>
      <c r="G73" s="72" t="s">
        <v>45</v>
      </c>
      <c r="H73" s="60" t="s">
        <v>10</v>
      </c>
      <c r="I73" s="60" t="s">
        <v>205</v>
      </c>
      <c r="J73" s="60" t="s">
        <v>203</v>
      </c>
      <c r="K73" s="60">
        <v>0</v>
      </c>
      <c r="M73" s="62">
        <v>43150</v>
      </c>
      <c r="N73" s="60" t="s">
        <v>27</v>
      </c>
      <c r="O73" s="60" t="s">
        <v>112</v>
      </c>
      <c r="R73" s="60" t="s">
        <v>394</v>
      </c>
      <c r="S73" s="59">
        <v>16</v>
      </c>
      <c r="T73" s="60" t="s">
        <v>29</v>
      </c>
      <c r="W73" s="57">
        <v>0</v>
      </c>
      <c r="X73" s="27">
        <f>IF(AND(V73="",R73&lt;&gt;""),1,0)</f>
        <v>1</v>
      </c>
      <c r="Y73" s="27">
        <f>IF(AND(R73="",U73="",V73=""),1,0)</f>
        <v>0</v>
      </c>
      <c r="Z73" s="27">
        <f>IF(AND(OR(V73&lt;&gt;"",U73&lt;&gt;""),W73=""),1,0)</f>
        <v>0</v>
      </c>
      <c r="AA73" s="27">
        <f>IF(AND(V73&lt;&gt;"",W73=""),1,0)</f>
        <v>0</v>
      </c>
      <c r="AB73" s="27"/>
      <c r="AC73" s="27"/>
      <c r="AD73" s="27"/>
      <c r="AE73" s="5" t="str">
        <f ca="1">IF(Y73&lt;&gt;0,NETWORKDAYS(M73,TODAY()),"")</f>
        <v/>
      </c>
      <c r="AF73" s="59" t="str">
        <f>IF(Z73=1,NETWORKDAYS(M73,U73),"")</f>
        <v/>
      </c>
      <c r="AG73" s="5" t="str">
        <f ca="1">IF(AA73=1,_xlfn.DAYS(TODAY(),V73),"")</f>
        <v/>
      </c>
    </row>
    <row r="74" spans="1:33" x14ac:dyDescent="0.25">
      <c r="A74" s="59">
        <v>0</v>
      </c>
      <c r="B74" s="71" t="s">
        <v>329</v>
      </c>
      <c r="C74" s="71">
        <f>VLOOKUP(D74,[1]vacantes!$H:$I,2,FALSE)</f>
        <v>1232</v>
      </c>
      <c r="D74" s="71" t="str">
        <f>F74&amp;"-"&amp;S74&amp;"-"&amp;IF(V74="",1,2)</f>
        <v>332-16-1</v>
      </c>
      <c r="E74" s="71" t="s">
        <v>1166</v>
      </c>
      <c r="F74" s="71">
        <v>332</v>
      </c>
      <c r="G74" s="72" t="s">
        <v>330</v>
      </c>
      <c r="H74" s="60" t="s">
        <v>12</v>
      </c>
      <c r="I74" s="60" t="s">
        <v>225</v>
      </c>
      <c r="J74" s="60" t="s">
        <v>204</v>
      </c>
      <c r="K74" s="60">
        <v>0</v>
      </c>
      <c r="M74" s="62">
        <v>43145</v>
      </c>
      <c r="N74" s="60" t="s">
        <v>28</v>
      </c>
      <c r="O74" s="60" t="s">
        <v>112</v>
      </c>
      <c r="R74" s="60" t="s">
        <v>394</v>
      </c>
      <c r="S74" s="59">
        <v>16</v>
      </c>
      <c r="T74" s="60" t="s">
        <v>29</v>
      </c>
      <c r="U74" s="59"/>
      <c r="V74" s="61"/>
      <c r="W74" s="57">
        <v>0</v>
      </c>
      <c r="X74" s="27">
        <f>IF(AND(V74="",R74&lt;&gt;""),1,0)</f>
        <v>1</v>
      </c>
      <c r="Y74" s="27">
        <f>IF(AND(R74="",U74="",V74=""),1,0)</f>
        <v>0</v>
      </c>
      <c r="Z74" s="27">
        <f>IF(AND(OR(V74&lt;&gt;"",U74&lt;&gt;""),W74=""),1,0)</f>
        <v>0</v>
      </c>
      <c r="AA74" s="27">
        <f>IF(AND(V74&lt;&gt;"",W74=""),1,0)</f>
        <v>0</v>
      </c>
      <c r="AB74" s="27"/>
      <c r="AC74" s="27"/>
      <c r="AD74" s="27"/>
      <c r="AE74" s="5" t="str">
        <f ca="1">IF(Y74&lt;&gt;0,NETWORKDAYS(M74,TODAY()),"")</f>
        <v/>
      </c>
      <c r="AF74" s="59" t="str">
        <f>IF(Z74=1,NETWORKDAYS(M74,U74),"")</f>
        <v/>
      </c>
      <c r="AG74" s="5" t="str">
        <f ca="1">IF(AA74=1,_xlfn.DAYS(TODAY(),V74),"")</f>
        <v/>
      </c>
    </row>
    <row r="75" spans="1:33" x14ac:dyDescent="0.25">
      <c r="A75" s="59">
        <v>0</v>
      </c>
      <c r="B75" s="71" t="s">
        <v>356</v>
      </c>
      <c r="C75" s="71">
        <f>VLOOKUP(D75,[1]vacantes!$H:$I,2,FALSE)</f>
        <v>1254</v>
      </c>
      <c r="D75" s="71" t="str">
        <f>F75&amp;"-"&amp;S75&amp;"-"&amp;IF(V75="",1,2)</f>
        <v>336-16-1</v>
      </c>
      <c r="E75" s="71" t="s">
        <v>1122</v>
      </c>
      <c r="F75" s="71">
        <v>336</v>
      </c>
      <c r="G75" s="72" t="s">
        <v>31</v>
      </c>
      <c r="H75" s="60" t="s">
        <v>357</v>
      </c>
      <c r="I75" s="60" t="s">
        <v>215</v>
      </c>
      <c r="J75" s="60" t="s">
        <v>203</v>
      </c>
      <c r="K75" s="60">
        <v>0</v>
      </c>
      <c r="M75" s="62">
        <v>43152</v>
      </c>
      <c r="N75" s="60" t="s">
        <v>27</v>
      </c>
      <c r="O75" s="60" t="s">
        <v>112</v>
      </c>
      <c r="R75" s="60" t="s">
        <v>394</v>
      </c>
      <c r="S75" s="59">
        <v>16</v>
      </c>
      <c r="T75" s="60" t="s">
        <v>29</v>
      </c>
      <c r="W75" s="57">
        <v>0</v>
      </c>
      <c r="X75" s="27">
        <f>IF(AND(V75="",R75&lt;&gt;""),1,0)</f>
        <v>1</v>
      </c>
      <c r="Y75" s="27">
        <f>IF(AND(R75="",U75="",V75=""),1,0)</f>
        <v>0</v>
      </c>
      <c r="Z75" s="27">
        <f>IF(AND(OR(V75&lt;&gt;"",U75&lt;&gt;""),W75=""),1,0)</f>
        <v>0</v>
      </c>
      <c r="AA75" s="27">
        <f>IF(AND(V75&lt;&gt;"",W75=""),1,0)</f>
        <v>0</v>
      </c>
      <c r="AB75" s="27"/>
      <c r="AC75" s="27"/>
      <c r="AD75" s="27"/>
      <c r="AE75" s="5" t="str">
        <f ca="1">IF(Y75&lt;&gt;0,NETWORKDAYS(M75,TODAY()),"")</f>
        <v/>
      </c>
      <c r="AF75" s="59" t="str">
        <f>IF(Z75=1,NETWORKDAYS(M75,U75),"")</f>
        <v/>
      </c>
      <c r="AG75" s="5" t="str">
        <f ca="1">IF(AA75=1,_xlfn.DAYS(TODAY(),V75),"")</f>
        <v/>
      </c>
    </row>
    <row r="76" spans="1:33" x14ac:dyDescent="0.25">
      <c r="A76" s="59">
        <v>0</v>
      </c>
      <c r="B76" s="71" t="s">
        <v>1013</v>
      </c>
      <c r="C76" s="71">
        <f>VLOOKUP(D76,[1]vacantes!$H:$I,2,FALSE)</f>
        <v>1269</v>
      </c>
      <c r="D76" s="71" t="str">
        <f>F76&amp;"-"&amp;S76&amp;"-"&amp;IF(V76="",1,2)</f>
        <v>263-15-1</v>
      </c>
      <c r="E76" s="71" t="s">
        <v>1129</v>
      </c>
      <c r="F76" s="71">
        <v>263</v>
      </c>
      <c r="G76" s="72" t="s">
        <v>40</v>
      </c>
      <c r="H76" s="60" t="s">
        <v>41</v>
      </c>
      <c r="I76" s="60" t="s">
        <v>205</v>
      </c>
      <c r="J76" s="60" t="s">
        <v>204</v>
      </c>
      <c r="K76" s="62">
        <v>35236</v>
      </c>
      <c r="M76" s="62">
        <v>43215</v>
      </c>
      <c r="N76" s="60" t="s">
        <v>27</v>
      </c>
      <c r="O76" s="60" t="s">
        <v>112</v>
      </c>
      <c r="R76" s="60" t="s">
        <v>394</v>
      </c>
      <c r="S76" s="59">
        <v>15</v>
      </c>
      <c r="T76" s="60" t="s">
        <v>369</v>
      </c>
      <c r="W76" s="57">
        <v>0</v>
      </c>
      <c r="X76" s="27">
        <f>IF(AND(V76="",R76&lt;&gt;""),1,0)</f>
        <v>1</v>
      </c>
      <c r="Y76" s="27">
        <f>IF(AND(R76="",U76="",V76=""),1,0)</f>
        <v>0</v>
      </c>
      <c r="Z76" s="27">
        <f>IF(AND(OR(V76&lt;&gt;"",U76&lt;&gt;""),W76=""),1,0)</f>
        <v>0</v>
      </c>
      <c r="AA76" s="27">
        <f>IF(AND(V76&lt;&gt;"",W76=""),1,0)</f>
        <v>0</v>
      </c>
    </row>
    <row r="77" spans="1:33" x14ac:dyDescent="0.25">
      <c r="A77" s="59">
        <v>0</v>
      </c>
      <c r="B77" s="71" t="s">
        <v>1014</v>
      </c>
      <c r="C77" s="71">
        <f>VLOOKUP(D77,[1]vacantes!$H:$I,2,FALSE)</f>
        <v>1269</v>
      </c>
      <c r="D77" s="71" t="str">
        <f>F77&amp;"-"&amp;S77&amp;"-"&amp;IF(V77="",1,2)</f>
        <v>263-15-1</v>
      </c>
      <c r="E77" s="71" t="s">
        <v>1129</v>
      </c>
      <c r="F77" s="71">
        <v>263</v>
      </c>
      <c r="G77" s="72" t="s">
        <v>40</v>
      </c>
      <c r="H77" s="60" t="s">
        <v>41</v>
      </c>
      <c r="I77" s="60" t="s">
        <v>205</v>
      </c>
      <c r="J77" s="60" t="s">
        <v>203</v>
      </c>
      <c r="K77" s="62">
        <v>35236</v>
      </c>
      <c r="M77" s="62">
        <v>43215</v>
      </c>
      <c r="N77" s="60" t="s">
        <v>27</v>
      </c>
      <c r="O77" s="60" t="s">
        <v>112</v>
      </c>
      <c r="R77" s="60" t="s">
        <v>394</v>
      </c>
      <c r="S77" s="59">
        <v>15</v>
      </c>
      <c r="T77" s="60" t="s">
        <v>369</v>
      </c>
      <c r="W77" s="57">
        <v>0</v>
      </c>
      <c r="X77" s="27">
        <f>IF(AND(V77="",R77&lt;&gt;""),1,0)</f>
        <v>1</v>
      </c>
      <c r="Y77" s="27">
        <f>IF(AND(R77="",U77="",V77=""),1,0)</f>
        <v>0</v>
      </c>
      <c r="Z77" s="27">
        <f>IF(AND(OR(V77&lt;&gt;"",U77&lt;&gt;""),W77=""),1,0)</f>
        <v>0</v>
      </c>
      <c r="AA77" s="27">
        <f>IF(AND(V77&lt;&gt;"",W77=""),1,0)</f>
        <v>0</v>
      </c>
    </row>
    <row r="78" spans="1:33" x14ac:dyDescent="0.25">
      <c r="A78" s="59">
        <v>0</v>
      </c>
      <c r="B78" s="71" t="s">
        <v>545</v>
      </c>
      <c r="C78" s="71">
        <f>VLOOKUP(D78,[1]vacantes!$H:$I,2,FALSE)</f>
        <v>1314</v>
      </c>
      <c r="D78" s="71" t="str">
        <f>F78&amp;"-"&amp;S78&amp;"-"&amp;IF(V78="",1,2)</f>
        <v>316-12-1</v>
      </c>
      <c r="E78" s="71" t="e">
        <v>#N/A</v>
      </c>
      <c r="F78" s="71">
        <v>316</v>
      </c>
      <c r="G78" s="71" t="s">
        <v>543</v>
      </c>
      <c r="H78" s="62" t="s">
        <v>349</v>
      </c>
      <c r="I78" s="60" t="s">
        <v>225</v>
      </c>
      <c r="J78" s="60" t="s">
        <v>203</v>
      </c>
      <c r="K78" s="60">
        <v>0</v>
      </c>
      <c r="M78" s="62">
        <v>43165</v>
      </c>
      <c r="N78" s="60" t="s">
        <v>27</v>
      </c>
      <c r="O78" s="60" t="s">
        <v>112</v>
      </c>
      <c r="Q78" s="72" t="s">
        <v>546</v>
      </c>
      <c r="R78" s="60" t="s">
        <v>394</v>
      </c>
      <c r="S78" s="59">
        <v>12</v>
      </c>
      <c r="T78" s="60" t="s">
        <v>22</v>
      </c>
      <c r="W78" s="57">
        <v>0</v>
      </c>
      <c r="X78" s="27">
        <f>IF(AND(V78="",R78&lt;&gt;""),1,0)</f>
        <v>1</v>
      </c>
      <c r="Y78" s="27">
        <f>IF(AND(R78="",U78="",V78=""),1,0)</f>
        <v>0</v>
      </c>
      <c r="Z78" s="27">
        <f>IF(AND(OR(V78&lt;&gt;"",U78&lt;&gt;""),W78=""),1,0)</f>
        <v>0</v>
      </c>
      <c r="AA78" s="27">
        <f>IF(AND(V78&lt;&gt;"",W78=""),1,0)</f>
        <v>0</v>
      </c>
      <c r="AB78" s="27"/>
      <c r="AC78" s="27"/>
      <c r="AD78" s="27"/>
      <c r="AE78" s="5" t="str">
        <f ca="1">IF(Y78&lt;&gt;0,NETWORKDAYS(M78,TODAY()),"")</f>
        <v/>
      </c>
      <c r="AF78" s="59" t="str">
        <f>IF(Z78=1,NETWORKDAYS(M78,U78),"")</f>
        <v/>
      </c>
      <c r="AG78" s="5" t="str">
        <f ca="1">IF(AA78=1,_xlfn.DAYS(TODAY(),V78),"")</f>
        <v/>
      </c>
    </row>
    <row r="79" spans="1:33" x14ac:dyDescent="0.25">
      <c r="A79" s="59">
        <v>0</v>
      </c>
      <c r="B79" s="71" t="s">
        <v>542</v>
      </c>
      <c r="C79" s="71">
        <f>VLOOKUP(D79,[1]vacantes!$H:$I,2,FALSE)</f>
        <v>1314</v>
      </c>
      <c r="D79" s="71" t="str">
        <f>F79&amp;"-"&amp;S79&amp;"-"&amp;IF(V79="",1,2)</f>
        <v>316-12-1</v>
      </c>
      <c r="E79" s="71" t="e">
        <v>#N/A</v>
      </c>
      <c r="F79" s="71">
        <v>316</v>
      </c>
      <c r="G79" s="71" t="s">
        <v>543</v>
      </c>
      <c r="H79" s="62" t="s">
        <v>349</v>
      </c>
      <c r="I79" s="60" t="s">
        <v>205</v>
      </c>
      <c r="J79" s="60" t="s">
        <v>203</v>
      </c>
      <c r="K79" s="60">
        <v>0</v>
      </c>
      <c r="M79" s="62">
        <v>43166</v>
      </c>
      <c r="N79" s="60" t="s">
        <v>27</v>
      </c>
      <c r="O79" s="60" t="s">
        <v>112</v>
      </c>
      <c r="P79" s="60" t="s">
        <v>772</v>
      </c>
      <c r="R79" s="60" t="s">
        <v>394</v>
      </c>
      <c r="S79" s="59">
        <v>12</v>
      </c>
      <c r="T79" s="60" t="s">
        <v>22</v>
      </c>
      <c r="W79" s="57">
        <v>0</v>
      </c>
      <c r="X79" s="27">
        <f>IF(AND(V79="",R79&lt;&gt;""),1,0)</f>
        <v>1</v>
      </c>
      <c r="Y79" s="27">
        <f>IF(AND(R79="",U79="",V79=""),1,0)</f>
        <v>0</v>
      </c>
      <c r="Z79" s="27">
        <f>IF(AND(OR(V79&lt;&gt;"",U79&lt;&gt;""),W79=""),1,0)</f>
        <v>0</v>
      </c>
      <c r="AA79" s="27">
        <f>IF(AND(V79&lt;&gt;"",W79=""),1,0)</f>
        <v>0</v>
      </c>
      <c r="AB79" s="27"/>
      <c r="AC79" s="27"/>
      <c r="AD79" s="27"/>
      <c r="AE79" s="5" t="str">
        <f ca="1">IF(Y79&lt;&gt;0,NETWORKDAYS(M79,TODAY()),"")</f>
        <v/>
      </c>
      <c r="AF79" s="59" t="str">
        <f>IF(Z79=1,NETWORKDAYS(M79,U79),"")</f>
        <v/>
      </c>
      <c r="AG79" s="5" t="str">
        <f ca="1">IF(AA79=1,_xlfn.DAYS(TODAY(),V79),"")</f>
        <v/>
      </c>
    </row>
    <row r="80" spans="1:33" x14ac:dyDescent="0.25">
      <c r="A80" s="59">
        <v>0</v>
      </c>
      <c r="B80" s="71" t="s">
        <v>536</v>
      </c>
      <c r="C80" s="71">
        <f>VLOOKUP(D80,[1]vacantes!$H:$I,2,FALSE)</f>
        <v>1316</v>
      </c>
      <c r="D80" s="71" t="str">
        <f>F80&amp;"-"&amp;S80&amp;"-"&amp;IF(V80="",1,2)</f>
        <v>249-16-1</v>
      </c>
      <c r="E80" s="71" t="s">
        <v>1101</v>
      </c>
      <c r="F80" s="71">
        <v>249</v>
      </c>
      <c r="G80" s="71" t="s">
        <v>245</v>
      </c>
      <c r="H80" s="62" t="s">
        <v>10</v>
      </c>
      <c r="I80" s="60" t="s">
        <v>205</v>
      </c>
      <c r="J80" s="60" t="s">
        <v>204</v>
      </c>
      <c r="K80" s="60">
        <v>0</v>
      </c>
      <c r="M80" s="62">
        <v>43165</v>
      </c>
      <c r="N80" s="60" t="s">
        <v>27</v>
      </c>
      <c r="O80" s="60" t="s">
        <v>134</v>
      </c>
      <c r="R80" s="60" t="s">
        <v>394</v>
      </c>
      <c r="S80" s="59">
        <v>16</v>
      </c>
      <c r="T80" s="60" t="s">
        <v>29</v>
      </c>
      <c r="W80" s="57">
        <v>0</v>
      </c>
      <c r="X80" s="27">
        <f>IF(AND(V80="",R80&lt;&gt;""),1,0)</f>
        <v>1</v>
      </c>
      <c r="Y80" s="27">
        <f>IF(AND(R80="",U80="",V80=""),1,0)</f>
        <v>0</v>
      </c>
      <c r="Z80" s="27">
        <f>IF(AND(OR(V80&lt;&gt;"",U80&lt;&gt;""),W80=""),1,0)</f>
        <v>0</v>
      </c>
      <c r="AA80" s="27">
        <f>IF(AND(V80&lt;&gt;"",W80=""),1,0)</f>
        <v>0</v>
      </c>
      <c r="AB80" s="27"/>
      <c r="AC80" s="27"/>
      <c r="AD80" s="27"/>
      <c r="AE80" s="5" t="str">
        <f ca="1">IF(Y80&lt;&gt;0,NETWORKDAYS(M80,TODAY()),"")</f>
        <v/>
      </c>
      <c r="AF80" s="59" t="str">
        <f>IF(Z80=1,NETWORKDAYS(M80,U80),"")</f>
        <v/>
      </c>
      <c r="AG80" s="5" t="str">
        <f ca="1">IF(AA80=1,_xlfn.DAYS(TODAY(),V80),"")</f>
        <v/>
      </c>
    </row>
    <row r="81" spans="1:33" x14ac:dyDescent="0.25">
      <c r="A81" s="59">
        <v>0</v>
      </c>
      <c r="B81" s="71" t="s">
        <v>853</v>
      </c>
      <c r="C81" s="71">
        <f>VLOOKUP(D81,[1]vacantes!$H:$I,2,FALSE)</f>
        <v>1076</v>
      </c>
      <c r="D81" s="71" t="str">
        <f>F81&amp;"-"&amp;S81&amp;"-"&amp;IF(V81="",1,2)</f>
        <v>251-16-1</v>
      </c>
      <c r="E81" s="71" t="s">
        <v>1144</v>
      </c>
      <c r="F81" s="71">
        <v>251</v>
      </c>
      <c r="G81" s="72" t="s">
        <v>45</v>
      </c>
      <c r="H81" s="60" t="s">
        <v>10</v>
      </c>
      <c r="I81" s="60" t="s">
        <v>205</v>
      </c>
      <c r="J81" s="60" t="s">
        <v>203</v>
      </c>
      <c r="K81" s="60" t="s">
        <v>854</v>
      </c>
      <c r="M81" s="62">
        <v>43202</v>
      </c>
      <c r="N81" s="60" t="s">
        <v>27</v>
      </c>
      <c r="O81" s="60" t="s">
        <v>112</v>
      </c>
      <c r="R81" s="60" t="s">
        <v>656</v>
      </c>
      <c r="S81" s="59">
        <v>16</v>
      </c>
      <c r="T81" s="60" t="s">
        <v>29</v>
      </c>
      <c r="W81" s="57">
        <v>0</v>
      </c>
      <c r="X81" s="27">
        <f>IF(AND(V81="",R81&lt;&gt;""),1,0)</f>
        <v>1</v>
      </c>
      <c r="Y81" s="27">
        <f>IF(AND(R81="",U81="",V81=""),1,0)</f>
        <v>0</v>
      </c>
      <c r="Z81" s="27">
        <f>IF(AND(OR(V81&lt;&gt;"",U81&lt;&gt;""),W81=""),1,0)</f>
        <v>0</v>
      </c>
      <c r="AA81" s="27">
        <f>IF(AND(V81&lt;&gt;"",W81=""),1,0)</f>
        <v>0</v>
      </c>
      <c r="AB81" s="27"/>
      <c r="AC81" s="27"/>
      <c r="AD81" s="27"/>
      <c r="AE81" s="5" t="str">
        <f ca="1">IF(Y81&lt;&gt;0,NETWORKDAYS(M81,TODAY()),"")</f>
        <v/>
      </c>
      <c r="AF81" s="59" t="str">
        <f>IF(Z81=1,NETWORKDAYS(M81,U81),"")</f>
        <v/>
      </c>
      <c r="AG81" s="5" t="str">
        <f ca="1">IF(AA81=1,_xlfn.DAYS(TODAY(),V81),"")</f>
        <v/>
      </c>
    </row>
    <row r="82" spans="1:33" x14ac:dyDescent="0.25">
      <c r="A82" s="59">
        <v>0</v>
      </c>
      <c r="B82" s="71" t="s">
        <v>592</v>
      </c>
      <c r="C82" s="71">
        <f>VLOOKUP(D82,[1]vacantes!$H:$I,2,FALSE)</f>
        <v>1099</v>
      </c>
      <c r="D82" s="71" t="str">
        <f>F82&amp;"-"&amp;S82&amp;"-"&amp;IF(V82="",1,2)</f>
        <v>244-16-1</v>
      </c>
      <c r="E82" s="71" t="s">
        <v>1139</v>
      </c>
      <c r="F82" s="71">
        <v>244</v>
      </c>
      <c r="G82" s="71" t="s">
        <v>34</v>
      </c>
      <c r="H82" s="62" t="s">
        <v>10</v>
      </c>
      <c r="I82" s="60" t="s">
        <v>225</v>
      </c>
      <c r="J82" s="60" t="s">
        <v>203</v>
      </c>
      <c r="K82" s="60">
        <v>0</v>
      </c>
      <c r="L82" s="60">
        <v>1</v>
      </c>
      <c r="M82" s="62">
        <v>43172</v>
      </c>
      <c r="N82" s="60" t="s">
        <v>27</v>
      </c>
      <c r="O82" s="60" t="s">
        <v>112</v>
      </c>
      <c r="R82" s="60" t="s">
        <v>656</v>
      </c>
      <c r="S82" s="59">
        <v>16</v>
      </c>
      <c r="T82" s="60" t="s">
        <v>29</v>
      </c>
      <c r="W82" s="57">
        <v>0</v>
      </c>
      <c r="X82" s="27">
        <f>IF(AND(V82="",R82&lt;&gt;""),1,0)</f>
        <v>1</v>
      </c>
      <c r="Y82" s="27">
        <f>IF(AND(R82="",U82="",V82=""),1,0)</f>
        <v>0</v>
      </c>
      <c r="Z82" s="27">
        <f>IF(AND(OR(V82&lt;&gt;"",U82&lt;&gt;""),W82=""),1,0)</f>
        <v>0</v>
      </c>
      <c r="AA82" s="27">
        <f>IF(AND(V82&lt;&gt;"",W82=""),1,0)</f>
        <v>0</v>
      </c>
      <c r="AB82" s="27"/>
      <c r="AC82" s="27"/>
      <c r="AD82" s="27"/>
      <c r="AE82" s="5" t="str">
        <f ca="1">IF(Y82&lt;&gt;0,NETWORKDAYS(M82,TODAY()),"")</f>
        <v/>
      </c>
      <c r="AF82" s="59" t="str">
        <f>IF(Z82=1,NETWORKDAYS(M82,U82),"")</f>
        <v/>
      </c>
      <c r="AG82" s="5" t="str">
        <f ca="1">IF(AA82=1,_xlfn.DAYS(TODAY(),V82),"")</f>
        <v/>
      </c>
    </row>
    <row r="83" spans="1:33" x14ac:dyDescent="0.25">
      <c r="A83" s="59">
        <v>0</v>
      </c>
      <c r="B83" s="71" t="s">
        <v>848</v>
      </c>
      <c r="C83" s="71">
        <f>VLOOKUP(D83,[1]vacantes!$H:$I,2,FALSE)</f>
        <v>1102</v>
      </c>
      <c r="D83" s="71" t="str">
        <f>F83&amp;"-"&amp;S83&amp;"-"&amp;IF(V83="",1,2)</f>
        <v>242-16-1</v>
      </c>
      <c r="E83" s="71" t="s">
        <v>1130</v>
      </c>
      <c r="F83" s="71">
        <v>242</v>
      </c>
      <c r="G83" s="72" t="s">
        <v>53</v>
      </c>
      <c r="H83" s="60" t="s">
        <v>10</v>
      </c>
      <c r="I83" s="60" t="s">
        <v>205</v>
      </c>
      <c r="J83" s="60" t="s">
        <v>203</v>
      </c>
      <c r="K83" s="60" t="s">
        <v>849</v>
      </c>
      <c r="M83" s="62">
        <v>43200</v>
      </c>
      <c r="N83" s="60" t="s">
        <v>27</v>
      </c>
      <c r="O83" s="60" t="s">
        <v>134</v>
      </c>
      <c r="R83" s="60" t="s">
        <v>656</v>
      </c>
      <c r="S83" s="59">
        <v>16</v>
      </c>
      <c r="T83" s="60" t="s">
        <v>29</v>
      </c>
      <c r="W83" s="57">
        <v>0</v>
      </c>
      <c r="X83" s="27">
        <f>IF(AND(V83="",R83&lt;&gt;""),1,0)</f>
        <v>1</v>
      </c>
      <c r="Y83" s="27">
        <f>IF(AND(R83="",U83="",V83=""),1,0)</f>
        <v>0</v>
      </c>
      <c r="Z83" s="27">
        <f>IF(AND(OR(V83&lt;&gt;"",U83&lt;&gt;""),W83=""),1,0)</f>
        <v>0</v>
      </c>
      <c r="AA83" s="27">
        <f>IF(AND(V83&lt;&gt;"",W83=""),1,0)</f>
        <v>0</v>
      </c>
      <c r="AB83" s="27"/>
      <c r="AC83" s="27"/>
      <c r="AD83" s="27"/>
      <c r="AE83" s="5" t="str">
        <f ca="1">IF(Y83&lt;&gt;0,NETWORKDAYS(M83,TODAY()),"")</f>
        <v/>
      </c>
      <c r="AF83" s="59" t="str">
        <f>IF(Z83=1,NETWORKDAYS(M83,U83),"")</f>
        <v/>
      </c>
      <c r="AG83" s="5" t="str">
        <f ca="1">IF(AA83=1,_xlfn.DAYS(TODAY(),V83),"")</f>
        <v/>
      </c>
    </row>
    <row r="84" spans="1:33" x14ac:dyDescent="0.25">
      <c r="A84" s="59">
        <v>0</v>
      </c>
      <c r="B84" s="71" t="s">
        <v>1020</v>
      </c>
      <c r="C84" s="71">
        <f>VLOOKUP(D84,[1]vacantes!$H:$I,2,FALSE)</f>
        <v>1315</v>
      </c>
      <c r="D84" s="71" t="str">
        <f>F84&amp;"-"&amp;S84&amp;"-"&amp;IF(V84="",1,2)</f>
        <v>250-16-1</v>
      </c>
      <c r="E84" s="71" t="s">
        <v>1126</v>
      </c>
      <c r="F84" s="71">
        <v>250</v>
      </c>
      <c r="G84" s="72" t="s">
        <v>216</v>
      </c>
      <c r="H84" s="60" t="s">
        <v>10</v>
      </c>
      <c r="I84" s="60" t="s">
        <v>205</v>
      </c>
      <c r="J84" s="60" t="s">
        <v>203</v>
      </c>
      <c r="K84" s="60" t="s">
        <v>771</v>
      </c>
      <c r="M84" s="62">
        <v>43194</v>
      </c>
      <c r="N84" s="60" t="s">
        <v>27</v>
      </c>
      <c r="O84" s="60" t="s">
        <v>112</v>
      </c>
      <c r="R84" s="60" t="s">
        <v>656</v>
      </c>
      <c r="S84" s="59">
        <v>16</v>
      </c>
      <c r="T84" s="60" t="s">
        <v>29</v>
      </c>
      <c r="W84" s="57">
        <v>0</v>
      </c>
      <c r="X84" s="27">
        <f>IF(AND(V84="",R84&lt;&gt;""),1,0)</f>
        <v>1</v>
      </c>
      <c r="Y84" s="27">
        <f>IF(AND(R84="",U84="",V84=""),1,0)</f>
        <v>0</v>
      </c>
      <c r="Z84" s="27">
        <f>IF(AND(OR(V84&lt;&gt;"",U84&lt;&gt;""),W84=""),1,0)</f>
        <v>0</v>
      </c>
      <c r="AA84" s="27">
        <f>IF(AND(V84&lt;&gt;"",W84=""),1,0)</f>
        <v>0</v>
      </c>
      <c r="AB84" s="27"/>
      <c r="AC84" s="27"/>
      <c r="AD84" s="27"/>
      <c r="AE84" s="5" t="str">
        <f ca="1">IF(Y84&lt;&gt;0,NETWORKDAYS(M84,TODAY()),"")</f>
        <v/>
      </c>
      <c r="AF84" s="59" t="str">
        <f>IF(Z84=1,NETWORKDAYS(M84,U84),"")</f>
        <v/>
      </c>
      <c r="AG84" s="5" t="str">
        <f ca="1">IF(AA84=1,_xlfn.DAYS(TODAY(),V84),"")</f>
        <v/>
      </c>
    </row>
    <row r="85" spans="1:33" x14ac:dyDescent="0.25">
      <c r="A85" s="59">
        <v>0</v>
      </c>
      <c r="B85" s="71" t="s">
        <v>654</v>
      </c>
      <c r="C85" s="71">
        <f>VLOOKUP(D85,[1]vacantes!$H:$I,2,FALSE)</f>
        <v>1316</v>
      </c>
      <c r="D85" s="71" t="str">
        <f>F85&amp;"-"&amp;S85&amp;"-"&amp;IF(V85="",1,2)</f>
        <v>249-16-1</v>
      </c>
      <c r="E85" s="71" t="s">
        <v>1101</v>
      </c>
      <c r="F85" s="71">
        <v>249</v>
      </c>
      <c r="G85" s="72" t="s">
        <v>245</v>
      </c>
      <c r="H85" s="60" t="s">
        <v>10</v>
      </c>
      <c r="I85" s="60" t="s">
        <v>205</v>
      </c>
      <c r="J85" s="60" t="s">
        <v>204</v>
      </c>
      <c r="K85" s="60">
        <v>0</v>
      </c>
      <c r="M85" s="62">
        <v>43180</v>
      </c>
      <c r="N85" s="60" t="s">
        <v>27</v>
      </c>
      <c r="O85" s="60" t="s">
        <v>134</v>
      </c>
      <c r="R85" s="60" t="s">
        <v>656</v>
      </c>
      <c r="S85" s="59">
        <v>16</v>
      </c>
      <c r="T85" s="60" t="s">
        <v>29</v>
      </c>
      <c r="W85" s="57">
        <v>0</v>
      </c>
      <c r="X85" s="27">
        <f>IF(AND(V85="",R85&lt;&gt;""),1,0)</f>
        <v>1</v>
      </c>
      <c r="Y85" s="27">
        <f>IF(AND(R85="",U85="",V85=""),1,0)</f>
        <v>0</v>
      </c>
      <c r="Z85" s="27">
        <f>IF(AND(OR(V85&lt;&gt;"",U85&lt;&gt;""),W85=""),1,0)</f>
        <v>0</v>
      </c>
      <c r="AA85" s="27">
        <f>IF(AND(V85&lt;&gt;"",W85=""),1,0)</f>
        <v>0</v>
      </c>
      <c r="AB85" s="27"/>
      <c r="AC85" s="27"/>
      <c r="AD85" s="27"/>
      <c r="AE85" s="5" t="str">
        <f ca="1">IF(Y85&lt;&gt;0,NETWORKDAYS(M85,TODAY()),"")</f>
        <v/>
      </c>
      <c r="AF85" s="59" t="str">
        <f>IF(Z85=1,NETWORKDAYS(M85,U85),"")</f>
        <v/>
      </c>
      <c r="AG85" s="5" t="str">
        <f ca="1">IF(AA85=1,_xlfn.DAYS(TODAY(),V85),"")</f>
        <v/>
      </c>
    </row>
    <row r="86" spans="1:33" x14ac:dyDescent="0.25">
      <c r="A86" s="59">
        <v>0</v>
      </c>
      <c r="B86" s="71" t="s">
        <v>609</v>
      </c>
      <c r="C86" s="71">
        <f>VLOOKUP(D86,[1]vacantes!$H:$I,2,FALSE)</f>
        <v>1340</v>
      </c>
      <c r="D86" s="71" t="str">
        <f>F86&amp;"-"&amp;S86&amp;"-"&amp;IF(V86="",1,2)</f>
        <v>337-14-1</v>
      </c>
      <c r="E86" s="71" t="s">
        <v>1142</v>
      </c>
      <c r="F86" s="71">
        <v>337</v>
      </c>
      <c r="G86" s="71" t="s">
        <v>170</v>
      </c>
      <c r="H86" s="62" t="s">
        <v>357</v>
      </c>
      <c r="I86" s="60" t="s">
        <v>215</v>
      </c>
      <c r="J86" s="60" t="s">
        <v>204</v>
      </c>
      <c r="K86" s="60">
        <v>0</v>
      </c>
      <c r="L86" s="60">
        <v>1</v>
      </c>
      <c r="M86" s="62">
        <v>43171</v>
      </c>
      <c r="N86" s="60" t="s">
        <v>27</v>
      </c>
      <c r="O86" s="60" t="s">
        <v>112</v>
      </c>
      <c r="R86" s="60" t="s">
        <v>656</v>
      </c>
      <c r="S86" s="59">
        <v>14</v>
      </c>
      <c r="T86" s="60" t="s">
        <v>35</v>
      </c>
      <c r="U86" s="62"/>
      <c r="W86" s="57">
        <v>0</v>
      </c>
      <c r="X86" s="27">
        <f>IF(AND(V86="",R86&lt;&gt;""),1,0)</f>
        <v>1</v>
      </c>
      <c r="Y86" s="27">
        <f>IF(AND(R86="",U86="",V86=""),1,0)</f>
        <v>0</v>
      </c>
      <c r="Z86" s="27">
        <f>IF(AND(OR(V86&lt;&gt;"",U86&lt;&gt;""),W86=""),1,0)</f>
        <v>0</v>
      </c>
      <c r="AA86" s="27">
        <f>IF(AND(V86&lt;&gt;"",W86=""),1,0)</f>
        <v>0</v>
      </c>
      <c r="AB86" s="27"/>
      <c r="AC86" s="27"/>
      <c r="AD86" s="27"/>
      <c r="AE86" s="5" t="str">
        <f ca="1">IF(Y86&lt;&gt;0,NETWORKDAYS(M86,TODAY()),"")</f>
        <v/>
      </c>
      <c r="AF86" s="59" t="str">
        <f>IF(Z86=1,NETWORKDAYS(M86,U86),"")</f>
        <v/>
      </c>
      <c r="AG86" s="5" t="str">
        <f ca="1">IF(AA86=1,_xlfn.DAYS(TODAY(),V86),"")</f>
        <v/>
      </c>
    </row>
    <row r="87" spans="1:33" x14ac:dyDescent="0.25">
      <c r="A87" s="59">
        <v>0</v>
      </c>
      <c r="B87" s="71" t="s">
        <v>611</v>
      </c>
      <c r="C87" s="71">
        <f>VLOOKUP(D87,[1]vacantes!$H:$I,2,FALSE)</f>
        <v>1374</v>
      </c>
      <c r="D87" s="71" t="str">
        <f>F87&amp;"-"&amp;S87&amp;"-"&amp;IF(V87="",1,2)</f>
        <v>236-14-1</v>
      </c>
      <c r="E87" s="71" t="s">
        <v>1105</v>
      </c>
      <c r="F87" s="71">
        <v>236</v>
      </c>
      <c r="G87" s="71" t="s">
        <v>440</v>
      </c>
      <c r="H87" s="62" t="s">
        <v>70</v>
      </c>
      <c r="I87" s="60" t="s">
        <v>205</v>
      </c>
      <c r="J87" s="60" t="s">
        <v>203</v>
      </c>
      <c r="K87" s="60">
        <v>0</v>
      </c>
      <c r="M87" s="62">
        <v>43172</v>
      </c>
      <c r="N87" s="60" t="s">
        <v>27</v>
      </c>
      <c r="O87" s="60" t="s">
        <v>112</v>
      </c>
      <c r="R87" s="60" t="s">
        <v>656</v>
      </c>
      <c r="S87" s="59">
        <v>14</v>
      </c>
      <c r="T87" s="60" t="s">
        <v>35</v>
      </c>
      <c r="W87" s="57">
        <v>0</v>
      </c>
      <c r="X87" s="27">
        <f>IF(AND(V87="",R87&lt;&gt;""),1,0)</f>
        <v>1</v>
      </c>
      <c r="Y87" s="27">
        <f>IF(AND(R87="",U87="",V87=""),1,0)</f>
        <v>0</v>
      </c>
      <c r="Z87" s="27">
        <f>IF(AND(OR(V87&lt;&gt;"",U87&lt;&gt;""),W87=""),1,0)</f>
        <v>0</v>
      </c>
      <c r="AA87" s="27">
        <f>IF(AND(V87&lt;&gt;"",W87=""),1,0)</f>
        <v>0</v>
      </c>
      <c r="AB87" s="27"/>
      <c r="AC87" s="27"/>
      <c r="AD87" s="27"/>
      <c r="AE87" s="5" t="str">
        <f ca="1">IF(Y87&lt;&gt;0,NETWORKDAYS(M87,TODAY()),"")</f>
        <v/>
      </c>
      <c r="AF87" s="59" t="str">
        <f>IF(Z87=1,NETWORKDAYS(M87,U87),"")</f>
        <v/>
      </c>
      <c r="AG87" s="5" t="str">
        <f ca="1">IF(AA87=1,_xlfn.DAYS(TODAY(),V87),"")</f>
        <v/>
      </c>
    </row>
    <row r="88" spans="1:33" x14ac:dyDescent="0.25">
      <c r="A88" s="59">
        <v>0</v>
      </c>
      <c r="B88" s="71" t="s">
        <v>839</v>
      </c>
      <c r="C88" s="71">
        <f>VLOOKUP(D88,[1]vacantes!$H:$I,2,FALSE)</f>
        <v>1463</v>
      </c>
      <c r="D88" s="71" t="str">
        <f>F88&amp;"-"&amp;S88&amp;"-"&amp;IF(V88="",1,2)</f>
        <v>241-13-1</v>
      </c>
      <c r="E88" s="71" t="s">
        <v>1124</v>
      </c>
      <c r="F88" s="71">
        <v>241</v>
      </c>
      <c r="G88" s="72" t="s">
        <v>218</v>
      </c>
      <c r="H88" s="60" t="s">
        <v>10</v>
      </c>
      <c r="I88" s="60" t="s">
        <v>205</v>
      </c>
      <c r="J88" s="60" t="s">
        <v>203</v>
      </c>
      <c r="K88" s="60" t="s">
        <v>840</v>
      </c>
      <c r="M88" s="62">
        <v>43199</v>
      </c>
      <c r="N88" s="60" t="s">
        <v>27</v>
      </c>
      <c r="O88" s="60" t="s">
        <v>112</v>
      </c>
      <c r="R88" s="60" t="s">
        <v>656</v>
      </c>
      <c r="S88" s="59">
        <v>13</v>
      </c>
      <c r="T88" s="60" t="s">
        <v>763</v>
      </c>
      <c r="W88" s="57">
        <v>0</v>
      </c>
      <c r="X88" s="27">
        <f>IF(AND(V88="",R88&lt;&gt;""),1,0)</f>
        <v>1</v>
      </c>
      <c r="Y88" s="27">
        <f>IF(AND(R88="",U88="",V88=""),1,0)</f>
        <v>0</v>
      </c>
      <c r="Z88" s="27">
        <f>IF(AND(OR(V88&lt;&gt;"",U88&lt;&gt;""),W88=""),1,0)</f>
        <v>0</v>
      </c>
      <c r="AA88" s="27">
        <f>IF(AND(V88&lt;&gt;"",W88=""),1,0)</f>
        <v>0</v>
      </c>
      <c r="AB88" s="27"/>
      <c r="AC88" s="27"/>
      <c r="AD88" s="27"/>
      <c r="AE88" s="5" t="str">
        <f ca="1">IF(Y88&lt;&gt;0,NETWORKDAYS(M88,TODAY()),"")</f>
        <v/>
      </c>
      <c r="AF88" s="59" t="str">
        <f>IF(Z88=1,NETWORKDAYS(M88,U88),"")</f>
        <v/>
      </c>
      <c r="AG88" s="5" t="str">
        <f ca="1">IF(AA88=1,_xlfn.DAYS(TODAY(),V88),"")</f>
        <v/>
      </c>
    </row>
    <row r="89" spans="1:33" x14ac:dyDescent="0.25">
      <c r="A89" s="59">
        <v>0</v>
      </c>
      <c r="B89" s="71" t="s">
        <v>389</v>
      </c>
      <c r="C89" s="71">
        <f>VLOOKUP(D89,[1]vacantes!$H:$I,2,FALSE)</f>
        <v>1269</v>
      </c>
      <c r="D89" s="71" t="str">
        <f>F89&amp;"-"&amp;S89&amp;"-"&amp;IF(V89="",1,2)</f>
        <v>263-15-1</v>
      </c>
      <c r="E89" s="71" t="s">
        <v>1129</v>
      </c>
      <c r="F89" s="71">
        <v>263</v>
      </c>
      <c r="G89" s="72" t="s">
        <v>40</v>
      </c>
      <c r="H89" s="60" t="s">
        <v>41</v>
      </c>
      <c r="I89" s="60" t="s">
        <v>205</v>
      </c>
      <c r="J89" s="60" t="s">
        <v>203</v>
      </c>
      <c r="K89" s="60">
        <v>0</v>
      </c>
      <c r="M89" s="62">
        <v>43154</v>
      </c>
      <c r="N89" s="60" t="s">
        <v>346</v>
      </c>
      <c r="O89" s="60" t="s">
        <v>112</v>
      </c>
      <c r="R89" s="60" t="s">
        <v>519</v>
      </c>
      <c r="S89" s="59">
        <v>15</v>
      </c>
      <c r="T89" s="59" t="s">
        <v>369</v>
      </c>
      <c r="W89" s="57">
        <v>0</v>
      </c>
      <c r="X89" s="27">
        <f>IF(AND(V89="",R89&lt;&gt;""),1,0)</f>
        <v>1</v>
      </c>
      <c r="Y89" s="27">
        <f>IF(AND(R89="",U89="",V89=""),1,0)</f>
        <v>0</v>
      </c>
      <c r="Z89" s="27">
        <f>IF(AND(OR(V89&lt;&gt;"",U89&lt;&gt;""),W89=""),1,0)</f>
        <v>0</v>
      </c>
      <c r="AA89" s="27">
        <f>IF(AND(V89&lt;&gt;"",W89=""),1,0)</f>
        <v>0</v>
      </c>
      <c r="AB89" s="27"/>
      <c r="AC89" s="27"/>
      <c r="AD89" s="27"/>
      <c r="AE89" s="5" t="str">
        <f ca="1">IF(Y89&lt;&gt;0,NETWORKDAYS(M89,TODAY()),"")</f>
        <v/>
      </c>
      <c r="AF89" s="59" t="str">
        <f>IF(Z89=1,NETWORKDAYS(M89,U89),"")</f>
        <v/>
      </c>
      <c r="AG89" s="5" t="str">
        <f ca="1">IF(AA89=1,_xlfn.DAYS(TODAY(),V89),"")</f>
        <v/>
      </c>
    </row>
    <row r="90" spans="1:33" x14ac:dyDescent="0.25">
      <c r="A90" s="59">
        <v>0</v>
      </c>
      <c r="B90" s="71" t="s">
        <v>631</v>
      </c>
      <c r="C90" s="71">
        <f>VLOOKUP(D90,[1]vacantes!$H:$I,2,FALSE)</f>
        <v>1381</v>
      </c>
      <c r="D90" s="71" t="str">
        <f>F90&amp;"-"&amp;S90&amp;"-"&amp;IF(V90="",1,2)</f>
        <v>322-12-1</v>
      </c>
      <c r="E90" s="71" t="s">
        <v>1169</v>
      </c>
      <c r="F90" s="71">
        <v>322</v>
      </c>
      <c r="G90" s="71" t="s">
        <v>355</v>
      </c>
      <c r="H90" s="62" t="s">
        <v>349</v>
      </c>
      <c r="I90" s="60" t="s">
        <v>205</v>
      </c>
      <c r="J90" s="60" t="s">
        <v>203</v>
      </c>
      <c r="K90" s="60">
        <v>0</v>
      </c>
      <c r="M90" s="62">
        <v>43178</v>
      </c>
      <c r="N90" s="60" t="s">
        <v>27</v>
      </c>
      <c r="O90" s="60" t="s">
        <v>112</v>
      </c>
      <c r="R90" s="60" t="s">
        <v>519</v>
      </c>
      <c r="S90" s="59">
        <v>12</v>
      </c>
      <c r="T90" s="60" t="s">
        <v>22</v>
      </c>
      <c r="W90" s="57">
        <v>0</v>
      </c>
      <c r="X90" s="27">
        <f>IF(AND(V90="",R90&lt;&gt;""),1,0)</f>
        <v>1</v>
      </c>
      <c r="Y90" s="27">
        <f>IF(AND(R90="",U90="",V90=""),1,0)</f>
        <v>0</v>
      </c>
      <c r="Z90" s="27">
        <f>IF(AND(OR(V90&lt;&gt;"",U90&lt;&gt;""),W90=""),1,0)</f>
        <v>0</v>
      </c>
      <c r="AA90" s="27">
        <f>IF(AND(V90&lt;&gt;"",W90=""),1,0)</f>
        <v>0</v>
      </c>
      <c r="AB90" s="27"/>
      <c r="AC90" s="27"/>
      <c r="AD90" s="27"/>
      <c r="AE90" s="5" t="str">
        <f ca="1">IF(Y90&lt;&gt;0,NETWORKDAYS(M90,TODAY()),"")</f>
        <v/>
      </c>
      <c r="AF90" s="59" t="str">
        <f>IF(Z90=1,NETWORKDAYS(M90,U90),"")</f>
        <v/>
      </c>
      <c r="AG90" s="5" t="str">
        <f ca="1">IF(AA90=1,_xlfn.DAYS(TODAY(),V90),"")</f>
        <v/>
      </c>
    </row>
    <row r="91" spans="1:33" x14ac:dyDescent="0.25">
      <c r="A91" s="59">
        <v>0</v>
      </c>
      <c r="B91" s="71" t="s">
        <v>773</v>
      </c>
      <c r="C91" s="71">
        <f>VLOOKUP(D91,[1]vacantes!$H:$I,2,FALSE)</f>
        <v>1188</v>
      </c>
      <c r="D91" s="71" t="str">
        <f>F91&amp;"-"&amp;S91&amp;"-"&amp;IF(V91="",1,2)</f>
        <v>317-12-1</v>
      </c>
      <c r="E91" s="71" t="s">
        <v>1103</v>
      </c>
      <c r="F91" s="71">
        <v>317</v>
      </c>
      <c r="G91" s="72" t="s">
        <v>18</v>
      </c>
      <c r="H91" s="60" t="s">
        <v>349</v>
      </c>
      <c r="I91" s="60" t="s">
        <v>205</v>
      </c>
      <c r="J91" s="60" t="s">
        <v>203</v>
      </c>
      <c r="K91" s="62" t="s">
        <v>774</v>
      </c>
      <c r="M91" s="62">
        <v>43194</v>
      </c>
      <c r="N91" s="60" t="s">
        <v>27</v>
      </c>
      <c r="O91" s="60" t="s">
        <v>112</v>
      </c>
      <c r="R91" s="60" t="s">
        <v>520</v>
      </c>
      <c r="S91" s="59">
        <v>12</v>
      </c>
      <c r="T91" s="60" t="s">
        <v>22</v>
      </c>
      <c r="W91" s="57">
        <v>0</v>
      </c>
      <c r="X91" s="27">
        <f>IF(AND(V91="",R91&lt;&gt;""),1,0)</f>
        <v>1</v>
      </c>
      <c r="Y91" s="27">
        <f>IF(AND(R91="",U91="",V91=""),1,0)</f>
        <v>0</v>
      </c>
      <c r="Z91" s="27">
        <f>IF(AND(OR(V91&lt;&gt;"",U91&lt;&gt;""),W91=""),1,0)</f>
        <v>0</v>
      </c>
      <c r="AA91" s="27">
        <f>IF(AND(V91&lt;&gt;"",W91=""),1,0)</f>
        <v>0</v>
      </c>
      <c r="AB91" s="27"/>
      <c r="AC91" s="27"/>
      <c r="AD91" s="27"/>
      <c r="AE91" s="5" t="str">
        <f ca="1">IF(Y91&lt;&gt;0,NETWORKDAYS(M91,TODAY()),"")</f>
        <v/>
      </c>
      <c r="AF91" s="59" t="str">
        <f>IF(Z91=1,NETWORKDAYS(M91,U91),"")</f>
        <v/>
      </c>
      <c r="AG91" s="5" t="str">
        <f ca="1">IF(AA91=1,_xlfn.DAYS(TODAY(),V91),"")</f>
        <v/>
      </c>
    </row>
    <row r="92" spans="1:33" x14ac:dyDescent="0.25">
      <c r="A92" s="59">
        <v>0</v>
      </c>
      <c r="B92" s="71" t="s">
        <v>521</v>
      </c>
      <c r="C92" s="71">
        <f>VLOOKUP(D92,[1]vacantes!$H:$I,2,FALSE)</f>
        <v>1265</v>
      </c>
      <c r="D92" s="71" t="str">
        <f>F92&amp;"-"&amp;S92&amp;"-"&amp;IF(V92="",1,2)</f>
        <v>264-15-1</v>
      </c>
      <c r="E92" s="71" t="s">
        <v>1104</v>
      </c>
      <c r="F92" s="71">
        <v>264</v>
      </c>
      <c r="G92" s="71" t="s">
        <v>227</v>
      </c>
      <c r="H92" s="62" t="s">
        <v>41</v>
      </c>
      <c r="I92" s="60" t="s">
        <v>215</v>
      </c>
      <c r="J92" s="60" t="s">
        <v>203</v>
      </c>
      <c r="K92" s="60">
        <v>0</v>
      </c>
      <c r="M92" s="62">
        <v>43161</v>
      </c>
      <c r="N92" s="60" t="s">
        <v>27</v>
      </c>
      <c r="O92" s="60" t="s">
        <v>112</v>
      </c>
      <c r="R92" s="60" t="s">
        <v>520</v>
      </c>
      <c r="S92" s="59">
        <v>15</v>
      </c>
      <c r="T92" s="59" t="s">
        <v>369</v>
      </c>
      <c r="W92" s="57">
        <v>0</v>
      </c>
      <c r="X92" s="27">
        <f>IF(AND(V92="",R92&lt;&gt;""),1,0)</f>
        <v>1</v>
      </c>
      <c r="Y92" s="27">
        <f>IF(AND(R92="",U92="",V92=""),1,0)</f>
        <v>0</v>
      </c>
      <c r="Z92" s="27">
        <f>IF(AND(OR(V92&lt;&gt;"",U92&lt;&gt;""),W92=""),1,0)</f>
        <v>0</v>
      </c>
      <c r="AA92" s="27">
        <f>IF(AND(V92&lt;&gt;"",W92=""),1,0)</f>
        <v>0</v>
      </c>
      <c r="AB92" s="27"/>
      <c r="AC92" s="27"/>
      <c r="AD92" s="27"/>
      <c r="AE92" s="5" t="str">
        <f ca="1">IF(Y92&lt;&gt;0,NETWORKDAYS(M92,TODAY()),"")</f>
        <v/>
      </c>
      <c r="AF92" s="59" t="str">
        <f>IF(Z92=1,NETWORKDAYS(M92,U92),"")</f>
        <v/>
      </c>
      <c r="AG92" s="5" t="str">
        <f ca="1">IF(AA92=1,_xlfn.DAYS(TODAY(),V92),"")</f>
        <v/>
      </c>
    </row>
    <row r="93" spans="1:33" x14ac:dyDescent="0.25">
      <c r="A93" s="59">
        <v>0</v>
      </c>
      <c r="B93" s="71" t="s">
        <v>393</v>
      </c>
      <c r="C93" s="71">
        <f>VLOOKUP(D93,[1]vacantes!$H:$I,2,FALSE)</f>
        <v>1270</v>
      </c>
      <c r="D93" s="71" t="str">
        <f>F93&amp;"-"&amp;S93&amp;"-"&amp;IF(V93="",1,2)</f>
        <v>238-15-1</v>
      </c>
      <c r="E93" s="71" t="s">
        <v>1140</v>
      </c>
      <c r="F93" s="71">
        <v>238</v>
      </c>
      <c r="G93" s="72" t="s">
        <v>160</v>
      </c>
      <c r="H93" s="60" t="s">
        <v>70</v>
      </c>
      <c r="I93" s="60" t="s">
        <v>205</v>
      </c>
      <c r="J93" s="60" t="s">
        <v>203</v>
      </c>
      <c r="K93" s="60">
        <v>0</v>
      </c>
      <c r="M93" s="62">
        <v>43154</v>
      </c>
      <c r="N93" s="60" t="s">
        <v>28</v>
      </c>
      <c r="O93" s="60" t="s">
        <v>112</v>
      </c>
      <c r="R93" s="60" t="s">
        <v>520</v>
      </c>
      <c r="S93" s="59">
        <v>15</v>
      </c>
      <c r="T93" s="59" t="s">
        <v>369</v>
      </c>
      <c r="W93" s="57">
        <v>0</v>
      </c>
      <c r="X93" s="27">
        <f>IF(AND(V93="",R93&lt;&gt;""),1,0)</f>
        <v>1</v>
      </c>
      <c r="Y93" s="27">
        <f>IF(AND(R93="",U93="",V93=""),1,0)</f>
        <v>0</v>
      </c>
      <c r="Z93" s="27">
        <f>IF(AND(OR(V93&lt;&gt;"",U93&lt;&gt;""),W93=""),1,0)</f>
        <v>0</v>
      </c>
      <c r="AA93" s="27">
        <f>IF(AND(V93&lt;&gt;"",W93=""),1,0)</f>
        <v>0</v>
      </c>
      <c r="AB93" s="27"/>
      <c r="AC93" s="27"/>
      <c r="AD93" s="27"/>
      <c r="AE93" s="5" t="str">
        <f ca="1">IF(Y93&lt;&gt;0,NETWORKDAYS(M93,TODAY()),"")</f>
        <v/>
      </c>
      <c r="AF93" s="59" t="str">
        <f>IF(Z93=1,NETWORKDAYS(M93,U93),"")</f>
        <v/>
      </c>
      <c r="AG93" s="5" t="str">
        <f ca="1">IF(AA93=1,_xlfn.DAYS(TODAY(),V93),"")</f>
        <v/>
      </c>
    </row>
    <row r="94" spans="1:33" x14ac:dyDescent="0.25">
      <c r="A94" s="59">
        <v>0</v>
      </c>
      <c r="B94" s="71" t="s">
        <v>392</v>
      </c>
      <c r="C94" s="71">
        <f>VLOOKUP(D94,[1]vacantes!$H:$I,2,FALSE)</f>
        <v>1271</v>
      </c>
      <c r="D94" s="71" t="str">
        <f>F94&amp;"-"&amp;S94&amp;"-"&amp;IF(V94="",1,2)</f>
        <v>234-15-1</v>
      </c>
      <c r="E94" s="71" t="s">
        <v>1176</v>
      </c>
      <c r="F94" s="71">
        <v>234</v>
      </c>
      <c r="G94" s="72" t="s">
        <v>237</v>
      </c>
      <c r="H94" s="60" t="s">
        <v>70</v>
      </c>
      <c r="I94" s="60" t="s">
        <v>205</v>
      </c>
      <c r="J94" s="60" t="s">
        <v>203</v>
      </c>
      <c r="K94" s="60">
        <v>0</v>
      </c>
      <c r="M94" s="62">
        <v>43154</v>
      </c>
      <c r="N94" s="60" t="s">
        <v>28</v>
      </c>
      <c r="O94" s="60" t="s">
        <v>134</v>
      </c>
      <c r="R94" s="60" t="s">
        <v>520</v>
      </c>
      <c r="S94" s="59">
        <v>15</v>
      </c>
      <c r="T94" s="59" t="s">
        <v>369</v>
      </c>
      <c r="W94" s="57">
        <v>0</v>
      </c>
      <c r="X94" s="27">
        <f>IF(AND(V94="",R94&lt;&gt;""),1,0)</f>
        <v>1</v>
      </c>
      <c r="Y94" s="27">
        <f>IF(AND(R94="",U94="",V94=""),1,0)</f>
        <v>0</v>
      </c>
      <c r="Z94" s="27">
        <f>IF(AND(OR(V94&lt;&gt;"",U94&lt;&gt;""),W94=""),1,0)</f>
        <v>0</v>
      </c>
      <c r="AA94" s="27">
        <f>IF(AND(V94&lt;&gt;"",W94=""),1,0)</f>
        <v>0</v>
      </c>
      <c r="AB94" s="27"/>
      <c r="AC94" s="27"/>
      <c r="AD94" s="27"/>
      <c r="AE94" s="5" t="str">
        <f ca="1">IF(Y94&lt;&gt;0,NETWORKDAYS(M94,TODAY()),"")</f>
        <v/>
      </c>
      <c r="AF94" s="59" t="str">
        <f>IF(Z94=1,NETWORKDAYS(M94,U94),"")</f>
        <v/>
      </c>
      <c r="AG94" s="5" t="str">
        <f ca="1">IF(AA94=1,_xlfn.DAYS(TODAY(),V94),"")</f>
        <v/>
      </c>
    </row>
    <row r="95" spans="1:33" x14ac:dyDescent="0.25">
      <c r="B95" s="72" t="s">
        <v>1071</v>
      </c>
      <c r="C95" s="71">
        <f>VLOOKUP(D95,[1]vacantes!$H:$I,2,FALSE)</f>
        <v>1542</v>
      </c>
      <c r="D95" s="71" t="str">
        <f>F95&amp;"-"&amp;S95&amp;"-"&amp;IF(V95="",1,2)</f>
        <v>242-13-1</v>
      </c>
      <c r="E95" s="71" t="e">
        <v>#N/A</v>
      </c>
      <c r="F95" s="71">
        <v>242</v>
      </c>
      <c r="G95" s="72" t="s">
        <v>954</v>
      </c>
      <c r="H95" s="60" t="s">
        <v>10</v>
      </c>
      <c r="I95" s="60" t="s">
        <v>205</v>
      </c>
      <c r="J95" s="60" t="s">
        <v>203</v>
      </c>
      <c r="K95" s="62">
        <v>28707</v>
      </c>
      <c r="M95" s="62">
        <v>43223</v>
      </c>
      <c r="N95" s="60" t="s">
        <v>27</v>
      </c>
      <c r="O95" s="60" t="s">
        <v>112</v>
      </c>
      <c r="R95" s="60" t="s">
        <v>1072</v>
      </c>
      <c r="S95" s="59">
        <v>13</v>
      </c>
      <c r="T95" s="60" t="s">
        <v>763</v>
      </c>
      <c r="W95" s="57">
        <v>0</v>
      </c>
      <c r="X95" s="27">
        <f>IF(AND(V95="",R95&lt;&gt;""),1,0)</f>
        <v>1</v>
      </c>
      <c r="Y95" s="27">
        <f>IF(AND(R95="",U95="",V95=""),1,0)</f>
        <v>0</v>
      </c>
      <c r="Z95" s="27">
        <f>IF(AND(OR(V95&lt;&gt;"",U95&lt;&gt;""),W95=""),1,0)</f>
        <v>0</v>
      </c>
      <c r="AA95" s="27">
        <f>IF(AND(V95&lt;&gt;"",W95=""),1,0)</f>
        <v>0</v>
      </c>
      <c r="AB95" s="57">
        <v>40</v>
      </c>
    </row>
    <row r="96" spans="1:33" x14ac:dyDescent="0.25">
      <c r="A96" s="59">
        <v>0</v>
      </c>
      <c r="B96" s="71" t="s">
        <v>370</v>
      </c>
      <c r="C96" s="71">
        <f>VLOOKUP(D96,[1]vacantes!$H:$I,2,FALSE)</f>
        <v>1252</v>
      </c>
      <c r="D96" s="71" t="str">
        <f>F96&amp;"-"&amp;S96&amp;"-"&amp;IF(V96="",1,2)</f>
        <v>345-15-1</v>
      </c>
      <c r="E96" s="71" t="s">
        <v>1121</v>
      </c>
      <c r="F96" s="71">
        <v>345</v>
      </c>
      <c r="G96" s="72" t="s">
        <v>13</v>
      </c>
      <c r="H96" s="60" t="s">
        <v>20</v>
      </c>
      <c r="I96" s="60" t="s">
        <v>205</v>
      </c>
      <c r="J96" s="60" t="s">
        <v>203</v>
      </c>
      <c r="K96" s="60">
        <v>0</v>
      </c>
      <c r="L96" s="60">
        <v>2</v>
      </c>
      <c r="M96" s="62">
        <v>43152</v>
      </c>
      <c r="N96" s="60" t="s">
        <v>27</v>
      </c>
      <c r="O96" s="60" t="s">
        <v>134</v>
      </c>
      <c r="R96" s="60" t="s">
        <v>518</v>
      </c>
      <c r="S96" s="59">
        <v>15</v>
      </c>
      <c r="T96" s="59" t="s">
        <v>369</v>
      </c>
      <c r="W96" s="57">
        <v>0</v>
      </c>
      <c r="X96" s="27">
        <f>IF(AND(V96="",R96&lt;&gt;""),1,0)</f>
        <v>1</v>
      </c>
      <c r="Y96" s="27">
        <f>IF(AND(R96="",U96="",V96=""),1,0)</f>
        <v>0</v>
      </c>
      <c r="Z96" s="27">
        <f>IF(AND(OR(V96&lt;&gt;"",U96&lt;&gt;""),W96=""),1,0)</f>
        <v>0</v>
      </c>
      <c r="AA96" s="27">
        <f>IF(AND(V96&lt;&gt;"",W96=""),1,0)</f>
        <v>0</v>
      </c>
      <c r="AB96" s="27"/>
      <c r="AC96" s="27"/>
      <c r="AD96" s="27"/>
      <c r="AE96" s="5" t="str">
        <f ca="1">IF(Y96&lt;&gt;0,NETWORKDAYS(M96,TODAY()),"")</f>
        <v/>
      </c>
      <c r="AF96" s="59" t="str">
        <f>IF(Z96=1,NETWORKDAYS(M96,U96),"")</f>
        <v/>
      </c>
      <c r="AG96" s="5" t="str">
        <f ca="1">IF(AA96=1,_xlfn.DAYS(TODAY(),V96),"")</f>
        <v/>
      </c>
    </row>
    <row r="97" spans="1:33" x14ac:dyDescent="0.25">
      <c r="A97" s="59">
        <v>0</v>
      </c>
      <c r="B97" s="71" t="s">
        <v>275</v>
      </c>
      <c r="C97" s="71">
        <f>VLOOKUP(D97,[1]vacantes!$H:$I,2,FALSE)</f>
        <v>1115</v>
      </c>
      <c r="D97" s="71" t="str">
        <f>F97&amp;"-"&amp;S97&amp;"-"&amp;IF(V97="",1,2)</f>
        <v>328-16-1</v>
      </c>
      <c r="E97" s="71" t="s">
        <v>1160</v>
      </c>
      <c r="F97" s="71">
        <v>328</v>
      </c>
      <c r="G97" s="72" t="s">
        <v>91</v>
      </c>
      <c r="H97" s="60" t="s">
        <v>12</v>
      </c>
      <c r="I97" s="60" t="s">
        <v>205</v>
      </c>
      <c r="J97" s="60" t="s">
        <v>203</v>
      </c>
      <c r="K97" s="60">
        <v>0</v>
      </c>
      <c r="M97" s="62">
        <v>43138</v>
      </c>
      <c r="N97" s="60" t="s">
        <v>28</v>
      </c>
      <c r="O97" s="60" t="s">
        <v>151</v>
      </c>
      <c r="R97" s="60" t="s">
        <v>324</v>
      </c>
      <c r="S97" s="59">
        <v>16</v>
      </c>
      <c r="T97" s="60" t="s">
        <v>29</v>
      </c>
      <c r="W97" s="57">
        <v>0</v>
      </c>
      <c r="X97" s="27">
        <f>IF(AND(V97="",R97&lt;&gt;""),1,0)</f>
        <v>1</v>
      </c>
      <c r="Y97" s="27">
        <f>IF(AND(R97="",U97="",V97=""),1,0)</f>
        <v>0</v>
      </c>
      <c r="Z97" s="27">
        <f>IF(AND(OR(V97&lt;&gt;"",U97&lt;&gt;""),W97=""),1,0)</f>
        <v>0</v>
      </c>
      <c r="AA97" s="27">
        <f>IF(AND(V97&lt;&gt;"",W97=""),1,0)</f>
        <v>0</v>
      </c>
      <c r="AB97" s="27"/>
      <c r="AC97" s="27"/>
      <c r="AD97" s="27"/>
      <c r="AE97" s="5" t="str">
        <f ca="1">IF(Y97&lt;&gt;0,NETWORKDAYS(M97,TODAY()),"")</f>
        <v/>
      </c>
      <c r="AF97" s="59" t="str">
        <f>IF(Z97=1,NETWORKDAYS(M97,U97),"")</f>
        <v/>
      </c>
      <c r="AG97" s="5" t="str">
        <f ca="1">IF(AA97=1,_xlfn.DAYS(TODAY(),V97),"")</f>
        <v/>
      </c>
    </row>
    <row r="98" spans="1:33" x14ac:dyDescent="0.25">
      <c r="A98" s="59">
        <v>0</v>
      </c>
      <c r="B98" s="71" t="s">
        <v>283</v>
      </c>
      <c r="C98" s="71">
        <f>VLOOKUP(D98,[1]vacantes!$H:$I,2,FALSE)</f>
        <v>1155</v>
      </c>
      <c r="D98" s="71" t="str">
        <f>F98&amp;"-"&amp;S98&amp;"-"&amp;IF(V98="",1,2)</f>
        <v>270-16-1</v>
      </c>
      <c r="E98" s="71" t="s">
        <v>1156</v>
      </c>
      <c r="F98" s="71">
        <v>270</v>
      </c>
      <c r="G98" s="72" t="s">
        <v>150</v>
      </c>
      <c r="H98" s="60" t="s">
        <v>41</v>
      </c>
      <c r="I98" s="60" t="s">
        <v>205</v>
      </c>
      <c r="J98" s="60" t="s">
        <v>203</v>
      </c>
      <c r="K98" s="60">
        <v>0</v>
      </c>
      <c r="M98" s="62">
        <v>43139</v>
      </c>
      <c r="N98" s="60" t="s">
        <v>346</v>
      </c>
      <c r="O98" s="60" t="s">
        <v>219</v>
      </c>
      <c r="R98" s="60" t="s">
        <v>324</v>
      </c>
      <c r="S98" s="59">
        <v>16</v>
      </c>
      <c r="T98" s="60" t="s">
        <v>29</v>
      </c>
      <c r="W98" s="57">
        <v>0</v>
      </c>
      <c r="X98" s="27">
        <f>IF(AND(V98="",R98&lt;&gt;""),1,0)</f>
        <v>1</v>
      </c>
      <c r="Y98" s="27">
        <f>IF(AND(R98="",U98="",V98=""),1,0)</f>
        <v>0</v>
      </c>
      <c r="Z98" s="27">
        <f>IF(AND(OR(V98&lt;&gt;"",U98&lt;&gt;""),W98=""),1,0)</f>
        <v>0</v>
      </c>
      <c r="AA98" s="27">
        <f>IF(AND(V98&lt;&gt;"",W98=""),1,0)</f>
        <v>0</v>
      </c>
      <c r="AB98" s="27"/>
      <c r="AC98" s="27"/>
      <c r="AD98" s="27"/>
      <c r="AE98" s="5" t="str">
        <f ca="1">IF(Y98&lt;&gt;0,NETWORKDAYS(M98,TODAY()),"")</f>
        <v/>
      </c>
      <c r="AF98" s="59" t="str">
        <f>IF(Z98=1,NETWORKDAYS(M98,U98),"")</f>
        <v/>
      </c>
      <c r="AG98" s="5" t="str">
        <f ca="1">IF(AA98=1,_xlfn.DAYS(TODAY(),V98),"")</f>
        <v/>
      </c>
    </row>
    <row r="99" spans="1:33" x14ac:dyDescent="0.25">
      <c r="A99" s="59">
        <v>0</v>
      </c>
      <c r="B99" s="71" t="s">
        <v>294</v>
      </c>
      <c r="C99" s="71">
        <f>VLOOKUP(D99,[1]vacantes!$H:$I,2,FALSE)</f>
        <v>1214</v>
      </c>
      <c r="D99" s="71" t="str">
        <f>F99&amp;"-"&amp;S99&amp;"-"&amp;IF(V99="",1,2)</f>
        <v>268-17-1</v>
      </c>
      <c r="E99" s="71" t="s">
        <v>1107</v>
      </c>
      <c r="F99" s="71">
        <v>268</v>
      </c>
      <c r="G99" s="72" t="s">
        <v>295</v>
      </c>
      <c r="H99" s="60" t="s">
        <v>41</v>
      </c>
      <c r="I99" s="60" t="s">
        <v>205</v>
      </c>
      <c r="J99" s="60" t="s">
        <v>203</v>
      </c>
      <c r="K99" s="60">
        <v>0</v>
      </c>
      <c r="M99" s="62">
        <v>43138</v>
      </c>
      <c r="N99" s="60" t="s">
        <v>27</v>
      </c>
      <c r="O99" s="60" t="s">
        <v>219</v>
      </c>
      <c r="R99" s="60" t="s">
        <v>324</v>
      </c>
      <c r="S99" s="59">
        <v>17</v>
      </c>
      <c r="T99" s="60" t="s">
        <v>23</v>
      </c>
      <c r="W99" s="57">
        <v>0</v>
      </c>
      <c r="X99" s="27">
        <f>IF(AND(V99="",R99&lt;&gt;""),1,0)</f>
        <v>1</v>
      </c>
      <c r="Y99" s="27">
        <f>IF(AND(R99="",U99="",V99=""),1,0)</f>
        <v>0</v>
      </c>
      <c r="Z99" s="27">
        <f>IF(AND(OR(V99&lt;&gt;"",U99&lt;&gt;""),W99=""),1,0)</f>
        <v>0</v>
      </c>
      <c r="AA99" s="27">
        <f>IF(AND(V99&lt;&gt;"",W99=""),1,0)</f>
        <v>0</v>
      </c>
      <c r="AB99" s="27"/>
      <c r="AC99" s="27"/>
      <c r="AD99" s="27"/>
      <c r="AE99" s="5" t="str">
        <f ca="1">IF(Y99&lt;&gt;0,NETWORKDAYS(M99,TODAY()),"")</f>
        <v/>
      </c>
      <c r="AF99" s="59" t="str">
        <f>IF(Z99=1,NETWORKDAYS(M99,U99),"")</f>
        <v/>
      </c>
      <c r="AG99" s="5" t="str">
        <f ca="1">IF(AA99=1,_xlfn.DAYS(TODAY(),V99),"")</f>
        <v/>
      </c>
    </row>
    <row r="100" spans="1:33" x14ac:dyDescent="0.25">
      <c r="A100" s="59">
        <v>0</v>
      </c>
      <c r="B100" s="71" t="s">
        <v>603</v>
      </c>
      <c r="C100" s="71">
        <f>VLOOKUP(D100,[1]vacantes!$H:$I,2,FALSE)</f>
        <v>1265</v>
      </c>
      <c r="D100" s="71" t="str">
        <f>F100&amp;"-"&amp;S100&amp;"-"&amp;IF(V100="",1,2)</f>
        <v>264-15-1</v>
      </c>
      <c r="E100" s="71" t="s">
        <v>1104</v>
      </c>
      <c r="F100" s="71">
        <v>264</v>
      </c>
      <c r="G100" s="71" t="s">
        <v>227</v>
      </c>
      <c r="H100" s="62" t="s">
        <v>41</v>
      </c>
      <c r="I100" s="60" t="s">
        <v>215</v>
      </c>
      <c r="J100" s="60" t="s">
        <v>203</v>
      </c>
      <c r="K100" s="60">
        <v>0</v>
      </c>
      <c r="M100" s="62">
        <v>43171</v>
      </c>
      <c r="N100" s="60" t="s">
        <v>346</v>
      </c>
      <c r="O100" s="60" t="s">
        <v>112</v>
      </c>
      <c r="R100" s="60" t="s">
        <v>615</v>
      </c>
      <c r="S100" s="59">
        <v>15</v>
      </c>
      <c r="T100" s="60" t="s">
        <v>369</v>
      </c>
      <c r="W100" s="57">
        <v>0</v>
      </c>
      <c r="X100" s="27">
        <f>IF(AND(V100="",R100&lt;&gt;""),1,0)</f>
        <v>1</v>
      </c>
      <c r="Y100" s="27">
        <f>IF(AND(R100="",U100="",V100=""),1,0)</f>
        <v>0</v>
      </c>
      <c r="Z100" s="27">
        <f>IF(AND(OR(V100&lt;&gt;"",U100&lt;&gt;""),W100=""),1,0)</f>
        <v>0</v>
      </c>
      <c r="AA100" s="27">
        <f>IF(AND(V100&lt;&gt;"",W100=""),1,0)</f>
        <v>0</v>
      </c>
      <c r="AB100" s="27"/>
      <c r="AC100" s="27"/>
      <c r="AD100" s="27"/>
      <c r="AE100" s="5" t="str">
        <f ca="1">IF(Y100&lt;&gt;0,NETWORKDAYS(M100,TODAY()),"")</f>
        <v/>
      </c>
      <c r="AF100" s="59" t="str">
        <f>IF(Z100=1,NETWORKDAYS(M100,U100),"")</f>
        <v/>
      </c>
      <c r="AG100" s="5" t="str">
        <f ca="1">IF(AA100=1,_xlfn.DAYS(TODAY(),V100),"")</f>
        <v/>
      </c>
    </row>
    <row r="101" spans="1:33" x14ac:dyDescent="0.25">
      <c r="A101" s="59">
        <v>0</v>
      </c>
      <c r="B101" s="71" t="s">
        <v>605</v>
      </c>
      <c r="C101" s="71">
        <f>VLOOKUP(D101,[1]vacantes!$H:$I,2,FALSE)</f>
        <v>1269</v>
      </c>
      <c r="D101" s="71" t="str">
        <f>F101&amp;"-"&amp;S101&amp;"-"&amp;IF(V101="",1,2)</f>
        <v>263-15-1</v>
      </c>
      <c r="E101" s="71" t="s">
        <v>1129</v>
      </c>
      <c r="F101" s="71">
        <v>263</v>
      </c>
      <c r="G101" s="71" t="s">
        <v>40</v>
      </c>
      <c r="H101" s="62" t="s">
        <v>41</v>
      </c>
      <c r="I101" s="60" t="s">
        <v>205</v>
      </c>
      <c r="J101" s="60" t="s">
        <v>203</v>
      </c>
      <c r="K101" s="60">
        <v>0</v>
      </c>
      <c r="M101" s="62">
        <v>43172</v>
      </c>
      <c r="N101" s="60" t="s">
        <v>27</v>
      </c>
      <c r="O101" s="60" t="s">
        <v>112</v>
      </c>
      <c r="R101" s="60" t="s">
        <v>615</v>
      </c>
      <c r="S101" s="59">
        <v>15</v>
      </c>
      <c r="T101" s="60" t="s">
        <v>369</v>
      </c>
      <c r="W101" s="57">
        <v>0</v>
      </c>
      <c r="X101" s="27">
        <f>IF(AND(V101="",R101&lt;&gt;""),1,0)</f>
        <v>1</v>
      </c>
      <c r="Y101" s="27">
        <f>IF(AND(R101="",U101="",V101=""),1,0)</f>
        <v>0</v>
      </c>
      <c r="Z101" s="27">
        <f>IF(AND(OR(V101&lt;&gt;"",U101&lt;&gt;""),W101=""),1,0)</f>
        <v>0</v>
      </c>
      <c r="AA101" s="27">
        <f>IF(AND(V101&lt;&gt;"",W101=""),1,0)</f>
        <v>0</v>
      </c>
      <c r="AB101" s="27"/>
      <c r="AC101" s="27"/>
      <c r="AD101" s="27"/>
      <c r="AE101" s="5" t="str">
        <f ca="1">IF(Y101&lt;&gt;0,NETWORKDAYS(M101,TODAY()),"")</f>
        <v/>
      </c>
      <c r="AF101" s="59" t="str">
        <f>IF(Z101=1,NETWORKDAYS(M101,U101),"")</f>
        <v/>
      </c>
      <c r="AG101" s="5" t="str">
        <f ca="1">IF(AA101=1,_xlfn.DAYS(TODAY(),V101),"")</f>
        <v/>
      </c>
    </row>
    <row r="102" spans="1:33" x14ac:dyDescent="0.25">
      <c r="A102" s="59">
        <v>0</v>
      </c>
      <c r="B102" s="71" t="s">
        <v>587</v>
      </c>
      <c r="C102" s="71">
        <f>VLOOKUP(D102,[1]vacantes!$H:$I,2,FALSE)</f>
        <v>1366</v>
      </c>
      <c r="D102" s="71" t="str">
        <f>F102&amp;"-"&amp;S102&amp;"-"&amp;IF(V102="",1,2)</f>
        <v>247-16-1</v>
      </c>
      <c r="E102" s="71" t="s">
        <v>1108</v>
      </c>
      <c r="F102" s="71">
        <v>247</v>
      </c>
      <c r="G102" s="71" t="s">
        <v>47</v>
      </c>
      <c r="H102" s="62" t="s">
        <v>10</v>
      </c>
      <c r="I102" s="60" t="s">
        <v>588</v>
      </c>
      <c r="J102" s="60" t="s">
        <v>203</v>
      </c>
      <c r="K102" s="60">
        <v>0</v>
      </c>
      <c r="M102" s="62">
        <v>43172</v>
      </c>
      <c r="N102" s="60" t="s">
        <v>27</v>
      </c>
      <c r="O102" s="60" t="s">
        <v>134</v>
      </c>
      <c r="R102" s="60" t="s">
        <v>615</v>
      </c>
      <c r="S102" s="59">
        <v>16</v>
      </c>
      <c r="T102" s="60" t="s">
        <v>29</v>
      </c>
      <c r="W102" s="57">
        <v>0</v>
      </c>
      <c r="X102" s="27">
        <f>IF(AND(V102="",R102&lt;&gt;""),1,0)</f>
        <v>1</v>
      </c>
      <c r="Y102" s="27">
        <f>IF(AND(R102="",U102="",V102=""),1,0)</f>
        <v>0</v>
      </c>
      <c r="Z102" s="27">
        <f>IF(AND(OR(V102&lt;&gt;"",U102&lt;&gt;""),W102=""),1,0)</f>
        <v>0</v>
      </c>
      <c r="AA102" s="27">
        <f>IF(AND(V102&lt;&gt;"",W102=""),1,0)</f>
        <v>0</v>
      </c>
      <c r="AB102" s="27"/>
      <c r="AC102" s="27"/>
      <c r="AD102" s="27"/>
      <c r="AE102" s="5" t="str">
        <f ca="1">IF(Y102&lt;&gt;0,NETWORKDAYS(M102,TODAY()),"")</f>
        <v/>
      </c>
      <c r="AF102" s="59" t="str">
        <f>IF(Z102=1,NETWORKDAYS(M102,U102),"")</f>
        <v/>
      </c>
      <c r="AG102" s="5" t="str">
        <f ca="1">IF(AA102=1,_xlfn.DAYS(TODAY(),V102),"")</f>
        <v/>
      </c>
    </row>
    <row r="103" spans="1:33" x14ac:dyDescent="0.25">
      <c r="A103" s="59">
        <v>0</v>
      </c>
      <c r="B103" s="71" t="s">
        <v>643</v>
      </c>
      <c r="C103" s="71">
        <f>VLOOKUP(D103,[1]vacantes!$H:$I,2,FALSE)</f>
        <v>1397</v>
      </c>
      <c r="D103" s="71" t="str">
        <f>F103&amp;"-"&amp;S103&amp;"-"&amp;IF(V103="",1,2)</f>
        <v>239-14-1</v>
      </c>
      <c r="E103" s="71" t="s">
        <v>1138</v>
      </c>
      <c r="F103" s="71">
        <v>239</v>
      </c>
      <c r="G103" s="72" t="s">
        <v>16</v>
      </c>
      <c r="H103" s="60" t="s">
        <v>70</v>
      </c>
      <c r="I103" s="60" t="s">
        <v>205</v>
      </c>
      <c r="J103" s="60" t="s">
        <v>203</v>
      </c>
      <c r="K103" s="60">
        <v>0</v>
      </c>
      <c r="M103" s="62">
        <v>43179</v>
      </c>
      <c r="N103" s="60" t="s">
        <v>28</v>
      </c>
      <c r="O103" s="60" t="s">
        <v>112</v>
      </c>
      <c r="R103" s="60" t="s">
        <v>615</v>
      </c>
      <c r="S103" s="59">
        <v>14</v>
      </c>
      <c r="T103" s="60" t="s">
        <v>35</v>
      </c>
      <c r="W103" s="57">
        <v>0</v>
      </c>
      <c r="X103" s="27">
        <f>IF(AND(V103="",R103&lt;&gt;""),1,0)</f>
        <v>1</v>
      </c>
      <c r="Y103" s="27">
        <f>IF(AND(R103="",U103="",V103=""),1,0)</f>
        <v>0</v>
      </c>
      <c r="Z103" s="27">
        <f>IF(AND(OR(V103&lt;&gt;"",U103&lt;&gt;""),W103=""),1,0)</f>
        <v>0</v>
      </c>
      <c r="AA103" s="27">
        <f>IF(AND(V103&lt;&gt;"",W103=""),1,0)</f>
        <v>0</v>
      </c>
      <c r="AB103" s="27"/>
      <c r="AC103" s="27"/>
      <c r="AD103" s="27"/>
      <c r="AE103" s="5" t="str">
        <f ca="1">IF(Y103&lt;&gt;0,NETWORKDAYS(M103,TODAY()),"")</f>
        <v/>
      </c>
      <c r="AF103" s="59" t="str">
        <f>IF(Z103=1,NETWORKDAYS(M103,U103),"")</f>
        <v/>
      </c>
      <c r="AG103" s="5" t="str">
        <f ca="1">IF(AA103=1,_xlfn.DAYS(TODAY(),V103),"")</f>
        <v/>
      </c>
    </row>
    <row r="104" spans="1:33" x14ac:dyDescent="0.25">
      <c r="A104" s="59">
        <v>0</v>
      </c>
      <c r="B104" s="71" t="s">
        <v>762</v>
      </c>
      <c r="C104" s="71">
        <f>VLOOKUP(D104,[1]vacantes!$H:$I,2,FALSE)</f>
        <v>1427</v>
      </c>
      <c r="D104" s="71" t="str">
        <f>F104&amp;"-"&amp;S104&amp;"-"&amp;IF(V104="",1,2)</f>
        <v>269-13-1</v>
      </c>
      <c r="E104" s="71" t="s">
        <v>1141</v>
      </c>
      <c r="F104" s="71">
        <v>269</v>
      </c>
      <c r="G104" s="72" t="s">
        <v>162</v>
      </c>
      <c r="H104" s="60" t="s">
        <v>41</v>
      </c>
      <c r="I104" s="60" t="s">
        <v>215</v>
      </c>
      <c r="J104" s="60" t="s">
        <v>204</v>
      </c>
      <c r="K104" s="60" t="s">
        <v>710</v>
      </c>
      <c r="M104" s="62">
        <v>43192</v>
      </c>
      <c r="N104" s="60" t="s">
        <v>28</v>
      </c>
      <c r="O104" s="60" t="s">
        <v>112</v>
      </c>
      <c r="R104" s="60" t="s">
        <v>615</v>
      </c>
      <c r="S104" s="59">
        <v>13</v>
      </c>
      <c r="T104" s="60" t="s">
        <v>763</v>
      </c>
      <c r="W104" s="57">
        <v>0</v>
      </c>
      <c r="X104" s="27">
        <f>IF(AND(V104="",R104&lt;&gt;""),1,0)</f>
        <v>1</v>
      </c>
      <c r="Y104" s="27">
        <f>IF(AND(R104="",U104="",V104=""),1,0)</f>
        <v>0</v>
      </c>
      <c r="Z104" s="27">
        <f>IF(AND(OR(V104&lt;&gt;"",U104&lt;&gt;""),W104=""),1,0)</f>
        <v>0</v>
      </c>
      <c r="AA104" s="27">
        <f>IF(AND(V104&lt;&gt;"",W104=""),1,0)</f>
        <v>0</v>
      </c>
      <c r="AB104" s="27"/>
      <c r="AC104" s="27"/>
      <c r="AD104" s="27"/>
      <c r="AE104" s="5" t="str">
        <f ca="1">IF(Y104&lt;&gt;0,NETWORKDAYS(M104,TODAY()),"")</f>
        <v/>
      </c>
      <c r="AF104" s="59" t="str">
        <f>IF(Z104=1,NETWORKDAYS(M104,U104),"")</f>
        <v/>
      </c>
      <c r="AG104" s="5" t="str">
        <f ca="1">IF(AA104=1,_xlfn.DAYS(TODAY(),V104),"")</f>
        <v/>
      </c>
    </row>
    <row r="105" spans="1:33" x14ac:dyDescent="0.25">
      <c r="A105" s="59">
        <v>0</v>
      </c>
      <c r="B105" s="72" t="s">
        <v>1078</v>
      </c>
      <c r="C105" s="71">
        <f>VLOOKUP(D105,[1]vacantes!$H:$I,2,FALSE)</f>
        <v>1589</v>
      </c>
      <c r="D105" s="71" t="str">
        <f>F105&amp;"-"&amp;S105&amp;"-"&amp;IF(V105="",1,2)</f>
        <v>243-16-1</v>
      </c>
      <c r="E105" s="71" t="s">
        <v>1116</v>
      </c>
      <c r="F105" s="71">
        <v>243</v>
      </c>
      <c r="G105" s="72" t="s">
        <v>452</v>
      </c>
      <c r="H105" s="60" t="s">
        <v>10</v>
      </c>
      <c r="I105" s="60" t="s">
        <v>205</v>
      </c>
      <c r="J105" s="60" t="s">
        <v>204</v>
      </c>
      <c r="K105" s="62">
        <v>27370</v>
      </c>
      <c r="M105" s="62">
        <v>43222</v>
      </c>
      <c r="N105" s="60" t="s">
        <v>27</v>
      </c>
      <c r="O105" s="60" t="s">
        <v>1079</v>
      </c>
      <c r="R105" s="60" t="s">
        <v>615</v>
      </c>
      <c r="S105" s="59">
        <v>16</v>
      </c>
      <c r="T105" s="60" t="s">
        <v>29</v>
      </c>
    </row>
    <row r="106" spans="1:33" x14ac:dyDescent="0.25">
      <c r="A106" s="59">
        <v>0</v>
      </c>
      <c r="B106" s="71" t="s">
        <v>403</v>
      </c>
      <c r="C106" s="71">
        <f>VLOOKUP(D106,[1]vacantes!$H:$I,2,FALSE)</f>
        <v>1130</v>
      </c>
      <c r="D106" s="71" t="str">
        <f>F106&amp;"-"&amp;S106&amp;"-"&amp;IF(V106="",1,2)</f>
        <v>314-14-1</v>
      </c>
      <c r="E106" s="71" t="s">
        <v>1137</v>
      </c>
      <c r="F106" s="71">
        <v>314</v>
      </c>
      <c r="G106" s="72" t="s">
        <v>118</v>
      </c>
      <c r="H106" s="60" t="s">
        <v>349</v>
      </c>
      <c r="I106" s="60" t="s">
        <v>225</v>
      </c>
      <c r="J106" s="60" t="s">
        <v>204</v>
      </c>
      <c r="K106" s="60">
        <v>0</v>
      </c>
      <c r="M106" s="62">
        <v>43158</v>
      </c>
      <c r="N106" s="60" t="s">
        <v>28</v>
      </c>
      <c r="O106" s="60" t="s">
        <v>172</v>
      </c>
      <c r="R106" s="60" t="s">
        <v>528</v>
      </c>
      <c r="S106" s="59">
        <v>14</v>
      </c>
      <c r="T106" s="60" t="s">
        <v>35</v>
      </c>
      <c r="W106" s="57">
        <v>0</v>
      </c>
      <c r="X106" s="27">
        <f>IF(AND(V106="",R106&lt;&gt;""),1,0)</f>
        <v>1</v>
      </c>
      <c r="Y106" s="27">
        <f>IF(AND(R106="",U106="",V106=""),1,0)</f>
        <v>0</v>
      </c>
      <c r="Z106" s="27">
        <f>IF(AND(OR(V106&lt;&gt;"",U106&lt;&gt;""),W106=""),1,0)</f>
        <v>0</v>
      </c>
      <c r="AA106" s="27">
        <f>IF(AND(V106&lt;&gt;"",W106=""),1,0)</f>
        <v>0</v>
      </c>
      <c r="AB106" s="27"/>
      <c r="AC106" s="27"/>
      <c r="AD106" s="27"/>
      <c r="AE106" s="5" t="str">
        <f ca="1">IF(Y106&lt;&gt;0,NETWORKDAYS(M106,TODAY()),"")</f>
        <v/>
      </c>
      <c r="AF106" s="59" t="str">
        <f>IF(Z106=1,NETWORKDAYS(M106,U106),"")</f>
        <v/>
      </c>
      <c r="AG106" s="5" t="str">
        <f ca="1">IF(AA106=1,_xlfn.DAYS(TODAY(),V106),"")</f>
        <v/>
      </c>
    </row>
    <row r="107" spans="1:33" x14ac:dyDescent="0.25">
      <c r="A107" s="59">
        <v>0</v>
      </c>
      <c r="B107" s="71" t="s">
        <v>73</v>
      </c>
      <c r="C107" s="71">
        <f>VLOOKUP(D107,[1]vacantes!$H:$I,2,FALSE)</f>
        <v>1071</v>
      </c>
      <c r="D107" s="71" t="str">
        <f>F107&amp;"-"&amp;S107&amp;"-"&amp;IF(V107="",1,2)</f>
        <v>348-17-1</v>
      </c>
      <c r="E107" s="71" t="s">
        <v>1150</v>
      </c>
      <c r="F107" s="71">
        <v>348</v>
      </c>
      <c r="G107" s="71" t="s">
        <v>74</v>
      </c>
      <c r="H107" s="59" t="s">
        <v>15</v>
      </c>
      <c r="I107" s="59"/>
      <c r="J107" s="59" t="s">
        <v>203</v>
      </c>
      <c r="K107" s="60">
        <v>0</v>
      </c>
      <c r="L107" s="59"/>
      <c r="M107" s="61">
        <v>43109</v>
      </c>
      <c r="N107" s="59" t="s">
        <v>28</v>
      </c>
      <c r="O107" s="59"/>
      <c r="P107" s="59" t="s">
        <v>772</v>
      </c>
      <c r="Q107" s="59"/>
      <c r="R107" s="59" t="s">
        <v>184</v>
      </c>
      <c r="S107" s="59">
        <v>17</v>
      </c>
      <c r="T107" s="59" t="s">
        <v>23</v>
      </c>
      <c r="U107" s="59"/>
      <c r="V107" s="61"/>
      <c r="W107" s="57">
        <v>0</v>
      </c>
      <c r="X107" s="27">
        <f>IF(AND(V107="",R107&lt;&gt;""),1,0)</f>
        <v>1</v>
      </c>
      <c r="Y107" s="27">
        <f>IF(AND(R107="",U107="",V107=""),1,0)</f>
        <v>0</v>
      </c>
      <c r="Z107" s="27">
        <f>IF(AND(OR(V107&lt;&gt;"",U107&lt;&gt;""),W107=""),1,0)</f>
        <v>0</v>
      </c>
      <c r="AA107" s="27">
        <f>IF(AND(V107&lt;&gt;"",W107=""),1,0)</f>
        <v>0</v>
      </c>
      <c r="AB107" s="27"/>
      <c r="AC107" s="27"/>
      <c r="AD107" s="27"/>
      <c r="AE107" s="5" t="str">
        <f ca="1">IF(Y107&lt;&gt;0,NETWORKDAYS(M107,TODAY()),"")</f>
        <v/>
      </c>
      <c r="AF107" s="59" t="str">
        <f>IF(Z107=1,NETWORKDAYS(M107,U107),"")</f>
        <v/>
      </c>
      <c r="AG107" s="5" t="str">
        <f ca="1">IF(AA107=1,_xlfn.DAYS(TODAY(),V107),"")</f>
        <v/>
      </c>
    </row>
    <row r="108" spans="1:33" x14ac:dyDescent="0.25">
      <c r="A108" s="59">
        <v>0</v>
      </c>
      <c r="B108" s="71" t="s">
        <v>173</v>
      </c>
      <c r="C108" s="71">
        <f>VLOOKUP(D108,[1]vacantes!$H:$I,2,FALSE)</f>
        <v>1071</v>
      </c>
      <c r="D108" s="71" t="str">
        <f>F108&amp;"-"&amp;S108&amp;"-"&amp;IF(V108="",1,2)</f>
        <v>348-17-1</v>
      </c>
      <c r="E108" s="71" t="s">
        <v>1150</v>
      </c>
      <c r="F108" s="71">
        <v>348</v>
      </c>
      <c r="G108" s="72" t="s">
        <v>74</v>
      </c>
      <c r="H108" s="60" t="s">
        <v>15</v>
      </c>
      <c r="I108" s="59"/>
      <c r="J108" s="60" t="s">
        <v>203</v>
      </c>
      <c r="K108" s="60">
        <v>0</v>
      </c>
      <c r="M108" s="62">
        <v>43122</v>
      </c>
      <c r="N108" s="60" t="s">
        <v>28</v>
      </c>
      <c r="O108" s="60" t="s">
        <v>112</v>
      </c>
      <c r="R108" s="60" t="s">
        <v>184</v>
      </c>
      <c r="S108" s="59">
        <v>17</v>
      </c>
      <c r="T108" s="60" t="s">
        <v>23</v>
      </c>
      <c r="W108" s="57">
        <v>0</v>
      </c>
      <c r="X108" s="27">
        <f>IF(AND(V108="",R108&lt;&gt;""),1,0)</f>
        <v>1</v>
      </c>
      <c r="Y108" s="27">
        <f>IF(AND(R108="",U108="",V108=""),1,0)</f>
        <v>0</v>
      </c>
      <c r="Z108" s="27">
        <f>IF(AND(OR(V108&lt;&gt;"",U108&lt;&gt;""),W108=""),1,0)</f>
        <v>0</v>
      </c>
      <c r="AA108" s="27">
        <f>IF(AND(V108&lt;&gt;"",W108=""),1,0)</f>
        <v>0</v>
      </c>
      <c r="AB108" s="27"/>
      <c r="AC108" s="27"/>
      <c r="AD108" s="27"/>
      <c r="AE108" s="5" t="str">
        <f ca="1">IF(Y108&lt;&gt;0,NETWORKDAYS(M108,TODAY()),"")</f>
        <v/>
      </c>
      <c r="AF108" s="59" t="str">
        <f>IF(Z108=1,NETWORKDAYS(M108,U108),"")</f>
        <v/>
      </c>
      <c r="AG108" s="5" t="str">
        <f ca="1">IF(AA108=1,_xlfn.DAYS(TODAY(),V108),"")</f>
        <v/>
      </c>
    </row>
    <row r="109" spans="1:33" x14ac:dyDescent="0.25">
      <c r="A109" s="59">
        <v>0</v>
      </c>
      <c r="B109" s="71" t="s">
        <v>90</v>
      </c>
      <c r="C109" s="71">
        <f>VLOOKUP(D109,[1]vacantes!$H:$I,2,FALSE)</f>
        <v>1115</v>
      </c>
      <c r="D109" s="71" t="str">
        <f>F109&amp;"-"&amp;S109&amp;"-"&amp;IF(V109="",1,2)</f>
        <v>328-16-1</v>
      </c>
      <c r="E109" s="71" t="s">
        <v>1160</v>
      </c>
      <c r="F109" s="71">
        <v>328</v>
      </c>
      <c r="G109" s="71" t="s">
        <v>91</v>
      </c>
      <c r="H109" s="59" t="s">
        <v>11</v>
      </c>
      <c r="I109" s="59"/>
      <c r="J109" s="59" t="s">
        <v>203</v>
      </c>
      <c r="K109" s="60">
        <v>0</v>
      </c>
      <c r="L109" s="59"/>
      <c r="M109" s="61">
        <v>43117</v>
      </c>
      <c r="N109" s="59" t="s">
        <v>28</v>
      </c>
      <c r="O109" s="59"/>
      <c r="P109" s="59"/>
      <c r="Q109" s="59"/>
      <c r="R109" s="59" t="s">
        <v>184</v>
      </c>
      <c r="S109" s="59">
        <v>16</v>
      </c>
      <c r="T109" s="59" t="s">
        <v>29</v>
      </c>
      <c r="U109" s="59"/>
      <c r="V109" s="61"/>
      <c r="W109" s="57">
        <v>0</v>
      </c>
      <c r="X109" s="27">
        <f>IF(AND(V109="",R109&lt;&gt;""),1,0)</f>
        <v>1</v>
      </c>
      <c r="Y109" s="27">
        <f>IF(AND(R109="",U109="",V109=""),1,0)</f>
        <v>0</v>
      </c>
      <c r="Z109" s="27">
        <f>IF(AND(OR(V109&lt;&gt;"",U109&lt;&gt;""),W109=""),1,0)</f>
        <v>0</v>
      </c>
      <c r="AA109" s="27">
        <f>IF(AND(V109&lt;&gt;"",W109=""),1,0)</f>
        <v>0</v>
      </c>
      <c r="AB109" s="27"/>
      <c r="AC109" s="27"/>
      <c r="AD109" s="27"/>
      <c r="AE109" s="5" t="str">
        <f ca="1">IF(Y109&lt;&gt;0,NETWORKDAYS(M109,TODAY()),"")</f>
        <v/>
      </c>
      <c r="AF109" s="59" t="str">
        <f>IF(Z109=1,NETWORKDAYS(M109,U109),"")</f>
        <v/>
      </c>
      <c r="AG109" s="5" t="str">
        <f ca="1">IF(AA109=1,_xlfn.DAYS(TODAY(),V109),"")</f>
        <v/>
      </c>
    </row>
    <row r="110" spans="1:33" x14ac:dyDescent="0.25">
      <c r="A110" s="59">
        <v>0</v>
      </c>
      <c r="B110" s="71" t="s">
        <v>186</v>
      </c>
      <c r="C110" s="71">
        <f>VLOOKUP(D110,[1]vacantes!$H:$I,2,FALSE)</f>
        <v>1168</v>
      </c>
      <c r="D110" s="71" t="str">
        <f>F110&amp;"-"&amp;S110&amp;"-"&amp;IF(V110="",1,2)</f>
        <v>271-16-1</v>
      </c>
      <c r="E110" s="71" t="s">
        <v>1147</v>
      </c>
      <c r="F110" s="71">
        <v>271</v>
      </c>
      <c r="G110" s="72" t="s">
        <v>158</v>
      </c>
      <c r="H110" s="60" t="s">
        <v>41</v>
      </c>
      <c r="I110" s="59"/>
      <c r="J110" s="60" t="s">
        <v>203</v>
      </c>
      <c r="K110" s="60">
        <v>0</v>
      </c>
      <c r="M110" s="62">
        <v>43125</v>
      </c>
      <c r="N110" s="60" t="s">
        <v>27</v>
      </c>
      <c r="O110" s="60" t="s">
        <v>151</v>
      </c>
      <c r="R110" s="60" t="s">
        <v>184</v>
      </c>
      <c r="S110" s="59">
        <v>16</v>
      </c>
      <c r="T110" s="60" t="s">
        <v>29</v>
      </c>
      <c r="W110" s="57">
        <v>0</v>
      </c>
      <c r="X110" s="27">
        <f>IF(AND(V110="",R110&lt;&gt;""),1,0)</f>
        <v>1</v>
      </c>
      <c r="Y110" s="27">
        <f>IF(AND(R110="",U110="",V110=""),1,0)</f>
        <v>0</v>
      </c>
      <c r="Z110" s="27">
        <f>IF(AND(OR(V110&lt;&gt;"",U110&lt;&gt;""),W110=""),1,0)</f>
        <v>0</v>
      </c>
      <c r="AA110" s="27">
        <f>IF(AND(V110&lt;&gt;"",W110=""),1,0)</f>
        <v>0</v>
      </c>
      <c r="AB110" s="27"/>
      <c r="AC110" s="27"/>
      <c r="AD110" s="27"/>
      <c r="AE110" s="5" t="str">
        <f ca="1">IF(Y110&lt;&gt;0,NETWORKDAYS(M110,TODAY()),"")</f>
        <v/>
      </c>
      <c r="AF110" s="59" t="str">
        <f>IF(Z110=1,NETWORKDAYS(M110,U110),"")</f>
        <v/>
      </c>
      <c r="AG110" s="5" t="str">
        <f ca="1">IF(AA110=1,_xlfn.DAYS(TODAY(),V110),"")</f>
        <v/>
      </c>
    </row>
    <row r="111" spans="1:33" x14ac:dyDescent="0.25">
      <c r="A111" s="59">
        <v>0</v>
      </c>
      <c r="B111" s="71" t="s">
        <v>538</v>
      </c>
      <c r="C111" s="71">
        <f>VLOOKUP(D111,[1]vacantes!$H:$I,2,FALSE)</f>
        <v>1258</v>
      </c>
      <c r="D111" s="71" t="str">
        <f>F111&amp;"-"&amp;S111&amp;"-"&amp;IF(V111="",1,2)</f>
        <v>322-16-1</v>
      </c>
      <c r="E111" s="71" t="s">
        <v>1169</v>
      </c>
      <c r="F111" s="71">
        <v>322</v>
      </c>
      <c r="G111" s="71" t="s">
        <v>355</v>
      </c>
      <c r="H111" s="62" t="s">
        <v>349</v>
      </c>
      <c r="I111" s="60" t="s">
        <v>205</v>
      </c>
      <c r="J111" s="60" t="s">
        <v>203</v>
      </c>
      <c r="K111" s="60">
        <v>0</v>
      </c>
      <c r="L111" s="60">
        <v>1</v>
      </c>
      <c r="M111" s="60" t="s">
        <v>539</v>
      </c>
      <c r="N111" s="60" t="s">
        <v>27</v>
      </c>
      <c r="O111" s="60" t="s">
        <v>112</v>
      </c>
      <c r="R111" s="60" t="s">
        <v>184</v>
      </c>
      <c r="S111" s="59">
        <v>16</v>
      </c>
      <c r="T111" s="60" t="s">
        <v>29</v>
      </c>
      <c r="W111" s="57">
        <v>0</v>
      </c>
      <c r="X111" s="27">
        <f>IF(AND(V111="",R111&lt;&gt;""),1,0)</f>
        <v>1</v>
      </c>
      <c r="Y111" s="27">
        <f>IF(AND(R111="",U111="",V111=""),1,0)</f>
        <v>0</v>
      </c>
      <c r="Z111" s="27">
        <f>IF(AND(OR(V111&lt;&gt;"",U111&lt;&gt;""),W111=""),1,0)</f>
        <v>0</v>
      </c>
      <c r="AA111" s="27">
        <f>IF(AND(V111&lt;&gt;"",W111=""),1,0)</f>
        <v>0</v>
      </c>
      <c r="AB111" s="27"/>
      <c r="AC111" s="27"/>
      <c r="AD111" s="27"/>
      <c r="AE111" s="5" t="str">
        <f ca="1">IF(Y111&lt;&gt;0,NETWORKDAYS(M111,TODAY()),"")</f>
        <v/>
      </c>
      <c r="AF111" s="59" t="str">
        <f>IF(Z111=1,NETWORKDAYS(M111,U111),"")</f>
        <v/>
      </c>
      <c r="AG111" s="5" t="str">
        <f ca="1">IF(AA111=1,_xlfn.DAYS(TODAY(),V111),"")</f>
        <v/>
      </c>
    </row>
    <row r="112" spans="1:33" x14ac:dyDescent="0.25">
      <c r="A112" s="59">
        <v>0</v>
      </c>
      <c r="B112" s="71" t="s">
        <v>523</v>
      </c>
      <c r="C112" s="71">
        <f>VLOOKUP(D112,[1]vacantes!$H:$I,2,FALSE)</f>
        <v>1269</v>
      </c>
      <c r="D112" s="71" t="str">
        <f>F112&amp;"-"&amp;S112&amp;"-"&amp;IF(V112="",1,2)</f>
        <v>263-15-1</v>
      </c>
      <c r="E112" s="71" t="s">
        <v>1129</v>
      </c>
      <c r="F112" s="71">
        <v>263</v>
      </c>
      <c r="G112" s="71" t="s">
        <v>40</v>
      </c>
      <c r="H112" s="62" t="s">
        <v>41</v>
      </c>
      <c r="I112" s="60" t="s">
        <v>215</v>
      </c>
      <c r="J112" s="60" t="s">
        <v>204</v>
      </c>
      <c r="K112" s="60">
        <v>0</v>
      </c>
      <c r="L112" s="60">
        <v>1</v>
      </c>
      <c r="M112" s="62">
        <v>43164</v>
      </c>
      <c r="N112" s="60" t="s">
        <v>27</v>
      </c>
      <c r="O112" s="60" t="s">
        <v>134</v>
      </c>
      <c r="R112" s="60" t="s">
        <v>184</v>
      </c>
      <c r="S112" s="59">
        <v>15</v>
      </c>
      <c r="T112" s="59" t="s">
        <v>369</v>
      </c>
      <c r="W112" s="57">
        <v>0</v>
      </c>
      <c r="X112" s="27">
        <f>IF(AND(V112="",R112&lt;&gt;""),1,0)</f>
        <v>1</v>
      </c>
      <c r="Y112" s="27">
        <f>IF(AND(R112="",U112="",V112=""),1,0)</f>
        <v>0</v>
      </c>
      <c r="Z112" s="27">
        <f>IF(AND(OR(V112&lt;&gt;"",U112&lt;&gt;""),W112=""),1,0)</f>
        <v>0</v>
      </c>
      <c r="AA112" s="27">
        <f>IF(AND(V112&lt;&gt;"",W112=""),1,0)</f>
        <v>0</v>
      </c>
      <c r="AB112" s="27"/>
      <c r="AC112" s="27"/>
      <c r="AD112" s="27"/>
      <c r="AE112" s="5" t="str">
        <f ca="1">IF(Y112&lt;&gt;0,NETWORKDAYS(M112,TODAY()),"")</f>
        <v/>
      </c>
      <c r="AF112" s="59" t="str">
        <f>IF(Z112=1,NETWORKDAYS(M112,U112),"")</f>
        <v/>
      </c>
      <c r="AG112" s="5" t="str">
        <f ca="1">IF(AA112=1,_xlfn.DAYS(TODAY(),V112),"")</f>
        <v/>
      </c>
    </row>
    <row r="113" spans="1:33" x14ac:dyDescent="0.25">
      <c r="A113" s="59">
        <v>0</v>
      </c>
      <c r="B113" s="71" t="s">
        <v>581</v>
      </c>
      <c r="C113" s="71">
        <f>VLOOKUP(D113,[1]vacantes!$H:$I,2,FALSE)</f>
        <v>1342</v>
      </c>
      <c r="D113" s="71" t="str">
        <f>F113&amp;"-"&amp;S113&amp;"-"&amp;IF(V113="",1,2)</f>
        <v>314-12-1</v>
      </c>
      <c r="E113" s="71" t="s">
        <v>1137</v>
      </c>
      <c r="F113" s="71">
        <v>314</v>
      </c>
      <c r="G113" s="71" t="s">
        <v>118</v>
      </c>
      <c r="H113" s="62" t="s">
        <v>349</v>
      </c>
      <c r="I113" s="60" t="s">
        <v>205</v>
      </c>
      <c r="J113" s="60" t="s">
        <v>203</v>
      </c>
      <c r="K113" s="60">
        <v>0</v>
      </c>
      <c r="L113" s="60">
        <v>2</v>
      </c>
      <c r="M113" s="62">
        <v>43171</v>
      </c>
      <c r="N113" s="60" t="s">
        <v>27</v>
      </c>
      <c r="O113" s="60" t="s">
        <v>351</v>
      </c>
      <c r="R113" s="60" t="s">
        <v>184</v>
      </c>
      <c r="S113" s="59">
        <v>12</v>
      </c>
      <c r="T113" s="60" t="s">
        <v>22</v>
      </c>
      <c r="U113" s="62"/>
      <c r="W113" s="57">
        <v>0</v>
      </c>
      <c r="X113" s="27">
        <f>IF(AND(V113="",R113&lt;&gt;""),1,0)</f>
        <v>1</v>
      </c>
      <c r="Y113" s="27">
        <f>IF(AND(R113="",U113="",V113=""),1,0)</f>
        <v>0</v>
      </c>
      <c r="Z113" s="27">
        <f>IF(AND(OR(V113&lt;&gt;"",U113&lt;&gt;""),W113=""),1,0)</f>
        <v>0</v>
      </c>
      <c r="AA113" s="27">
        <f>IF(AND(V113&lt;&gt;"",W113=""),1,0)</f>
        <v>0</v>
      </c>
      <c r="AB113" s="27"/>
      <c r="AC113" s="27"/>
      <c r="AD113" s="27"/>
      <c r="AE113" s="5" t="str">
        <f ca="1">IF(Y113&lt;&gt;0,NETWORKDAYS(M113,TODAY()),"")</f>
        <v/>
      </c>
      <c r="AF113" s="59" t="str">
        <f>IF(Z113=1,NETWORKDAYS(M113,U113),"")</f>
        <v/>
      </c>
      <c r="AG113" s="5" t="str">
        <f ca="1">IF(AA113=1,_xlfn.DAYS(TODAY(),V113),"")</f>
        <v/>
      </c>
    </row>
    <row r="114" spans="1:33" x14ac:dyDescent="0.25">
      <c r="A114" s="59">
        <v>0</v>
      </c>
      <c r="B114" s="71" t="s">
        <v>143</v>
      </c>
      <c r="C114" s="71">
        <f>VLOOKUP(D114,[1]vacantes!$H:$I,2,FALSE)</f>
        <v>1130</v>
      </c>
      <c r="D114" s="71" t="str">
        <f>F114&amp;"-"&amp;S114&amp;"-"&amp;IF(V114="",1,2)</f>
        <v>314-14-1</v>
      </c>
      <c r="E114" s="71" t="s">
        <v>1137</v>
      </c>
      <c r="F114" s="71">
        <v>314</v>
      </c>
      <c r="G114" s="72" t="s">
        <v>118</v>
      </c>
      <c r="H114" s="59" t="s">
        <v>383</v>
      </c>
      <c r="I114" s="59"/>
      <c r="J114" s="60" t="s">
        <v>204</v>
      </c>
      <c r="K114" s="60">
        <v>0</v>
      </c>
      <c r="M114" s="62">
        <v>43122</v>
      </c>
      <c r="N114" s="60" t="s">
        <v>27</v>
      </c>
      <c r="O114" s="60" t="s">
        <v>112</v>
      </c>
      <c r="R114" s="60" t="s">
        <v>428</v>
      </c>
      <c r="S114" s="59">
        <v>14</v>
      </c>
      <c r="T114" s="60" t="s">
        <v>35</v>
      </c>
      <c r="U114" s="62"/>
      <c r="W114" s="57">
        <v>0</v>
      </c>
      <c r="X114" s="27">
        <f>IF(AND(V114="",R114&lt;&gt;""),1,0)</f>
        <v>1</v>
      </c>
      <c r="Y114" s="27">
        <f>IF(AND(R114="",U114="",V114=""),1,0)</f>
        <v>0</v>
      </c>
      <c r="Z114" s="27">
        <f>IF(AND(OR(V114&lt;&gt;"",U114&lt;&gt;""),W114=""),1,0)</f>
        <v>0</v>
      </c>
      <c r="AA114" s="27">
        <f>IF(AND(V114&lt;&gt;"",W114=""),1,0)</f>
        <v>0</v>
      </c>
      <c r="AB114" s="27"/>
      <c r="AC114" s="27"/>
      <c r="AD114" s="27"/>
      <c r="AE114" s="5" t="str">
        <f ca="1">IF(Y114&lt;&gt;0,NETWORKDAYS(M114,TODAY()),"")</f>
        <v/>
      </c>
      <c r="AF114" s="59" t="str">
        <f>IF(Z114=1,NETWORKDAYS(M114,U114),"")</f>
        <v/>
      </c>
      <c r="AG114" s="5" t="str">
        <f ca="1">IF(AA114=1,_xlfn.DAYS(TODAY(),V114),"")</f>
        <v/>
      </c>
    </row>
    <row r="115" spans="1:33" x14ac:dyDescent="0.25">
      <c r="A115" s="59">
        <v>0</v>
      </c>
      <c r="B115" s="71" t="s">
        <v>602</v>
      </c>
      <c r="C115" s="71">
        <f>VLOOKUP(D115,[1]vacantes!$H:$I,2,FALSE)</f>
        <v>1269</v>
      </c>
      <c r="D115" s="71" t="str">
        <f>F115&amp;"-"&amp;S115&amp;"-"&amp;IF(V115="",1,2)</f>
        <v>263-15-1</v>
      </c>
      <c r="E115" s="71" t="s">
        <v>1129</v>
      </c>
      <c r="F115" s="71">
        <v>263</v>
      </c>
      <c r="G115" s="71" t="s">
        <v>40</v>
      </c>
      <c r="H115" s="62" t="s">
        <v>41</v>
      </c>
      <c r="I115" s="60" t="s">
        <v>205</v>
      </c>
      <c r="J115" s="60" t="s">
        <v>203</v>
      </c>
      <c r="K115" s="60">
        <v>0</v>
      </c>
      <c r="L115" s="60">
        <v>1</v>
      </c>
      <c r="M115" s="62">
        <v>43171</v>
      </c>
      <c r="N115" s="60" t="s">
        <v>346</v>
      </c>
      <c r="O115" s="60" t="s">
        <v>112</v>
      </c>
      <c r="R115" s="60" t="s">
        <v>659</v>
      </c>
      <c r="S115" s="59">
        <v>15</v>
      </c>
      <c r="T115" s="60" t="s">
        <v>369</v>
      </c>
      <c r="U115" s="62"/>
      <c r="W115" s="57">
        <v>0</v>
      </c>
      <c r="X115" s="27">
        <f>IF(AND(V115="",R115&lt;&gt;""),1,0)</f>
        <v>1</v>
      </c>
      <c r="Y115" s="27">
        <f>IF(AND(R115="",U115="",V115=""),1,0)</f>
        <v>0</v>
      </c>
      <c r="Z115" s="27">
        <f>IF(AND(OR(V115&lt;&gt;"",U115&lt;&gt;""),W115=""),1,0)</f>
        <v>0</v>
      </c>
      <c r="AA115" s="27">
        <f>IF(AND(V115&lt;&gt;"",W115=""),1,0)</f>
        <v>0</v>
      </c>
      <c r="AB115" s="27"/>
      <c r="AC115" s="27"/>
      <c r="AD115" s="27"/>
      <c r="AE115" s="5" t="str">
        <f ca="1">IF(Y115&lt;&gt;0,NETWORKDAYS(M115,TODAY()),"")</f>
        <v/>
      </c>
      <c r="AF115" s="59" t="str">
        <f>IF(Z115=1,NETWORKDAYS(M115,U115),"")</f>
        <v/>
      </c>
      <c r="AG115" s="5" t="str">
        <f ca="1">IF(AA115=1,_xlfn.DAYS(TODAY(),V115),"")</f>
        <v/>
      </c>
    </row>
    <row r="116" spans="1:33" x14ac:dyDescent="0.25">
      <c r="A116" s="59">
        <v>0</v>
      </c>
      <c r="B116" s="71" t="s">
        <v>522</v>
      </c>
      <c r="C116" s="71">
        <f>VLOOKUP(D116,[1]vacantes!$H:$I,2,FALSE)</f>
        <v>1308</v>
      </c>
      <c r="D116" s="71" t="str">
        <f>F116&amp;"-"&amp;S116&amp;"-"&amp;IF(V116="",1,2)</f>
        <v>270-15-1</v>
      </c>
      <c r="E116" s="71" t="s">
        <v>1156</v>
      </c>
      <c r="F116" s="71">
        <v>270</v>
      </c>
      <c r="G116" s="71" t="s">
        <v>150</v>
      </c>
      <c r="H116" s="62" t="s">
        <v>41</v>
      </c>
      <c r="I116" s="60" t="s">
        <v>215</v>
      </c>
      <c r="J116" s="60" t="s">
        <v>203</v>
      </c>
      <c r="K116" s="60">
        <v>0</v>
      </c>
      <c r="L116" s="60">
        <v>1</v>
      </c>
      <c r="M116" s="62">
        <v>43164</v>
      </c>
      <c r="N116" s="60" t="s">
        <v>27</v>
      </c>
      <c r="O116" s="60" t="s">
        <v>134</v>
      </c>
      <c r="R116" s="60" t="s">
        <v>659</v>
      </c>
      <c r="S116" s="59">
        <v>15</v>
      </c>
      <c r="T116" s="59" t="s">
        <v>369</v>
      </c>
      <c r="U116" s="62"/>
      <c r="W116" s="57">
        <v>0</v>
      </c>
      <c r="X116" s="27">
        <f>IF(AND(V116="",R116&lt;&gt;""),1,0)</f>
        <v>1</v>
      </c>
      <c r="Y116" s="27">
        <f>IF(AND(R116="",U116="",V116=""),1,0)</f>
        <v>0</v>
      </c>
      <c r="Z116" s="27">
        <f>IF(AND(OR(V116&lt;&gt;"",U116&lt;&gt;""),W116=""),1,0)</f>
        <v>0</v>
      </c>
      <c r="AA116" s="27">
        <f>IF(AND(V116&lt;&gt;"",W116=""),1,0)</f>
        <v>0</v>
      </c>
      <c r="AB116" s="27"/>
      <c r="AC116" s="27"/>
      <c r="AD116" s="27"/>
      <c r="AE116" s="5" t="str">
        <f ca="1">IF(Y116&lt;&gt;0,NETWORKDAYS(M116,TODAY()),"")</f>
        <v/>
      </c>
      <c r="AF116" s="59" t="str">
        <f>IF(Z116=1,NETWORKDAYS(M116,U116),"")</f>
        <v/>
      </c>
      <c r="AG116" s="5" t="str">
        <f ca="1">IF(AA116=1,_xlfn.DAYS(TODAY(),V116),"")</f>
        <v/>
      </c>
    </row>
    <row r="117" spans="1:33" x14ac:dyDescent="0.25">
      <c r="A117" s="59">
        <v>0</v>
      </c>
      <c r="B117" s="71" t="s">
        <v>754</v>
      </c>
      <c r="C117" s="71">
        <f>VLOOKUP(D117,[1]vacantes!$H:$I,2,FALSE)</f>
        <v>1357</v>
      </c>
      <c r="D117" s="71" t="str">
        <f>F117&amp;"-"&amp;S117&amp;"-"&amp;IF(V117="",1,2)</f>
        <v>336-14-1</v>
      </c>
      <c r="E117" s="71" t="s">
        <v>1122</v>
      </c>
      <c r="F117" s="71">
        <v>336</v>
      </c>
      <c r="G117" s="72" t="s">
        <v>31</v>
      </c>
      <c r="H117" s="60" t="s">
        <v>357</v>
      </c>
      <c r="I117" s="60" t="s">
        <v>205</v>
      </c>
      <c r="J117" s="60" t="s">
        <v>203</v>
      </c>
      <c r="K117" s="60" t="s">
        <v>755</v>
      </c>
      <c r="M117" s="62">
        <v>43194</v>
      </c>
      <c r="N117" s="60" t="s">
        <v>27</v>
      </c>
      <c r="O117" s="60" t="s">
        <v>112</v>
      </c>
      <c r="Q117" s="60" t="s">
        <v>750</v>
      </c>
      <c r="R117" s="60" t="s">
        <v>793</v>
      </c>
      <c r="S117" s="59">
        <v>14</v>
      </c>
      <c r="T117" s="60" t="s">
        <v>35</v>
      </c>
      <c r="W117" s="57">
        <v>0</v>
      </c>
      <c r="X117" s="27">
        <f>IF(AND(V117="",R117&lt;&gt;""),1,0)</f>
        <v>1</v>
      </c>
      <c r="Y117" s="27">
        <f>IF(AND(R117="",U117="",V117=""),1,0)</f>
        <v>0</v>
      </c>
      <c r="Z117" s="27">
        <f>IF(AND(OR(V117&lt;&gt;"",U117&lt;&gt;""),W117=""),1,0)</f>
        <v>0</v>
      </c>
      <c r="AA117" s="27">
        <f>IF(AND(V117&lt;&gt;"",W117=""),1,0)</f>
        <v>0</v>
      </c>
      <c r="AB117" s="27"/>
      <c r="AC117" s="27"/>
      <c r="AD117" s="27"/>
      <c r="AE117" s="5" t="str">
        <f ca="1">IF(Y117&lt;&gt;0,NETWORKDAYS(M117,TODAY()),"")</f>
        <v/>
      </c>
      <c r="AF117" s="59" t="str">
        <f>IF(Z117=1,NETWORKDAYS(M117,U117),"")</f>
        <v/>
      </c>
      <c r="AG117" s="5" t="str">
        <f ca="1">IF(AA117=1,_xlfn.DAYS(TODAY(),V117),"")</f>
        <v/>
      </c>
    </row>
    <row r="118" spans="1:33" x14ac:dyDescent="0.25">
      <c r="B118" s="72" t="s">
        <v>1073</v>
      </c>
      <c r="C118" s="71">
        <f>VLOOKUP(D118,[1]vacantes!$H:$I,2,FALSE)</f>
        <v>1588</v>
      </c>
      <c r="D118" s="71" t="str">
        <f>F118&amp;"-"&amp;S118&amp;"-"&amp;IF(V118="",1,2)</f>
        <v>247-13-1</v>
      </c>
      <c r="E118" s="71" t="s">
        <v>1108</v>
      </c>
      <c r="F118" s="71">
        <v>247</v>
      </c>
      <c r="G118" s="72" t="s">
        <v>47</v>
      </c>
      <c r="H118" s="60" t="s">
        <v>10</v>
      </c>
      <c r="I118" s="60" t="s">
        <v>205</v>
      </c>
      <c r="J118" s="60" t="s">
        <v>203</v>
      </c>
      <c r="K118" s="62">
        <v>27866</v>
      </c>
      <c r="M118" s="62">
        <v>43223</v>
      </c>
      <c r="N118" s="60" t="s">
        <v>27</v>
      </c>
      <c r="O118" s="60" t="s">
        <v>112</v>
      </c>
      <c r="R118" s="60" t="s">
        <v>1074</v>
      </c>
      <c r="S118" s="59">
        <v>13</v>
      </c>
      <c r="T118" s="60" t="s">
        <v>763</v>
      </c>
      <c r="W118" s="57">
        <v>0</v>
      </c>
      <c r="X118" s="27">
        <f>IF(AND(V118="",R118&lt;&gt;""),1,0)</f>
        <v>1</v>
      </c>
      <c r="Y118" s="27">
        <f>IF(AND(R118="",U118="",V118=""),1,0)</f>
        <v>0</v>
      </c>
      <c r="Z118" s="27">
        <f>IF(AND(OR(V118&lt;&gt;"",U118&lt;&gt;""),W118=""),1,0)</f>
        <v>0</v>
      </c>
      <c r="AA118" s="27">
        <f>IF(AND(V118&lt;&gt;"",W118=""),1,0)</f>
        <v>0</v>
      </c>
      <c r="AB118" s="57">
        <v>42</v>
      </c>
    </row>
    <row r="119" spans="1:33" x14ac:dyDescent="0.25">
      <c r="A119" s="59">
        <v>0</v>
      </c>
      <c r="B119" s="71" t="s">
        <v>933</v>
      </c>
      <c r="C119" s="71">
        <f>VLOOKUP(D119,[1]vacantes!$H:$I,2,FALSE)</f>
        <v>1267</v>
      </c>
      <c r="D119" s="71" t="str">
        <f>F119&amp;"-"&amp;S119&amp;"-"&amp;IF(V119="",1,2)</f>
        <v>271-15-1</v>
      </c>
      <c r="E119" s="71" t="s">
        <v>1147</v>
      </c>
      <c r="F119" s="71">
        <v>271</v>
      </c>
      <c r="G119" s="72" t="s">
        <v>158</v>
      </c>
      <c r="H119" s="60" t="s">
        <v>41</v>
      </c>
      <c r="I119" s="60" t="s">
        <v>205</v>
      </c>
      <c r="J119" s="60" t="s">
        <v>203</v>
      </c>
      <c r="K119" s="62">
        <v>36221</v>
      </c>
      <c r="M119" s="62">
        <v>43207</v>
      </c>
      <c r="N119" s="60" t="s">
        <v>27</v>
      </c>
      <c r="O119" s="60" t="s">
        <v>134</v>
      </c>
      <c r="R119" s="60" t="s">
        <v>934</v>
      </c>
      <c r="S119" s="59">
        <v>15</v>
      </c>
      <c r="T119" s="60" t="s">
        <v>369</v>
      </c>
      <c r="W119" s="57">
        <v>0</v>
      </c>
      <c r="X119" s="27">
        <f>IF(AND(V119="",R119&lt;&gt;""),1,0)</f>
        <v>1</v>
      </c>
      <c r="Y119" s="27">
        <f>IF(AND(R119="",U119="",V119=""),1,0)</f>
        <v>0</v>
      </c>
      <c r="Z119" s="27">
        <f>IF(AND(OR(V119&lt;&gt;"",U119&lt;&gt;""),W119=""),1,0)</f>
        <v>0</v>
      </c>
      <c r="AA119" s="27">
        <f>IF(AND(V119&lt;&gt;"",W119=""),1,0)</f>
        <v>0</v>
      </c>
      <c r="AB119" s="27"/>
      <c r="AC119" s="27"/>
      <c r="AD119" s="27"/>
      <c r="AE119" s="5" t="str">
        <f ca="1">IF(Y119&lt;&gt;0,NETWORKDAYS(M119,TODAY()),"")</f>
        <v/>
      </c>
      <c r="AF119" s="59" t="str">
        <f>IF(Z119=1,NETWORKDAYS(M119,U119),"")</f>
        <v/>
      </c>
      <c r="AG119" s="5" t="str">
        <f ca="1">IF(AA119=1,_xlfn.DAYS(TODAY(),V119),"")</f>
        <v/>
      </c>
    </row>
    <row r="120" spans="1:33" x14ac:dyDescent="0.25">
      <c r="A120" s="59">
        <v>0</v>
      </c>
      <c r="B120" s="71" t="s">
        <v>935</v>
      </c>
      <c r="C120" s="71">
        <f>VLOOKUP(D120,[1]vacantes!$H:$I,2,FALSE)</f>
        <v>1331</v>
      </c>
      <c r="D120" s="71" t="str">
        <f>F120&amp;"-"&amp;S120&amp;"-"&amp;IF(V120="",1,2)</f>
        <v>268-15-1</v>
      </c>
      <c r="E120" s="71" t="s">
        <v>1107</v>
      </c>
      <c r="F120" s="71">
        <v>268</v>
      </c>
      <c r="G120" s="72" t="s">
        <v>295</v>
      </c>
      <c r="H120" s="60" t="s">
        <v>41</v>
      </c>
      <c r="I120" s="60" t="s">
        <v>205</v>
      </c>
      <c r="J120" s="60" t="s">
        <v>203</v>
      </c>
      <c r="K120" s="62">
        <v>28569</v>
      </c>
      <c r="M120" s="62">
        <v>43206</v>
      </c>
      <c r="N120" s="60" t="s">
        <v>27</v>
      </c>
      <c r="O120" s="60" t="s">
        <v>134</v>
      </c>
      <c r="R120" s="60" t="s">
        <v>934</v>
      </c>
      <c r="S120" s="59">
        <v>15</v>
      </c>
      <c r="T120" s="60" t="s">
        <v>369</v>
      </c>
      <c r="W120" s="57">
        <v>0</v>
      </c>
      <c r="X120" s="27">
        <f>IF(AND(V120="",R120&lt;&gt;""),1,0)</f>
        <v>1</v>
      </c>
      <c r="Y120" s="27">
        <f>IF(AND(R120="",U120="",V120=""),1,0)</f>
        <v>0</v>
      </c>
      <c r="Z120" s="27">
        <f>IF(AND(OR(V120&lt;&gt;"",U120&lt;&gt;""),W120=""),1,0)</f>
        <v>0</v>
      </c>
      <c r="AA120" s="27">
        <f>IF(AND(V120&lt;&gt;"",W120=""),1,0)</f>
        <v>0</v>
      </c>
      <c r="AB120" s="27"/>
      <c r="AC120" s="27"/>
      <c r="AD120" s="27"/>
      <c r="AE120" s="5" t="str">
        <f ca="1">IF(Y120&lt;&gt;0,NETWORKDAYS(M120,TODAY()),"")</f>
        <v/>
      </c>
      <c r="AF120" s="59" t="str">
        <f>IF(Z120=1,NETWORKDAYS(M120,U120),"")</f>
        <v/>
      </c>
      <c r="AG120" s="5" t="str">
        <f ca="1">IF(AA120=1,_xlfn.DAYS(TODAY(),V120),"")</f>
        <v/>
      </c>
    </row>
    <row r="121" spans="1:33" x14ac:dyDescent="0.25">
      <c r="A121" s="59">
        <v>0</v>
      </c>
      <c r="B121" s="71" t="s">
        <v>766</v>
      </c>
      <c r="C121" s="71">
        <f>VLOOKUP(D121,[1]vacantes!$H:$I,2,FALSE)</f>
        <v>1267</v>
      </c>
      <c r="D121" s="71" t="str">
        <f>F121&amp;"-"&amp;S121&amp;"-"&amp;IF(V121="",1,2)</f>
        <v>271-15-1</v>
      </c>
      <c r="E121" s="71" t="s">
        <v>1147</v>
      </c>
      <c r="F121" s="71">
        <v>271</v>
      </c>
      <c r="G121" s="72" t="s">
        <v>158</v>
      </c>
      <c r="H121" s="60" t="s">
        <v>41</v>
      </c>
      <c r="I121" s="60" t="s">
        <v>205</v>
      </c>
      <c r="J121" s="60" t="s">
        <v>203</v>
      </c>
      <c r="K121" s="60" t="s">
        <v>768</v>
      </c>
      <c r="M121" s="62">
        <v>43193</v>
      </c>
      <c r="N121" s="60" t="s">
        <v>28</v>
      </c>
      <c r="O121" s="60" t="s">
        <v>112</v>
      </c>
      <c r="R121" s="60" t="s">
        <v>937</v>
      </c>
      <c r="S121" s="59">
        <v>15</v>
      </c>
      <c r="T121" s="60" t="s">
        <v>369</v>
      </c>
      <c r="W121" s="57">
        <v>0</v>
      </c>
      <c r="X121" s="27">
        <f>IF(AND(V121="",R121&lt;&gt;""),1,0)</f>
        <v>1</v>
      </c>
      <c r="Y121" s="27">
        <f>IF(AND(R121="",U121="",V121=""),1,0)</f>
        <v>0</v>
      </c>
      <c r="Z121" s="27">
        <f>IF(AND(OR(V121&lt;&gt;"",U121&lt;&gt;""),W121=""),1,0)</f>
        <v>0</v>
      </c>
      <c r="AA121" s="27">
        <f>IF(AND(V121&lt;&gt;"",W121=""),1,0)</f>
        <v>0</v>
      </c>
      <c r="AB121" s="27"/>
      <c r="AC121" s="27"/>
      <c r="AD121" s="27"/>
      <c r="AE121" s="5" t="str">
        <f ca="1">IF(Y121&lt;&gt;0,NETWORKDAYS(M121,TODAY()),"")</f>
        <v/>
      </c>
      <c r="AF121" s="59" t="str">
        <f>IF(Z121=1,NETWORKDAYS(M121,U121),"")</f>
        <v/>
      </c>
      <c r="AG121" s="5" t="str">
        <f ca="1">IF(AA121=1,_xlfn.DAYS(TODAY(),V121),"")</f>
        <v/>
      </c>
    </row>
    <row r="122" spans="1:33" x14ac:dyDescent="0.25">
      <c r="A122" s="59">
        <v>0</v>
      </c>
      <c r="B122" s="71" t="s">
        <v>936</v>
      </c>
      <c r="C122" s="71">
        <f>VLOOKUP(D122,[1]vacantes!$H:$I,2,FALSE)</f>
        <v>1269</v>
      </c>
      <c r="D122" s="71" t="str">
        <f>F122&amp;"-"&amp;S122&amp;"-"&amp;IF(V122="",1,2)</f>
        <v>263-15-1</v>
      </c>
      <c r="E122" s="71" t="s">
        <v>1129</v>
      </c>
      <c r="F122" s="71">
        <v>263</v>
      </c>
      <c r="G122" s="72" t="s">
        <v>40</v>
      </c>
      <c r="H122" s="60" t="s">
        <v>41</v>
      </c>
      <c r="I122" s="60" t="s">
        <v>205</v>
      </c>
      <c r="J122" s="60" t="s">
        <v>203</v>
      </c>
      <c r="K122" s="62">
        <v>31801</v>
      </c>
      <c r="M122" s="62">
        <v>43206</v>
      </c>
      <c r="N122" s="60" t="s">
        <v>27</v>
      </c>
      <c r="O122" s="60" t="s">
        <v>931</v>
      </c>
      <c r="R122" s="60" t="s">
        <v>722</v>
      </c>
      <c r="S122" s="59">
        <v>15</v>
      </c>
      <c r="T122" s="60" t="s">
        <v>369</v>
      </c>
      <c r="W122" s="57">
        <v>0</v>
      </c>
      <c r="X122" s="27">
        <f>IF(AND(V122="",R122&lt;&gt;""),1,0)</f>
        <v>1</v>
      </c>
      <c r="Y122" s="27">
        <f>IF(AND(R122="",U122="",V122=""),1,0)</f>
        <v>0</v>
      </c>
      <c r="Z122" s="27">
        <f>IF(AND(OR(V122&lt;&gt;"",U122&lt;&gt;""),W122=""),1,0)</f>
        <v>0</v>
      </c>
      <c r="AA122" s="27">
        <f>IF(AND(V122&lt;&gt;"",W122=""),1,0)</f>
        <v>0</v>
      </c>
      <c r="AB122" s="27"/>
      <c r="AC122" s="27"/>
      <c r="AD122" s="27"/>
      <c r="AE122" s="5" t="str">
        <f ca="1">IF(Y122&lt;&gt;0,NETWORKDAYS(M122,TODAY()),"")</f>
        <v/>
      </c>
      <c r="AF122" s="59" t="str">
        <f>IF(Z122=1,NETWORKDAYS(M122,U122),"")</f>
        <v/>
      </c>
      <c r="AG122" s="5" t="str">
        <f ca="1">IF(AA122=1,_xlfn.DAYS(TODAY(),V122),"")</f>
        <v/>
      </c>
    </row>
    <row r="123" spans="1:33" x14ac:dyDescent="0.25">
      <c r="B123" s="71" t="s">
        <v>1089</v>
      </c>
      <c r="C123" s="71">
        <f>VLOOKUP(D123,[1]vacantes!$H:$I,2,FALSE)</f>
        <v>1308</v>
      </c>
      <c r="D123" s="71" t="str">
        <f>F123&amp;"-"&amp;S123&amp;"-"&amp;IF(V123="",1,2)</f>
        <v>270-15-1</v>
      </c>
      <c r="E123" s="71" t="s">
        <v>1156</v>
      </c>
      <c r="F123" s="71">
        <v>270</v>
      </c>
      <c r="G123" s="72" t="s">
        <v>150</v>
      </c>
      <c r="H123" s="60" t="s">
        <v>41</v>
      </c>
      <c r="I123" s="60" t="s">
        <v>205</v>
      </c>
      <c r="J123" s="60" t="s">
        <v>204</v>
      </c>
      <c r="K123" s="62">
        <v>33807</v>
      </c>
      <c r="M123" s="62">
        <v>43223</v>
      </c>
      <c r="N123" s="60" t="s">
        <v>27</v>
      </c>
      <c r="O123" s="60" t="s">
        <v>134</v>
      </c>
      <c r="R123" s="60" t="s">
        <v>722</v>
      </c>
      <c r="S123" s="59">
        <v>15</v>
      </c>
      <c r="T123" s="60" t="s">
        <v>369</v>
      </c>
    </row>
    <row r="124" spans="1:33" x14ac:dyDescent="0.25">
      <c r="A124" s="59">
        <v>0</v>
      </c>
      <c r="B124" s="71" t="s">
        <v>680</v>
      </c>
      <c r="C124" s="71">
        <f>VLOOKUP(D124,[1]vacantes!$H:$I,2,FALSE)</f>
        <v>1332</v>
      </c>
      <c r="D124" s="71" t="str">
        <f>F124&amp;"-"&amp;S124&amp;"-"&amp;IF(V124="",1,2)</f>
        <v>273-15-1</v>
      </c>
      <c r="E124" s="71" t="s">
        <v>1117</v>
      </c>
      <c r="F124" s="71">
        <v>273</v>
      </c>
      <c r="G124" s="72" t="s">
        <v>457</v>
      </c>
      <c r="H124" s="60" t="s">
        <v>41</v>
      </c>
      <c r="I124" s="60" t="s">
        <v>205</v>
      </c>
      <c r="J124" s="60" t="s">
        <v>203</v>
      </c>
      <c r="K124" s="60">
        <v>0</v>
      </c>
      <c r="M124" s="62">
        <v>43186</v>
      </c>
      <c r="N124" s="60" t="s">
        <v>27</v>
      </c>
      <c r="O124" s="60" t="s">
        <v>112</v>
      </c>
      <c r="R124" s="60" t="s">
        <v>722</v>
      </c>
      <c r="S124" s="59">
        <v>15</v>
      </c>
      <c r="T124" s="60" t="s">
        <v>369</v>
      </c>
      <c r="W124" s="57">
        <v>0</v>
      </c>
      <c r="X124" s="27">
        <f>IF(AND(V124="",R124&lt;&gt;""),1,0)</f>
        <v>1</v>
      </c>
      <c r="Y124" s="27">
        <f>IF(AND(R124="",U124="",V124=""),1,0)</f>
        <v>0</v>
      </c>
      <c r="Z124" s="27">
        <f>IF(AND(OR(V124&lt;&gt;"",U124&lt;&gt;""),W124=""),1,0)</f>
        <v>0</v>
      </c>
      <c r="AA124" s="27">
        <f>IF(AND(V124&lt;&gt;"",W124=""),1,0)</f>
        <v>0</v>
      </c>
      <c r="AB124" s="27"/>
      <c r="AC124" s="27"/>
      <c r="AD124" s="27"/>
      <c r="AE124" s="5" t="str">
        <f ca="1">IF(Y124&lt;&gt;0,NETWORKDAYS(M124,TODAY()),"")</f>
        <v/>
      </c>
      <c r="AF124" s="59" t="str">
        <f>IF(Z124=1,NETWORKDAYS(M124,U124),"")</f>
        <v/>
      </c>
      <c r="AG124" s="5" t="str">
        <f ca="1">IF(AA124=1,_xlfn.DAYS(TODAY(),V124),"")</f>
        <v/>
      </c>
    </row>
    <row r="125" spans="1:33" x14ac:dyDescent="0.25">
      <c r="A125" s="59">
        <v>0</v>
      </c>
      <c r="B125" s="71" t="s">
        <v>997</v>
      </c>
      <c r="C125" s="71">
        <f>VLOOKUP(D125,[1]vacantes!$H:$I,2,FALSE)</f>
        <v>1366</v>
      </c>
      <c r="D125" s="71" t="str">
        <f>F125&amp;"-"&amp;S125&amp;"-"&amp;IF(V125="",1,2)</f>
        <v>247-16-1</v>
      </c>
      <c r="E125" s="71" t="s">
        <v>1108</v>
      </c>
      <c r="F125" s="71">
        <v>247</v>
      </c>
      <c r="G125" s="72" t="s">
        <v>47</v>
      </c>
      <c r="H125" s="60" t="s">
        <v>10</v>
      </c>
      <c r="I125" s="60" t="s">
        <v>205</v>
      </c>
      <c r="J125" s="60" t="s">
        <v>203</v>
      </c>
      <c r="K125" s="60" t="s">
        <v>998</v>
      </c>
      <c r="M125" s="62">
        <v>43213</v>
      </c>
      <c r="N125" s="60" t="s">
        <v>27</v>
      </c>
      <c r="O125" s="60" t="s">
        <v>742</v>
      </c>
      <c r="R125" s="60" t="s">
        <v>1038</v>
      </c>
      <c r="S125" s="59">
        <v>16</v>
      </c>
      <c r="T125" s="60" t="s">
        <v>29</v>
      </c>
      <c r="W125" s="57">
        <v>0</v>
      </c>
      <c r="X125" s="27">
        <f>IF(AND(V125="",R125&lt;&gt;""),1,0)</f>
        <v>1</v>
      </c>
      <c r="Y125" s="27">
        <f>IF(AND(R125="",U125="",V125=""),1,0)</f>
        <v>0</v>
      </c>
      <c r="Z125" s="27">
        <f>IF(AND(OR(V125&lt;&gt;"",U125&lt;&gt;""),W125=""),1,0)</f>
        <v>0</v>
      </c>
      <c r="AA125" s="27">
        <f>IF(AND(V125&lt;&gt;"",W125=""),1,0)</f>
        <v>0</v>
      </c>
    </row>
    <row r="126" spans="1:33" x14ac:dyDescent="0.25">
      <c r="A126" s="59">
        <v>0</v>
      </c>
      <c r="B126" s="71" t="s">
        <v>399</v>
      </c>
      <c r="C126" s="71">
        <f>VLOOKUP(D126,[1]vacantes!$H:$I,2,FALSE)</f>
        <v>1076</v>
      </c>
      <c r="D126" s="71" t="str">
        <f>F126&amp;"-"&amp;S126&amp;"-"&amp;IF(V126="",1,2)</f>
        <v>251-16-1</v>
      </c>
      <c r="E126" s="71" t="s">
        <v>1144</v>
      </c>
      <c r="F126" s="71">
        <v>251</v>
      </c>
      <c r="G126" s="72" t="s">
        <v>45</v>
      </c>
      <c r="H126" s="60" t="s">
        <v>10</v>
      </c>
      <c r="I126" s="60" t="s">
        <v>215</v>
      </c>
      <c r="J126" s="60" t="s">
        <v>203</v>
      </c>
      <c r="K126" s="60">
        <v>0</v>
      </c>
      <c r="M126" s="62">
        <v>43157</v>
      </c>
      <c r="N126" s="60" t="s">
        <v>28</v>
      </c>
      <c r="O126" s="60" t="s">
        <v>112</v>
      </c>
      <c r="R126" s="60" t="s">
        <v>533</v>
      </c>
      <c r="S126" s="59">
        <v>16</v>
      </c>
      <c r="T126" s="60" t="s">
        <v>29</v>
      </c>
      <c r="W126" s="57">
        <v>0</v>
      </c>
      <c r="X126" s="27">
        <f>IF(AND(V126="",R126&lt;&gt;""),1,0)</f>
        <v>1</v>
      </c>
      <c r="Y126" s="27">
        <f>IF(AND(R126="",U126="",V126=""),1,0)</f>
        <v>0</v>
      </c>
      <c r="Z126" s="27">
        <f>IF(AND(OR(V126&lt;&gt;"",U126&lt;&gt;""),W126=""),1,0)</f>
        <v>0</v>
      </c>
      <c r="AA126" s="27">
        <f>IF(AND(V126&lt;&gt;"",W126=""),1,0)</f>
        <v>0</v>
      </c>
      <c r="AB126" s="27"/>
      <c r="AC126" s="27"/>
      <c r="AD126" s="27"/>
      <c r="AE126" s="5" t="str">
        <f ca="1">IF(Y126&lt;&gt;0,NETWORKDAYS(M126,TODAY()),"")</f>
        <v/>
      </c>
      <c r="AF126" s="59" t="str">
        <f>IF(Z126=1,NETWORKDAYS(M126,U126),"")</f>
        <v/>
      </c>
      <c r="AG126" s="5" t="str">
        <f ca="1">IF(AA126=1,_xlfn.DAYS(TODAY(),V126),"")</f>
        <v/>
      </c>
    </row>
    <row r="127" spans="1:33" x14ac:dyDescent="0.25">
      <c r="A127" s="59">
        <v>0</v>
      </c>
      <c r="B127" s="71" t="s">
        <v>404</v>
      </c>
      <c r="C127" s="71">
        <f>VLOOKUP(D127,[1]vacantes!$H:$I,2,FALSE)</f>
        <v>1076</v>
      </c>
      <c r="D127" s="71" t="str">
        <f>F127&amp;"-"&amp;S127&amp;"-"&amp;IF(V127="",1,2)</f>
        <v>251-16-1</v>
      </c>
      <c r="E127" s="71" t="s">
        <v>1144</v>
      </c>
      <c r="F127" s="71">
        <v>251</v>
      </c>
      <c r="G127" s="72" t="s">
        <v>45</v>
      </c>
      <c r="H127" s="60" t="s">
        <v>10</v>
      </c>
      <c r="I127" s="60" t="s">
        <v>225</v>
      </c>
      <c r="J127" s="60" t="s">
        <v>203</v>
      </c>
      <c r="K127" s="60">
        <v>0</v>
      </c>
      <c r="M127" s="62">
        <v>43158</v>
      </c>
      <c r="N127" s="60" t="s">
        <v>28</v>
      </c>
      <c r="O127" s="60" t="s">
        <v>112</v>
      </c>
      <c r="R127" s="60" t="s">
        <v>533</v>
      </c>
      <c r="S127" s="59">
        <v>16</v>
      </c>
      <c r="T127" s="60" t="s">
        <v>29</v>
      </c>
      <c r="W127" s="57">
        <v>0</v>
      </c>
      <c r="X127" s="27">
        <f>IF(AND(V127="",R127&lt;&gt;""),1,0)</f>
        <v>1</v>
      </c>
      <c r="Y127" s="27">
        <f>IF(AND(R127="",U127="",V127=""),1,0)</f>
        <v>0</v>
      </c>
      <c r="Z127" s="27">
        <f>IF(AND(OR(V127&lt;&gt;"",U127&lt;&gt;""),W127=""),1,0)</f>
        <v>0</v>
      </c>
      <c r="AA127" s="27">
        <f>IF(AND(V127&lt;&gt;"",W127=""),1,0)</f>
        <v>0</v>
      </c>
      <c r="AB127" s="27"/>
      <c r="AC127" s="27"/>
      <c r="AD127" s="27"/>
      <c r="AE127" s="5" t="str">
        <f ca="1">IF(Y127&lt;&gt;0,NETWORKDAYS(M127,TODAY()),"")</f>
        <v/>
      </c>
      <c r="AF127" s="59" t="str">
        <f>IF(Z127=1,NETWORKDAYS(M127,U127),"")</f>
        <v/>
      </c>
      <c r="AG127" s="5" t="str">
        <f ca="1">IF(AA127=1,_xlfn.DAYS(TODAY(),V127),"")</f>
        <v/>
      </c>
    </row>
    <row r="128" spans="1:33" x14ac:dyDescent="0.25">
      <c r="A128" s="59">
        <v>0</v>
      </c>
      <c r="B128" s="71" t="s">
        <v>938</v>
      </c>
      <c r="C128" s="71">
        <f>VLOOKUP(D128,[1]vacantes!$H:$I,2,FALSE)</f>
        <v>1265</v>
      </c>
      <c r="D128" s="71" t="str">
        <f>F128&amp;"-"&amp;S128&amp;"-"&amp;IF(V128="",1,2)</f>
        <v>264-15-1</v>
      </c>
      <c r="E128" s="71" t="s">
        <v>1104</v>
      </c>
      <c r="F128" s="71">
        <v>264</v>
      </c>
      <c r="G128" s="72" t="s">
        <v>227</v>
      </c>
      <c r="H128" s="60" t="s">
        <v>41</v>
      </c>
      <c r="I128" s="60" t="s">
        <v>205</v>
      </c>
      <c r="J128" s="60" t="s">
        <v>203</v>
      </c>
      <c r="K128" s="62">
        <v>34361</v>
      </c>
      <c r="M128" s="62">
        <v>43206</v>
      </c>
      <c r="N128" s="60" t="s">
        <v>27</v>
      </c>
      <c r="O128" s="60" t="s">
        <v>112</v>
      </c>
      <c r="P128" s="60" t="s">
        <v>772</v>
      </c>
      <c r="R128" s="60" t="s">
        <v>533</v>
      </c>
      <c r="S128" s="59">
        <v>15</v>
      </c>
      <c r="T128" s="60" t="s">
        <v>369</v>
      </c>
      <c r="W128" s="57">
        <v>0</v>
      </c>
      <c r="X128" s="27">
        <f>IF(AND(V128="",R128&lt;&gt;""),1,0)</f>
        <v>1</v>
      </c>
      <c r="Y128" s="27">
        <f>IF(AND(R128="",U128="",V128=""),1,0)</f>
        <v>0</v>
      </c>
      <c r="Z128" s="27">
        <f>IF(AND(OR(V128&lt;&gt;"",U128&lt;&gt;""),W128=""),1,0)</f>
        <v>0</v>
      </c>
      <c r="AA128" s="27">
        <f>IF(AND(V128&lt;&gt;"",W128=""),1,0)</f>
        <v>0</v>
      </c>
      <c r="AB128" s="27"/>
      <c r="AC128" s="27"/>
      <c r="AD128" s="27"/>
      <c r="AE128" s="5" t="str">
        <f ca="1">IF(Y128&lt;&gt;0,NETWORKDAYS(M128,TODAY()),"")</f>
        <v/>
      </c>
      <c r="AF128" s="59" t="str">
        <f>IF(Z128=1,NETWORKDAYS(M128,U128),"")</f>
        <v/>
      </c>
      <c r="AG128" s="5" t="str">
        <f ca="1">IF(AA128=1,_xlfn.DAYS(TODAY(),V128),"")</f>
        <v/>
      </c>
    </row>
    <row r="129" spans="1:33" x14ac:dyDescent="0.25">
      <c r="A129" s="59">
        <v>0</v>
      </c>
      <c r="B129" s="71" t="s">
        <v>366</v>
      </c>
      <c r="C129" s="71">
        <f>VLOOKUP(D129,[1]vacantes!$H:$I,2,FALSE)</f>
        <v>1295</v>
      </c>
      <c r="D129" s="71" t="str">
        <f>F129&amp;"-"&amp;S129&amp;"-"&amp;IF(V129="",1,2)</f>
        <v>324-17-1</v>
      </c>
      <c r="E129" s="71" t="s">
        <v>1151</v>
      </c>
      <c r="F129" s="71">
        <v>324</v>
      </c>
      <c r="G129" s="72" t="s">
        <v>193</v>
      </c>
      <c r="H129" s="60" t="s">
        <v>12</v>
      </c>
      <c r="I129" s="60" t="s">
        <v>215</v>
      </c>
      <c r="J129" s="60" t="s">
        <v>204</v>
      </c>
      <c r="K129" s="60">
        <v>0</v>
      </c>
      <c r="M129" s="62">
        <v>43160</v>
      </c>
      <c r="N129" s="60" t="s">
        <v>27</v>
      </c>
      <c r="O129" s="60" t="s">
        <v>112</v>
      </c>
      <c r="R129" s="60" t="s">
        <v>533</v>
      </c>
      <c r="S129" s="59">
        <v>17</v>
      </c>
      <c r="T129" s="60" t="s">
        <v>23</v>
      </c>
      <c r="W129" s="57">
        <v>0</v>
      </c>
      <c r="X129" s="27">
        <f>IF(AND(V129="",R129&lt;&gt;""),1,0)</f>
        <v>1</v>
      </c>
      <c r="Y129" s="27">
        <f>IF(AND(R129="",U129="",V129=""),1,0)</f>
        <v>0</v>
      </c>
      <c r="Z129" s="27">
        <f>IF(AND(OR(V129&lt;&gt;"",U129&lt;&gt;""),W129=""),1,0)</f>
        <v>0</v>
      </c>
      <c r="AA129" s="27">
        <f>IF(AND(V129&lt;&gt;"",W129=""),1,0)</f>
        <v>0</v>
      </c>
      <c r="AB129" s="27"/>
      <c r="AC129" s="27"/>
      <c r="AD129" s="27"/>
      <c r="AE129" s="5" t="str">
        <f ca="1">IF(Y129&lt;&gt;0,NETWORKDAYS(M129,TODAY()),"")</f>
        <v/>
      </c>
      <c r="AF129" s="59" t="str">
        <f>IF(Z129=1,NETWORKDAYS(M129,U129),"")</f>
        <v/>
      </c>
      <c r="AG129" s="5" t="str">
        <f ca="1">IF(AA129=1,_xlfn.DAYS(TODAY(),V129),"")</f>
        <v/>
      </c>
    </row>
    <row r="130" spans="1:33" x14ac:dyDescent="0.25">
      <c r="A130" s="59">
        <v>0</v>
      </c>
      <c r="B130" s="71" t="s">
        <v>550</v>
      </c>
      <c r="C130" s="71">
        <f>VLOOKUP(D130,[1]vacantes!$H:$I,2,FALSE)</f>
        <v>1320</v>
      </c>
      <c r="D130" s="71" t="str">
        <f>F130&amp;"-"&amp;S130&amp;"-"&amp;IF(V130="",1,2)</f>
        <v>340-14-1</v>
      </c>
      <c r="E130" s="71" t="s">
        <v>1158</v>
      </c>
      <c r="F130" s="71">
        <v>340</v>
      </c>
      <c r="G130" s="71" t="s">
        <v>378</v>
      </c>
      <c r="H130" s="62" t="s">
        <v>357</v>
      </c>
      <c r="I130" s="60" t="s">
        <v>205</v>
      </c>
      <c r="J130" s="60" t="s">
        <v>203</v>
      </c>
      <c r="K130" s="60">
        <v>0</v>
      </c>
      <c r="M130" s="62">
        <v>43166</v>
      </c>
      <c r="N130" s="60" t="s">
        <v>27</v>
      </c>
      <c r="O130" s="60" t="s">
        <v>112</v>
      </c>
      <c r="R130" s="60" t="s">
        <v>533</v>
      </c>
      <c r="S130" s="59">
        <v>14</v>
      </c>
      <c r="T130" s="60" t="s">
        <v>35</v>
      </c>
      <c r="W130" s="57">
        <v>0</v>
      </c>
      <c r="X130" s="27">
        <f>IF(AND(V130="",R130&lt;&gt;""),1,0)</f>
        <v>1</v>
      </c>
      <c r="Y130" s="27">
        <f>IF(AND(R130="",U130="",V130=""),1,0)</f>
        <v>0</v>
      </c>
      <c r="Z130" s="27">
        <f>IF(AND(OR(V130&lt;&gt;"",U130&lt;&gt;""),W130=""),1,0)</f>
        <v>0</v>
      </c>
      <c r="AA130" s="27">
        <f>IF(AND(V130&lt;&gt;"",W130=""),1,0)</f>
        <v>0</v>
      </c>
      <c r="AB130" s="27"/>
      <c r="AC130" s="27"/>
      <c r="AD130" s="27"/>
      <c r="AE130" s="5" t="str">
        <f ca="1">IF(Y130&lt;&gt;0,NETWORKDAYS(M130,TODAY()),"")</f>
        <v/>
      </c>
      <c r="AF130" s="59" t="str">
        <f>IF(Z130=1,NETWORKDAYS(M130,U130),"")</f>
        <v/>
      </c>
      <c r="AG130" s="5" t="str">
        <f ca="1">IF(AA130=1,_xlfn.DAYS(TODAY(),V130),"")</f>
        <v/>
      </c>
    </row>
    <row r="131" spans="1:33" x14ac:dyDescent="0.25">
      <c r="A131" s="59">
        <v>0</v>
      </c>
      <c r="B131" s="71" t="s">
        <v>575</v>
      </c>
      <c r="C131" s="71">
        <f>VLOOKUP(D131,[1]vacantes!$H:$I,2,FALSE)</f>
        <v>1339</v>
      </c>
      <c r="D131" s="71" t="str">
        <f>F131&amp;"-"&amp;S131&amp;"-"&amp;IF(V131="",1,2)</f>
        <v>349-17-1</v>
      </c>
      <c r="E131" s="71" t="s">
        <v>1152</v>
      </c>
      <c r="F131" s="71">
        <v>349</v>
      </c>
      <c r="G131" s="71" t="s">
        <v>189</v>
      </c>
      <c r="H131" s="62" t="s">
        <v>20</v>
      </c>
      <c r="I131" s="60" t="s">
        <v>205</v>
      </c>
      <c r="J131" s="60" t="s">
        <v>203</v>
      </c>
      <c r="K131" s="60">
        <v>0</v>
      </c>
      <c r="M131" s="62">
        <v>43171</v>
      </c>
      <c r="N131" s="60" t="s">
        <v>27</v>
      </c>
      <c r="O131" s="60" t="s">
        <v>112</v>
      </c>
      <c r="R131" s="60" t="s">
        <v>533</v>
      </c>
      <c r="S131" s="59">
        <v>17</v>
      </c>
      <c r="T131" s="60" t="s">
        <v>23</v>
      </c>
      <c r="W131" s="57">
        <v>0</v>
      </c>
      <c r="X131" s="27">
        <f>IF(AND(V131="",R131&lt;&gt;""),1,0)</f>
        <v>1</v>
      </c>
      <c r="Y131" s="27">
        <f>IF(AND(R131="",U131="",V131=""),1,0)</f>
        <v>0</v>
      </c>
      <c r="Z131" s="27">
        <f>IF(AND(OR(V131&lt;&gt;"",U131&lt;&gt;""),W131=""),1,0)</f>
        <v>0</v>
      </c>
      <c r="AA131" s="27">
        <f>IF(AND(V131&lt;&gt;"",W131=""),1,0)</f>
        <v>0</v>
      </c>
      <c r="AB131" s="27"/>
      <c r="AC131" s="27"/>
      <c r="AD131" s="27"/>
      <c r="AE131" s="5" t="str">
        <f ca="1">IF(Y131&lt;&gt;0,NETWORKDAYS(M131,TODAY()),"")</f>
        <v/>
      </c>
      <c r="AF131" s="59" t="str">
        <f>IF(Z131=1,NETWORKDAYS(M131,U131),"")</f>
        <v/>
      </c>
      <c r="AG131" s="5" t="str">
        <f ca="1">IF(AA131=1,_xlfn.DAYS(TODAY(),V131),"")</f>
        <v/>
      </c>
    </row>
    <row r="132" spans="1:33" x14ac:dyDescent="0.25">
      <c r="A132" s="59">
        <v>0</v>
      </c>
      <c r="B132" s="71" t="s">
        <v>1012</v>
      </c>
      <c r="C132" s="71">
        <f>VLOOKUP(D132,[1]vacantes!$H:$I,2,FALSE)</f>
        <v>1539</v>
      </c>
      <c r="D132" s="71" t="str">
        <f>F132&amp;"-"&amp;S132&amp;"-"&amp;IF(V132="",1,2)</f>
        <v>272-15-1</v>
      </c>
      <c r="E132" s="71" t="s">
        <v>1145</v>
      </c>
      <c r="F132" s="71">
        <v>272</v>
      </c>
      <c r="G132" s="72" t="s">
        <v>51</v>
      </c>
      <c r="H132" s="60" t="s">
        <v>41</v>
      </c>
      <c r="I132" s="60" t="s">
        <v>205</v>
      </c>
      <c r="J132" s="60" t="s">
        <v>203</v>
      </c>
      <c r="K132" s="62">
        <v>36507</v>
      </c>
      <c r="M132" s="62">
        <v>43213</v>
      </c>
      <c r="N132" s="60" t="s">
        <v>27</v>
      </c>
      <c r="O132" s="60" t="s">
        <v>112</v>
      </c>
      <c r="R132" s="60" t="s">
        <v>533</v>
      </c>
      <c r="S132" s="59">
        <v>15</v>
      </c>
      <c r="T132" s="60" t="s">
        <v>369</v>
      </c>
      <c r="W132" s="57">
        <v>0</v>
      </c>
      <c r="X132" s="27">
        <f>IF(AND(V132="",R132&lt;&gt;""),1,0)</f>
        <v>1</v>
      </c>
      <c r="Y132" s="27">
        <f>IF(AND(R132="",U132="",V132=""),1,0)</f>
        <v>0</v>
      </c>
      <c r="Z132" s="27">
        <f>IF(AND(OR(V132&lt;&gt;"",U132&lt;&gt;""),W132=""),1,0)</f>
        <v>0</v>
      </c>
      <c r="AA132" s="27">
        <f>IF(AND(V132&lt;&gt;"",W132=""),1,0)</f>
        <v>0</v>
      </c>
    </row>
    <row r="133" spans="1:33" x14ac:dyDescent="0.25">
      <c r="A133" s="59">
        <v>0</v>
      </c>
      <c r="B133" s="71" t="s">
        <v>113</v>
      </c>
      <c r="C133" s="71">
        <f>VLOOKUP(D133,[1]vacantes!$H:$I,2,FALSE)</f>
        <v>1123</v>
      </c>
      <c r="D133" s="71" t="str">
        <f>F133&amp;"-"&amp;S133&amp;"-"&amp;IF(V133="",1,2)</f>
        <v>325-17-1</v>
      </c>
      <c r="E133" s="71" t="s">
        <v>1153</v>
      </c>
      <c r="F133" s="71">
        <v>325</v>
      </c>
      <c r="G133" s="72" t="s">
        <v>111</v>
      </c>
      <c r="H133" s="60" t="s">
        <v>12</v>
      </c>
      <c r="I133" s="59"/>
      <c r="J133" s="60" t="s">
        <v>203</v>
      </c>
      <c r="K133" s="60">
        <v>0</v>
      </c>
      <c r="M133" s="62">
        <v>43118</v>
      </c>
      <c r="N133" s="60" t="s">
        <v>27</v>
      </c>
      <c r="O133" s="60" t="s">
        <v>172</v>
      </c>
      <c r="P133" s="60" t="s">
        <v>772</v>
      </c>
      <c r="R133" s="60" t="s">
        <v>338</v>
      </c>
      <c r="S133" s="59">
        <v>17</v>
      </c>
      <c r="T133" s="60" t="s">
        <v>23</v>
      </c>
      <c r="W133" s="57">
        <v>0</v>
      </c>
      <c r="X133" s="27">
        <f>IF(AND(V133="",R133&lt;&gt;""),1,0)</f>
        <v>1</v>
      </c>
      <c r="Y133" s="27">
        <f>IF(AND(R133="",U133="",V133=""),1,0)</f>
        <v>0</v>
      </c>
      <c r="Z133" s="27">
        <f>IF(AND(OR(V133&lt;&gt;"",U133&lt;&gt;""),W133=""),1,0)</f>
        <v>0</v>
      </c>
      <c r="AA133" s="27">
        <f>IF(AND(V133&lt;&gt;"",W133=""),1,0)</f>
        <v>0</v>
      </c>
      <c r="AB133" s="27"/>
      <c r="AC133" s="27"/>
      <c r="AD133" s="27"/>
      <c r="AE133" s="5" t="str">
        <f ca="1">IF(Y133&lt;&gt;0,NETWORKDAYS(M133,TODAY()),"")</f>
        <v/>
      </c>
      <c r="AF133" s="59" t="str">
        <f>IF(Z133=1,NETWORKDAYS(M133,U133),"")</f>
        <v/>
      </c>
      <c r="AG133" s="5" t="str">
        <f ca="1">IF(AA133=1,_xlfn.DAYS(TODAY(),V133),"")</f>
        <v/>
      </c>
    </row>
    <row r="134" spans="1:33" x14ac:dyDescent="0.25">
      <c r="B134" s="72" t="s">
        <v>1063</v>
      </c>
      <c r="C134" s="71">
        <f>VLOOKUP(D134,[1]vacantes!$H:$I,2,FALSE)</f>
        <v>1564</v>
      </c>
      <c r="D134" s="71" t="str">
        <f>F134&amp;"-"&amp;S134&amp;"-"&amp;IF(V134="",1,2)</f>
        <v>339-14-1</v>
      </c>
      <c r="E134" s="71" t="s">
        <v>1135</v>
      </c>
      <c r="F134" s="71">
        <v>339</v>
      </c>
      <c r="G134" s="72" t="s">
        <v>32</v>
      </c>
      <c r="H134" s="60" t="s">
        <v>357</v>
      </c>
      <c r="I134" s="60" t="s">
        <v>797</v>
      </c>
      <c r="J134" s="60" t="s">
        <v>715</v>
      </c>
      <c r="K134" s="62">
        <v>35800</v>
      </c>
      <c r="L134" s="60">
        <v>1</v>
      </c>
      <c r="M134" s="62">
        <v>43222</v>
      </c>
      <c r="N134" s="60" t="s">
        <v>799</v>
      </c>
      <c r="O134" s="60" t="s">
        <v>134</v>
      </c>
      <c r="R134" s="60" t="s">
        <v>1064</v>
      </c>
      <c r="S134" s="59">
        <v>14</v>
      </c>
      <c r="T134" s="60" t="s">
        <v>35</v>
      </c>
      <c r="W134" s="57">
        <v>0</v>
      </c>
      <c r="X134" s="27">
        <f>IF(AND(V134="",R134&lt;&gt;""),1,0)</f>
        <v>1</v>
      </c>
      <c r="Y134" s="27">
        <f>IF(AND(R134="",U134="",V134=""),1,0)</f>
        <v>0</v>
      </c>
      <c r="Z134" s="27">
        <f>IF(AND(OR(V134&lt;&gt;"",U134&lt;&gt;""),W134=""),1,0)</f>
        <v>0</v>
      </c>
      <c r="AA134" s="27">
        <f>IF(AND(V134&lt;&gt;"",W134=""),1,0)</f>
        <v>0</v>
      </c>
      <c r="AB134" s="57">
        <v>20</v>
      </c>
    </row>
    <row r="135" spans="1:33" x14ac:dyDescent="0.25">
      <c r="A135" s="59">
        <v>0</v>
      </c>
      <c r="B135" s="71" t="s">
        <v>604</v>
      </c>
      <c r="C135" s="71">
        <f>VLOOKUP(D135,[1]vacantes!$H:$I,2,FALSE)</f>
        <v>1269</v>
      </c>
      <c r="D135" s="71" t="str">
        <f>F135&amp;"-"&amp;S135&amp;"-"&amp;IF(V135="",1,2)</f>
        <v>263-15-1</v>
      </c>
      <c r="E135" s="71" t="s">
        <v>1129</v>
      </c>
      <c r="F135" s="71">
        <v>263</v>
      </c>
      <c r="G135" s="71" t="s">
        <v>40</v>
      </c>
      <c r="H135" s="62" t="s">
        <v>41</v>
      </c>
      <c r="I135" s="60" t="s">
        <v>205</v>
      </c>
      <c r="J135" s="60" t="s">
        <v>203</v>
      </c>
      <c r="K135" s="60">
        <v>0</v>
      </c>
      <c r="M135" s="62">
        <v>43172</v>
      </c>
      <c r="N135" s="60" t="s">
        <v>27</v>
      </c>
      <c r="O135" s="60" t="s">
        <v>112</v>
      </c>
      <c r="R135" s="60" t="s">
        <v>635</v>
      </c>
      <c r="S135" s="59">
        <v>15</v>
      </c>
      <c r="T135" s="60" t="s">
        <v>369</v>
      </c>
      <c r="W135" s="57">
        <v>0</v>
      </c>
      <c r="X135" s="27">
        <f>IF(AND(V135="",R135&lt;&gt;""),1,0)</f>
        <v>1</v>
      </c>
      <c r="Y135" s="27">
        <f>IF(AND(R135="",U135="",V135=""),1,0)</f>
        <v>0</v>
      </c>
      <c r="Z135" s="27">
        <f>IF(AND(OR(V135&lt;&gt;"",U135&lt;&gt;""),W135=""),1,0)</f>
        <v>0</v>
      </c>
      <c r="AA135" s="27">
        <f>IF(AND(V135&lt;&gt;"",W135=""),1,0)</f>
        <v>0</v>
      </c>
      <c r="AB135" s="27"/>
      <c r="AC135" s="27"/>
      <c r="AD135" s="27"/>
      <c r="AE135" s="5" t="str">
        <f ca="1">IF(Y135&lt;&gt;0,NETWORKDAYS(M135,TODAY()),"")</f>
        <v/>
      </c>
      <c r="AF135" s="59" t="str">
        <f>IF(Z135=1,NETWORKDAYS(M135,U135),"")</f>
        <v/>
      </c>
      <c r="AG135" s="5" t="str">
        <f ca="1">IF(AA135=1,_xlfn.DAYS(TODAY(),V135),"")</f>
        <v/>
      </c>
    </row>
    <row r="136" spans="1:33" x14ac:dyDescent="0.25">
      <c r="A136" s="59">
        <v>0</v>
      </c>
      <c r="B136" s="71" t="s">
        <v>971</v>
      </c>
      <c r="C136" s="71">
        <f>VLOOKUP(D136,[1]vacantes!$H:$I,2,FALSE)</f>
        <v>1471</v>
      </c>
      <c r="D136" s="71" t="str">
        <f>F136&amp;"-"&amp;S136&amp;"-"&amp;IF(V136="",1,2)</f>
        <v>335-14-1</v>
      </c>
      <c r="E136" s="71" t="s">
        <v>1102</v>
      </c>
      <c r="F136" s="71">
        <v>335</v>
      </c>
      <c r="G136" s="72" t="s">
        <v>809</v>
      </c>
      <c r="H136" s="60" t="s">
        <v>357</v>
      </c>
      <c r="I136" s="60" t="s">
        <v>561</v>
      </c>
      <c r="J136" s="60" t="s">
        <v>715</v>
      </c>
      <c r="K136" s="62">
        <v>32693</v>
      </c>
      <c r="M136" s="62">
        <v>43213</v>
      </c>
      <c r="N136" s="60" t="s">
        <v>800</v>
      </c>
      <c r="R136" s="60" t="s">
        <v>635</v>
      </c>
      <c r="S136" s="59">
        <v>14</v>
      </c>
      <c r="T136" s="60" t="s">
        <v>972</v>
      </c>
      <c r="W136" s="57">
        <v>0</v>
      </c>
      <c r="X136" s="27">
        <f>IF(AND(V136="",R136&lt;&gt;""),1,0)</f>
        <v>1</v>
      </c>
      <c r="Y136" s="27">
        <f>IF(AND(R136="",U136="",V136=""),1,0)</f>
        <v>0</v>
      </c>
      <c r="Z136" s="27">
        <f>IF(AND(OR(V136&lt;&gt;"",U136&lt;&gt;""),W136=""),1,0)</f>
        <v>0</v>
      </c>
      <c r="AA136" s="27">
        <f>IF(AND(V136&lt;&gt;"",W136=""),1,0)</f>
        <v>0</v>
      </c>
      <c r="AB136" s="57">
        <v>28</v>
      </c>
    </row>
    <row r="137" spans="1:33" x14ac:dyDescent="0.25">
      <c r="A137" s="59">
        <v>0</v>
      </c>
      <c r="B137" s="71" t="s">
        <v>646</v>
      </c>
      <c r="C137" s="71">
        <f>VLOOKUP(D137,[1]vacantes!$H:$I,2,FALSE)</f>
        <v>1380</v>
      </c>
      <c r="D137" s="71" t="str">
        <f>F137&amp;"-"&amp;S137&amp;"-"&amp;IF(V137="",1,2)</f>
        <v>323-17-1</v>
      </c>
      <c r="E137" s="71" t="s">
        <v>1161</v>
      </c>
      <c r="F137" s="71">
        <v>323</v>
      </c>
      <c r="G137" s="72" t="s">
        <v>482</v>
      </c>
      <c r="H137" s="60" t="s">
        <v>12</v>
      </c>
      <c r="I137" s="60" t="s">
        <v>205</v>
      </c>
      <c r="J137" s="60" t="s">
        <v>203</v>
      </c>
      <c r="K137" s="60">
        <v>0</v>
      </c>
      <c r="M137" s="62">
        <v>43175</v>
      </c>
      <c r="N137" s="60" t="s">
        <v>27</v>
      </c>
      <c r="O137" s="60" t="s">
        <v>112</v>
      </c>
      <c r="R137" s="60" t="s">
        <v>713</v>
      </c>
      <c r="S137" s="59">
        <v>17</v>
      </c>
      <c r="T137" s="60" t="s">
        <v>23</v>
      </c>
      <c r="W137" s="57">
        <v>0</v>
      </c>
      <c r="X137" s="27">
        <f>IF(AND(V137="",R137&lt;&gt;""),1,0)</f>
        <v>1</v>
      </c>
      <c r="Y137" s="27">
        <f>IF(AND(R137="",U137="",V137=""),1,0)</f>
        <v>0</v>
      </c>
      <c r="Z137" s="27">
        <f>IF(AND(OR(V137&lt;&gt;"",U137&lt;&gt;""),W137=""),1,0)</f>
        <v>0</v>
      </c>
      <c r="AA137" s="27">
        <f>IF(AND(V137&lt;&gt;"",W137=""),1,0)</f>
        <v>0</v>
      </c>
      <c r="AB137" s="27"/>
      <c r="AC137" s="27"/>
      <c r="AD137" s="27"/>
      <c r="AE137" s="5" t="str">
        <f ca="1">IF(Y137&lt;&gt;0,NETWORKDAYS(M137,TODAY()),"")</f>
        <v/>
      </c>
      <c r="AF137" s="59" t="str">
        <f>IF(Z137=1,NETWORKDAYS(M137,U137),"")</f>
        <v/>
      </c>
      <c r="AG137" s="5" t="str">
        <f ca="1">IF(AA137=1,_xlfn.DAYS(TODAY(),V137),"")</f>
        <v/>
      </c>
    </row>
    <row r="138" spans="1:33" x14ac:dyDescent="0.25">
      <c r="A138" s="59">
        <v>0</v>
      </c>
      <c r="B138" s="71" t="s">
        <v>359</v>
      </c>
      <c r="C138" s="71">
        <f>VLOOKUP(D138,[1]vacantes!$H:$I,2,FALSE)</f>
        <v>1254</v>
      </c>
      <c r="D138" s="71" t="str">
        <f>F138&amp;"-"&amp;S138&amp;"-"&amp;IF(V138="",1,2)</f>
        <v>336-16-1</v>
      </c>
      <c r="E138" s="71" t="s">
        <v>1122</v>
      </c>
      <c r="F138" s="71">
        <v>336</v>
      </c>
      <c r="G138" s="72" t="s">
        <v>31</v>
      </c>
      <c r="H138" s="60" t="s">
        <v>357</v>
      </c>
      <c r="I138" s="60" t="s">
        <v>205</v>
      </c>
      <c r="J138" s="60" t="s">
        <v>203</v>
      </c>
      <c r="K138" s="60">
        <v>0</v>
      </c>
      <c r="L138" s="60">
        <v>1</v>
      </c>
      <c r="M138" s="62">
        <v>43152</v>
      </c>
      <c r="N138" s="60" t="s">
        <v>27</v>
      </c>
      <c r="O138" s="60" t="s">
        <v>112</v>
      </c>
      <c r="R138" s="60" t="s">
        <v>484</v>
      </c>
      <c r="S138" s="59">
        <v>16</v>
      </c>
      <c r="T138" s="60" t="s">
        <v>29</v>
      </c>
      <c r="W138" s="57">
        <v>0</v>
      </c>
      <c r="X138" s="27">
        <f>IF(AND(V138="",R138&lt;&gt;""),1,0)</f>
        <v>1</v>
      </c>
      <c r="Y138" s="27">
        <f>IF(AND(R138="",U138="",V138=""),1,0)</f>
        <v>0</v>
      </c>
      <c r="Z138" s="27">
        <f>IF(AND(OR(V138&lt;&gt;"",U138&lt;&gt;""),W138=""),1,0)</f>
        <v>0</v>
      </c>
      <c r="AA138" s="27">
        <f>IF(AND(V138&lt;&gt;"",W138=""),1,0)</f>
        <v>0</v>
      </c>
      <c r="AB138" s="27"/>
      <c r="AC138" s="27"/>
      <c r="AD138" s="27"/>
      <c r="AE138" s="5" t="str">
        <f ca="1">IF(Y138&lt;&gt;0,NETWORKDAYS(M138,TODAY()),"")</f>
        <v/>
      </c>
      <c r="AF138" s="59" t="str">
        <f>IF(Z138=1,NETWORKDAYS(M138,U138),"")</f>
        <v/>
      </c>
      <c r="AG138" s="5" t="str">
        <f ca="1">IF(AA138=1,_xlfn.DAYS(TODAY(),V138),"")</f>
        <v/>
      </c>
    </row>
    <row r="139" spans="1:33" x14ac:dyDescent="0.25">
      <c r="A139" s="59">
        <v>0</v>
      </c>
      <c r="B139" s="71" t="s">
        <v>326</v>
      </c>
      <c r="C139" s="71">
        <f>VLOOKUP(D139,[1]vacantes!$H:$I,2,FALSE)</f>
        <v>1220</v>
      </c>
      <c r="D139" s="71" t="str">
        <f>F139&amp;"-"&amp;S139&amp;"-"&amp;IF(V139="",1,2)</f>
        <v>339-16-1</v>
      </c>
      <c r="E139" s="71" t="s">
        <v>1135</v>
      </c>
      <c r="F139" s="71">
        <v>339</v>
      </c>
      <c r="G139" s="72" t="s">
        <v>32</v>
      </c>
      <c r="H139" s="60" t="s">
        <v>357</v>
      </c>
      <c r="I139" s="60" t="s">
        <v>205</v>
      </c>
      <c r="J139" s="60" t="s">
        <v>203</v>
      </c>
      <c r="K139" s="60">
        <v>0</v>
      </c>
      <c r="M139" s="62">
        <v>43145</v>
      </c>
      <c r="N139" s="60" t="s">
        <v>28</v>
      </c>
      <c r="O139" s="60" t="s">
        <v>177</v>
      </c>
      <c r="R139" s="60" t="s">
        <v>350</v>
      </c>
      <c r="S139" s="59">
        <v>16</v>
      </c>
      <c r="T139" s="60" t="s">
        <v>29</v>
      </c>
      <c r="W139" s="57">
        <v>0</v>
      </c>
      <c r="X139" s="27">
        <f>IF(AND(V139="",R139&lt;&gt;""),1,0)</f>
        <v>1</v>
      </c>
      <c r="Y139" s="27">
        <f>IF(AND(R139="",U139="",V139=""),1,0)</f>
        <v>0</v>
      </c>
      <c r="Z139" s="27">
        <f>IF(AND(OR(V139&lt;&gt;"",U139&lt;&gt;""),W139=""),1,0)</f>
        <v>0</v>
      </c>
      <c r="AA139" s="27">
        <f>IF(AND(V139&lt;&gt;"",W139=""),1,0)</f>
        <v>0</v>
      </c>
      <c r="AB139" s="27"/>
      <c r="AC139" s="27"/>
      <c r="AD139" s="27"/>
      <c r="AE139" s="5" t="str">
        <f ca="1">IF(Y139&lt;&gt;0,NETWORKDAYS(M139,TODAY()),"")</f>
        <v/>
      </c>
      <c r="AF139" s="59" t="str">
        <f>IF(Z139=1,NETWORKDAYS(M139,U139),"")</f>
        <v/>
      </c>
      <c r="AG139" s="5" t="str">
        <f ca="1">IF(AA139=1,_xlfn.DAYS(TODAY(),V139),"")</f>
        <v/>
      </c>
    </row>
    <row r="140" spans="1:33" x14ac:dyDescent="0.25">
      <c r="A140" s="59">
        <v>0</v>
      </c>
      <c r="B140" s="71" t="s">
        <v>382</v>
      </c>
      <c r="C140" s="71">
        <f>VLOOKUP(D140,[1]vacantes!$H:$I,2,FALSE)</f>
        <v>1256</v>
      </c>
      <c r="D140" s="71" t="str">
        <f>F140&amp;"-"&amp;S140&amp;"-"&amp;IF(V140="",1,2)</f>
        <v>329-14-1</v>
      </c>
      <c r="E140" s="71" t="s">
        <v>1125</v>
      </c>
      <c r="F140" s="71">
        <v>329</v>
      </c>
      <c r="G140" s="72" t="s">
        <v>147</v>
      </c>
      <c r="H140" s="60" t="s">
        <v>12</v>
      </c>
      <c r="I140" s="60" t="s">
        <v>205</v>
      </c>
      <c r="J140" s="60" t="s">
        <v>203</v>
      </c>
      <c r="K140" s="60">
        <v>0</v>
      </c>
      <c r="L140" s="60">
        <v>2</v>
      </c>
      <c r="M140" s="62">
        <v>43152</v>
      </c>
      <c r="N140" s="60" t="s">
        <v>28</v>
      </c>
      <c r="O140" s="60" t="s">
        <v>112</v>
      </c>
      <c r="R140" s="60" t="s">
        <v>400</v>
      </c>
      <c r="S140" s="59">
        <v>14</v>
      </c>
      <c r="T140" s="60" t="s">
        <v>35</v>
      </c>
      <c r="W140" s="57">
        <v>0</v>
      </c>
      <c r="X140" s="27">
        <f>IF(AND(V140="",R140&lt;&gt;""),1,0)</f>
        <v>1</v>
      </c>
      <c r="Y140" s="27">
        <f>IF(AND(R140="",U140="",V140=""),1,0)</f>
        <v>0</v>
      </c>
      <c r="Z140" s="27">
        <f>IF(AND(OR(V140&lt;&gt;"",U140&lt;&gt;""),W140=""),1,0)</f>
        <v>0</v>
      </c>
      <c r="AA140" s="27">
        <f>IF(AND(V140&lt;&gt;"",W140=""),1,0)</f>
        <v>0</v>
      </c>
      <c r="AB140" s="27"/>
      <c r="AC140" s="27"/>
      <c r="AD140" s="27"/>
      <c r="AE140" s="5" t="str">
        <f ca="1">IF(Y140&lt;&gt;0,NETWORKDAYS(M140,TODAY()),"")</f>
        <v/>
      </c>
      <c r="AF140" s="59" t="str">
        <f>IF(Z140=1,NETWORKDAYS(M140,U140),"")</f>
        <v/>
      </c>
      <c r="AG140" s="5" t="str">
        <f ca="1">IF(AA140=1,_xlfn.DAYS(TODAY(),V140),"")</f>
        <v/>
      </c>
    </row>
    <row r="141" spans="1:33" x14ac:dyDescent="0.25">
      <c r="A141" s="59">
        <v>0</v>
      </c>
      <c r="B141" s="71" t="s">
        <v>965</v>
      </c>
      <c r="C141" s="71">
        <f>VLOOKUP(D141,[1]vacantes!$H:$I,2,FALSE)</f>
        <v>1564</v>
      </c>
      <c r="D141" s="71" t="str">
        <f>F141&amp;"-"&amp;S141&amp;"-"&amp;IF(V141="",1,2)</f>
        <v>339-14-1</v>
      </c>
      <c r="E141" s="71" t="e">
        <v>#N/A</v>
      </c>
      <c r="F141" s="71">
        <v>339</v>
      </c>
      <c r="G141" s="72" t="s">
        <v>966</v>
      </c>
      <c r="H141" s="60" t="s">
        <v>357</v>
      </c>
      <c r="I141" s="60" t="s">
        <v>341</v>
      </c>
      <c r="J141" s="60" t="s">
        <v>715</v>
      </c>
      <c r="K141" s="62">
        <v>27332</v>
      </c>
      <c r="M141" s="62">
        <v>43216</v>
      </c>
      <c r="N141" s="60" t="s">
        <v>800</v>
      </c>
      <c r="O141" s="60" t="s">
        <v>967</v>
      </c>
      <c r="R141" s="60" t="s">
        <v>1025</v>
      </c>
      <c r="S141" s="59">
        <v>14</v>
      </c>
      <c r="T141" s="60" t="s">
        <v>35</v>
      </c>
      <c r="W141" s="57">
        <v>0</v>
      </c>
      <c r="X141" s="27">
        <f>IF(AND(V141="",R141&lt;&gt;""),1,0)</f>
        <v>1</v>
      </c>
      <c r="Y141" s="27">
        <f>IF(AND(R141="",U141="",V141=""),1,0)</f>
        <v>0</v>
      </c>
      <c r="Z141" s="27">
        <f>IF(AND(OR(V141&lt;&gt;"",U141&lt;&gt;""),W141=""),1,0)</f>
        <v>0</v>
      </c>
      <c r="AA141" s="27">
        <f>IF(AND(V141&lt;&gt;"",W141=""),1,0)</f>
        <v>0</v>
      </c>
      <c r="AB141" s="57">
        <v>43</v>
      </c>
    </row>
    <row r="142" spans="1:33" x14ac:dyDescent="0.25">
      <c r="A142" s="59">
        <v>0</v>
      </c>
      <c r="B142" s="71" t="s">
        <v>152</v>
      </c>
      <c r="C142" s="71">
        <f>VLOOKUP(D142,[1]vacantes!$H:$I,2,FALSE)</f>
        <v>1137</v>
      </c>
      <c r="D142" s="71" t="str">
        <f>F142&amp;"-"&amp;S142&amp;"-"&amp;IF(V142="",1,2)</f>
        <v>315-12-1</v>
      </c>
      <c r="E142" s="71" t="s">
        <v>1172</v>
      </c>
      <c r="F142" s="71">
        <v>315</v>
      </c>
      <c r="G142" s="72" t="s">
        <v>63</v>
      </c>
      <c r="H142" s="59" t="s">
        <v>383</v>
      </c>
      <c r="I142" s="59"/>
      <c r="J142" s="60" t="s">
        <v>203</v>
      </c>
      <c r="K142" s="60">
        <v>0</v>
      </c>
      <c r="M142" s="62">
        <v>43122</v>
      </c>
      <c r="N142" s="60" t="s">
        <v>28</v>
      </c>
      <c r="O142" s="60" t="s">
        <v>112</v>
      </c>
      <c r="R142" s="60" t="s">
        <v>232</v>
      </c>
      <c r="S142" s="59">
        <v>12</v>
      </c>
      <c r="T142" s="60" t="s">
        <v>22</v>
      </c>
      <c r="W142" s="57">
        <v>0</v>
      </c>
      <c r="X142" s="27">
        <f>IF(AND(V142="",R142&lt;&gt;""),1,0)</f>
        <v>1</v>
      </c>
      <c r="Y142" s="27">
        <f>IF(AND(R142="",U142="",V142=""),1,0)</f>
        <v>0</v>
      </c>
      <c r="Z142" s="27">
        <f>IF(AND(OR(V142&lt;&gt;"",U142&lt;&gt;""),W142=""),1,0)</f>
        <v>0</v>
      </c>
      <c r="AA142" s="27">
        <f>IF(AND(V142&lt;&gt;"",W142=""),1,0)</f>
        <v>0</v>
      </c>
      <c r="AB142" s="27"/>
      <c r="AC142" s="27"/>
      <c r="AD142" s="27"/>
      <c r="AE142" s="5" t="str">
        <f ca="1">IF(Y142&lt;&gt;0,NETWORKDAYS(M142,TODAY()),"")</f>
        <v/>
      </c>
      <c r="AF142" s="59" t="str">
        <f>IF(Z142=1,NETWORKDAYS(M142,U142),"")</f>
        <v/>
      </c>
      <c r="AG142" s="5" t="str">
        <f ca="1">IF(AA142=1,_xlfn.DAYS(TODAY(),V142),"")</f>
        <v/>
      </c>
    </row>
    <row r="143" spans="1:33" x14ac:dyDescent="0.25">
      <c r="A143" s="59">
        <v>0</v>
      </c>
      <c r="B143" s="71" t="s">
        <v>282</v>
      </c>
      <c r="C143" s="71">
        <f>VLOOKUP(D143,[1]vacantes!$H:$I,2,FALSE)</f>
        <v>1086</v>
      </c>
      <c r="D143" s="71" t="str">
        <f>F143&amp;"-"&amp;S143&amp;"-"&amp;IF(V143="",1,2)</f>
        <v>341-14-1</v>
      </c>
      <c r="E143" s="71" t="s">
        <v>1113</v>
      </c>
      <c r="F143" s="71">
        <v>341</v>
      </c>
      <c r="G143" s="72" t="s">
        <v>26</v>
      </c>
      <c r="H143" s="60" t="s">
        <v>6</v>
      </c>
      <c r="I143" s="60" t="s">
        <v>205</v>
      </c>
      <c r="J143" s="60" t="s">
        <v>203</v>
      </c>
      <c r="K143" s="60">
        <v>0</v>
      </c>
      <c r="L143" s="60">
        <v>1</v>
      </c>
      <c r="M143" s="62">
        <v>43138</v>
      </c>
      <c r="N143" s="60" t="s">
        <v>27</v>
      </c>
      <c r="O143" s="60" t="s">
        <v>112</v>
      </c>
      <c r="R143" s="60" t="s">
        <v>320</v>
      </c>
      <c r="S143" s="59">
        <v>14</v>
      </c>
      <c r="T143" s="60" t="s">
        <v>35</v>
      </c>
      <c r="W143" s="57">
        <v>0</v>
      </c>
      <c r="X143" s="27">
        <f>IF(AND(V143="",R143&lt;&gt;""),1,0)</f>
        <v>1</v>
      </c>
      <c r="Y143" s="27">
        <f>IF(AND(R143="",U143="",V143=""),1,0)</f>
        <v>0</v>
      </c>
      <c r="Z143" s="27">
        <f>IF(AND(OR(V143&lt;&gt;"",U143&lt;&gt;""),W143=""),1,0)</f>
        <v>0</v>
      </c>
      <c r="AA143" s="27">
        <f>IF(AND(V143&lt;&gt;"",W143=""),1,0)</f>
        <v>0</v>
      </c>
      <c r="AB143" s="56">
        <f ca="1">+YEARFRAC(K143,TODAY())</f>
        <v>118.35277777777777</v>
      </c>
      <c r="AC143" s="56"/>
      <c r="AD143" s="27"/>
      <c r="AE143" s="5" t="str">
        <f ca="1">IF(Y143&lt;&gt;0,NETWORKDAYS(M143,TODAY()),"")</f>
        <v/>
      </c>
      <c r="AF143" s="59" t="str">
        <f>IF(Z143=1,NETWORKDAYS(M143,U143),"")</f>
        <v/>
      </c>
      <c r="AG143" s="5" t="str">
        <f ca="1">IF(AA143=1,_xlfn.DAYS(TODAY(),V143),"")</f>
        <v/>
      </c>
    </row>
    <row r="144" spans="1:33" x14ac:dyDescent="0.25">
      <c r="A144" s="59">
        <v>0</v>
      </c>
      <c r="B144" s="71" t="s">
        <v>223</v>
      </c>
      <c r="C144" s="71">
        <f>VLOOKUP(D144,[1]vacantes!$H:$I,2,FALSE)</f>
        <v>1093</v>
      </c>
      <c r="D144" s="71" t="str">
        <f>F144&amp;"-"&amp;S144&amp;"-"&amp;IF(V144="",1,2)</f>
        <v>250-17-1</v>
      </c>
      <c r="E144" s="71" t="s">
        <v>1126</v>
      </c>
      <c r="F144" s="71">
        <v>250</v>
      </c>
      <c r="G144" s="72" t="s">
        <v>216</v>
      </c>
      <c r="H144" s="60" t="s">
        <v>6</v>
      </c>
      <c r="I144" s="60" t="s">
        <v>215</v>
      </c>
      <c r="J144" s="60" t="s">
        <v>204</v>
      </c>
      <c r="K144" s="60">
        <v>0</v>
      </c>
      <c r="L144" s="60">
        <v>2</v>
      </c>
      <c r="M144" s="62">
        <v>43131</v>
      </c>
      <c r="N144" s="60" t="s">
        <v>27</v>
      </c>
      <c r="O144" s="60" t="s">
        <v>151</v>
      </c>
      <c r="R144" s="60" t="s">
        <v>320</v>
      </c>
      <c r="S144" s="59">
        <v>17</v>
      </c>
      <c r="T144" s="60" t="s">
        <v>23</v>
      </c>
      <c r="W144" s="57">
        <v>0</v>
      </c>
      <c r="X144" s="27">
        <f>IF(AND(V144="",R144&lt;&gt;""),1,0)</f>
        <v>1</v>
      </c>
      <c r="Y144" s="27">
        <f>IF(AND(R144="",U144="",V144=""),1,0)</f>
        <v>0</v>
      </c>
      <c r="Z144" s="27">
        <f>IF(AND(OR(V144&lt;&gt;"",U144&lt;&gt;""),W144=""),1,0)</f>
        <v>0</v>
      </c>
      <c r="AA144" s="27">
        <f>IF(AND(V144&lt;&gt;"",W144=""),1,0)</f>
        <v>0</v>
      </c>
      <c r="AB144" s="27"/>
      <c r="AC144" s="27"/>
      <c r="AD144" s="27"/>
      <c r="AE144" s="5" t="str">
        <f ca="1">IF(Y144&lt;&gt;0,NETWORKDAYS(M144,TODAY()),"")</f>
        <v/>
      </c>
      <c r="AF144" s="59" t="str">
        <f>IF(Z144=1,NETWORKDAYS(M144,U144),"")</f>
        <v/>
      </c>
      <c r="AG144" s="5" t="str">
        <f ca="1">IF(AA144=1,_xlfn.DAYS(TODAY(),V144),"")</f>
        <v/>
      </c>
    </row>
    <row r="145" spans="1:33" x14ac:dyDescent="0.25">
      <c r="A145" s="59">
        <v>0</v>
      </c>
      <c r="B145" s="71" t="s">
        <v>788</v>
      </c>
      <c r="C145" s="71">
        <f>VLOOKUP(D145,[1]vacantes!$H:$I,2,FALSE)</f>
        <v>1137</v>
      </c>
      <c r="D145" s="71" t="str">
        <f>F145&amp;"-"&amp;S145&amp;"-"&amp;IF(V145="",1,2)</f>
        <v>315-12-1</v>
      </c>
      <c r="E145" s="71" t="s">
        <v>1172</v>
      </c>
      <c r="F145" s="71">
        <v>315</v>
      </c>
      <c r="G145" s="72" t="s">
        <v>63</v>
      </c>
      <c r="H145" s="60" t="s">
        <v>349</v>
      </c>
      <c r="I145" s="60" t="s">
        <v>205</v>
      </c>
      <c r="J145" s="60" t="s">
        <v>203</v>
      </c>
      <c r="K145" s="60" t="s">
        <v>789</v>
      </c>
      <c r="M145" s="62">
        <v>43199</v>
      </c>
      <c r="N145" s="60" t="s">
        <v>27</v>
      </c>
      <c r="O145" s="60" t="s">
        <v>151</v>
      </c>
      <c r="Q145" s="60" t="s">
        <v>950</v>
      </c>
      <c r="R145" s="60" t="s">
        <v>320</v>
      </c>
      <c r="S145" s="59">
        <v>12</v>
      </c>
      <c r="T145" s="60" t="s">
        <v>22</v>
      </c>
      <c r="W145" s="57">
        <v>0</v>
      </c>
      <c r="X145" s="27">
        <f>IF(AND(V145="",R145&lt;&gt;""),1,0)</f>
        <v>1</v>
      </c>
      <c r="Y145" s="27">
        <f>IF(AND(R145="",U145="",V145=""),1,0)</f>
        <v>0</v>
      </c>
      <c r="Z145" s="27">
        <f>IF(AND(OR(V145&lt;&gt;"",U145&lt;&gt;""),W145=""),1,0)</f>
        <v>0</v>
      </c>
      <c r="AA145" s="27">
        <f>IF(AND(V145&lt;&gt;"",W145=""),1,0)</f>
        <v>0</v>
      </c>
      <c r="AB145" s="27">
        <v>24</v>
      </c>
      <c r="AC145" s="27"/>
      <c r="AD145" s="27"/>
      <c r="AE145" s="5" t="str">
        <f ca="1">IF(Y145&lt;&gt;0,NETWORKDAYS(M145,TODAY()),"")</f>
        <v/>
      </c>
      <c r="AF145" s="59" t="str">
        <f>IF(Z145=1,NETWORKDAYS(M145,U145),"")</f>
        <v/>
      </c>
      <c r="AG145" s="5" t="str">
        <f ca="1">IF(AA145=1,_xlfn.DAYS(TODAY(),V145),"")</f>
        <v/>
      </c>
    </row>
    <row r="146" spans="1:33" x14ac:dyDescent="0.25">
      <c r="A146" s="59">
        <v>0</v>
      </c>
      <c r="B146" s="71" t="s">
        <v>569</v>
      </c>
      <c r="C146" s="71">
        <f>VLOOKUP(D146,[1]vacantes!$H:$I,2,FALSE)</f>
        <v>1153</v>
      </c>
      <c r="D146" s="71" t="str">
        <f>F146&amp;"-"&amp;S146&amp;"-"&amp;IF(V146="",1,2)</f>
        <v>312-12-1</v>
      </c>
      <c r="E146" s="71" t="e">
        <v>#N/A</v>
      </c>
      <c r="F146" s="71">
        <v>312</v>
      </c>
      <c r="G146" s="71" t="s">
        <v>599</v>
      </c>
      <c r="H146" s="62" t="s">
        <v>349</v>
      </c>
      <c r="I146" s="60" t="s">
        <v>215</v>
      </c>
      <c r="J146" s="60" t="s">
        <v>203</v>
      </c>
      <c r="K146" s="60">
        <v>0</v>
      </c>
      <c r="M146" s="62">
        <v>43166</v>
      </c>
      <c r="N146" s="60" t="s">
        <v>27</v>
      </c>
      <c r="O146" s="60" t="s">
        <v>112</v>
      </c>
      <c r="R146" s="60" t="s">
        <v>320</v>
      </c>
      <c r="S146" s="59">
        <v>12</v>
      </c>
      <c r="T146" s="60" t="s">
        <v>22</v>
      </c>
      <c r="W146" s="57">
        <v>0</v>
      </c>
      <c r="X146" s="27">
        <f>IF(AND(V146="",R146&lt;&gt;""),1,0)</f>
        <v>1</v>
      </c>
      <c r="Y146" s="27">
        <f>IF(AND(R146="",U146="",V146=""),1,0)</f>
        <v>0</v>
      </c>
      <c r="Z146" s="27">
        <f>IF(AND(OR(V146&lt;&gt;"",U146&lt;&gt;""),W146=""),1,0)</f>
        <v>0</v>
      </c>
      <c r="AA146" s="27">
        <f>IF(AND(V146&lt;&gt;"",W146=""),1,0)</f>
        <v>0</v>
      </c>
      <c r="AB146" s="27"/>
      <c r="AC146" s="27"/>
      <c r="AD146" s="27"/>
      <c r="AE146" s="5" t="str">
        <f ca="1">IF(Y146&lt;&gt;0,NETWORKDAYS(M146,TODAY()),"")</f>
        <v/>
      </c>
      <c r="AF146" s="59" t="str">
        <f>IF(Z146=1,NETWORKDAYS(M146,U146),"")</f>
        <v/>
      </c>
      <c r="AG146" s="5" t="str">
        <f ca="1">IF(AA146=1,_xlfn.DAYS(TODAY(),V146),"")</f>
        <v/>
      </c>
    </row>
    <row r="147" spans="1:33" x14ac:dyDescent="0.25">
      <c r="A147" s="59">
        <v>0</v>
      </c>
      <c r="B147" s="71" t="s">
        <v>577</v>
      </c>
      <c r="C147" s="71">
        <f>VLOOKUP(D147,[1]vacantes!$H:$I,2,FALSE)</f>
        <v>1188</v>
      </c>
      <c r="D147" s="71" t="str">
        <f>F147&amp;"-"&amp;S147&amp;"-"&amp;IF(V147="",1,2)</f>
        <v>317-12-1</v>
      </c>
      <c r="E147" s="71" t="s">
        <v>1103</v>
      </c>
      <c r="F147" s="71">
        <v>317</v>
      </c>
      <c r="G147" s="71" t="s">
        <v>18</v>
      </c>
      <c r="H147" s="62" t="s">
        <v>349</v>
      </c>
      <c r="I147" s="60" t="s">
        <v>374</v>
      </c>
      <c r="J147" s="60" t="s">
        <v>203</v>
      </c>
      <c r="K147" s="60">
        <v>0</v>
      </c>
      <c r="M147" s="62">
        <v>43172</v>
      </c>
      <c r="N147" s="60" t="s">
        <v>27</v>
      </c>
      <c r="O147" s="60" t="s">
        <v>351</v>
      </c>
      <c r="R147" s="60" t="s">
        <v>320</v>
      </c>
      <c r="S147" s="59">
        <v>12</v>
      </c>
      <c r="T147" s="60" t="s">
        <v>22</v>
      </c>
      <c r="W147" s="57">
        <v>0</v>
      </c>
      <c r="X147" s="27">
        <f>IF(AND(V147="",R147&lt;&gt;""),1,0)</f>
        <v>1</v>
      </c>
      <c r="Y147" s="27">
        <f>IF(AND(R147="",U147="",V147=""),1,0)</f>
        <v>0</v>
      </c>
      <c r="Z147" s="27">
        <f>IF(AND(OR(V147&lt;&gt;"",U147&lt;&gt;""),W147=""),1,0)</f>
        <v>0</v>
      </c>
      <c r="AA147" s="27">
        <f>IF(AND(V147&lt;&gt;"",W147=""),1,0)</f>
        <v>0</v>
      </c>
      <c r="AB147" s="27"/>
      <c r="AC147" s="27"/>
      <c r="AD147" s="27"/>
      <c r="AE147" s="5" t="str">
        <f ca="1">IF(Y147&lt;&gt;0,NETWORKDAYS(M147,TODAY()),"")</f>
        <v/>
      </c>
      <c r="AF147" s="59" t="str">
        <f>IF(Z147=1,NETWORKDAYS(M147,U147),"")</f>
        <v/>
      </c>
      <c r="AG147" s="5" t="str">
        <f ca="1">IF(AA147=1,_xlfn.DAYS(TODAY(),V147),"")</f>
        <v/>
      </c>
    </row>
    <row r="148" spans="1:33" x14ac:dyDescent="0.25">
      <c r="A148" s="59">
        <v>0</v>
      </c>
      <c r="B148" s="71" t="s">
        <v>665</v>
      </c>
      <c r="C148" s="71">
        <f>VLOOKUP(D148,[1]vacantes!$H:$I,2,FALSE)</f>
        <v>1188</v>
      </c>
      <c r="D148" s="71" t="str">
        <f>F148&amp;"-"&amp;S148&amp;"-"&amp;IF(V148="",1,2)</f>
        <v>317-12-1</v>
      </c>
      <c r="E148" s="71" t="s">
        <v>1103</v>
      </c>
      <c r="F148" s="71">
        <v>317</v>
      </c>
      <c r="G148" s="71" t="s">
        <v>18</v>
      </c>
      <c r="H148" s="62" t="s">
        <v>349</v>
      </c>
      <c r="I148" s="60" t="s">
        <v>205</v>
      </c>
      <c r="J148" s="60" t="s">
        <v>203</v>
      </c>
      <c r="K148" s="60">
        <v>0</v>
      </c>
      <c r="M148" s="62">
        <v>43182</v>
      </c>
      <c r="N148" s="60" t="s">
        <v>27</v>
      </c>
      <c r="O148" s="60" t="s">
        <v>112</v>
      </c>
      <c r="R148" s="60" t="s">
        <v>320</v>
      </c>
      <c r="S148" s="59">
        <v>12</v>
      </c>
      <c r="T148" s="60" t="s">
        <v>22</v>
      </c>
      <c r="W148" s="57">
        <v>0</v>
      </c>
      <c r="X148" s="27">
        <f>IF(AND(V148="",R148&lt;&gt;""),1,0)</f>
        <v>1</v>
      </c>
      <c r="Y148" s="27">
        <f>IF(AND(R148="",U148="",V148=""),1,0)</f>
        <v>0</v>
      </c>
      <c r="Z148" s="27">
        <f>IF(AND(OR(V148&lt;&gt;"",U148&lt;&gt;""),W148=""),1,0)</f>
        <v>0</v>
      </c>
      <c r="AA148" s="27">
        <f>IF(AND(V148&lt;&gt;"",W148=""),1,0)</f>
        <v>0</v>
      </c>
      <c r="AB148" s="27"/>
      <c r="AC148" s="27"/>
      <c r="AD148" s="27"/>
      <c r="AE148" s="5" t="str">
        <f ca="1">IF(Y148&lt;&gt;0,NETWORKDAYS(M148,TODAY()),"")</f>
        <v/>
      </c>
      <c r="AF148" s="59" t="str">
        <f>IF(Z148=1,NETWORKDAYS(M148,U148),"")</f>
        <v/>
      </c>
      <c r="AG148" s="5" t="str">
        <f ca="1">IF(AA148=1,_xlfn.DAYS(TODAY(),V148),"")</f>
        <v/>
      </c>
    </row>
    <row r="149" spans="1:33" x14ac:dyDescent="0.25">
      <c r="A149" s="59">
        <v>0</v>
      </c>
      <c r="B149" s="71" t="s">
        <v>897</v>
      </c>
      <c r="C149" s="71">
        <f>VLOOKUP(D149,[1]vacantes!$H:$I,2,FALSE)</f>
        <v>1188</v>
      </c>
      <c r="D149" s="71" t="str">
        <f>F149&amp;"-"&amp;S149&amp;"-"&amp;IF(V149="",1,2)</f>
        <v>317-12-1</v>
      </c>
      <c r="E149" s="71" t="s">
        <v>1103</v>
      </c>
      <c r="F149" s="71">
        <v>317</v>
      </c>
      <c r="G149" s="90" t="s">
        <v>18</v>
      </c>
      <c r="H149" s="63" t="s">
        <v>349</v>
      </c>
      <c r="I149" s="63" t="s">
        <v>205</v>
      </c>
      <c r="J149" s="63" t="s">
        <v>203</v>
      </c>
      <c r="K149" s="63" t="s">
        <v>898</v>
      </c>
      <c r="L149" s="63">
        <v>1</v>
      </c>
      <c r="M149" s="64">
        <v>43200</v>
      </c>
      <c r="N149" s="63" t="s">
        <v>27</v>
      </c>
      <c r="O149" s="63" t="s">
        <v>112</v>
      </c>
      <c r="P149" s="69"/>
      <c r="Q149" s="69"/>
      <c r="R149" s="63" t="s">
        <v>320</v>
      </c>
      <c r="S149" s="59">
        <v>12</v>
      </c>
      <c r="T149" s="63" t="s">
        <v>22</v>
      </c>
      <c r="U149" s="69"/>
      <c r="W149" s="57">
        <v>0</v>
      </c>
      <c r="X149" s="27">
        <f>IF(AND(V149="",R149&lt;&gt;""),1,0)</f>
        <v>1</v>
      </c>
      <c r="Y149" s="27">
        <f>IF(AND(R149="",U149="",V149=""),1,0)</f>
        <v>0</v>
      </c>
      <c r="Z149" s="27">
        <f>IF(AND(OR(V149&lt;&gt;"",U149&lt;&gt;""),W149=""),1,0)</f>
        <v>0</v>
      </c>
      <c r="AA149" s="27">
        <f>IF(AND(V149&lt;&gt;"",W149=""),1,0)</f>
        <v>0</v>
      </c>
      <c r="AB149" s="27"/>
      <c r="AC149" s="27"/>
      <c r="AD149" s="27"/>
      <c r="AE149" s="5" t="str">
        <f ca="1">IF(Y149&lt;&gt;0,NETWORKDAYS(M149,TODAY()),"")</f>
        <v/>
      </c>
      <c r="AF149" s="59" t="str">
        <f>IF(Z149=1,NETWORKDAYS(M149,U149),"")</f>
        <v/>
      </c>
      <c r="AG149" s="5" t="str">
        <f ca="1">IF(AA149=1,_xlfn.DAYS(TODAY(),V149),"")</f>
        <v/>
      </c>
    </row>
    <row r="150" spans="1:33" x14ac:dyDescent="0.25">
      <c r="A150" s="59">
        <v>0</v>
      </c>
      <c r="B150" s="71" t="s">
        <v>244</v>
      </c>
      <c r="C150" s="71">
        <f>VLOOKUP(D150,[1]vacantes!$H:$I,2,FALSE)</f>
        <v>1192</v>
      </c>
      <c r="D150" s="71" t="str">
        <f>F150&amp;"-"&amp;S150&amp;"-"&amp;IF(V150="",1,2)</f>
        <v>249-17-1</v>
      </c>
      <c r="E150" s="71" t="s">
        <v>1101</v>
      </c>
      <c r="F150" s="71">
        <v>249</v>
      </c>
      <c r="G150" s="72" t="s">
        <v>245</v>
      </c>
      <c r="H150" s="60" t="s">
        <v>15</v>
      </c>
      <c r="I150" s="60" t="s">
        <v>205</v>
      </c>
      <c r="J150" s="60" t="s">
        <v>203</v>
      </c>
      <c r="K150" s="60">
        <v>0</v>
      </c>
      <c r="M150" s="62">
        <v>43131</v>
      </c>
      <c r="N150" s="60" t="s">
        <v>28</v>
      </c>
      <c r="O150" s="60" t="s">
        <v>112</v>
      </c>
      <c r="R150" s="60" t="s">
        <v>320</v>
      </c>
      <c r="S150" s="59">
        <v>17</v>
      </c>
      <c r="T150" s="60" t="s">
        <v>23</v>
      </c>
      <c r="W150" s="57">
        <v>0</v>
      </c>
      <c r="X150" s="27">
        <f>IF(AND(V150="",R150&lt;&gt;""),1,0)</f>
        <v>1</v>
      </c>
      <c r="Y150" s="27">
        <f>IF(AND(R150="",U150="",V150=""),1,0)</f>
        <v>0</v>
      </c>
      <c r="Z150" s="27">
        <f>IF(AND(OR(V150&lt;&gt;"",U150&lt;&gt;""),W150=""),1,0)</f>
        <v>0</v>
      </c>
      <c r="AA150" s="27">
        <f>IF(AND(V150&lt;&gt;"",W150=""),1,0)</f>
        <v>0</v>
      </c>
      <c r="AB150" s="27"/>
      <c r="AC150" s="27"/>
      <c r="AD150" s="27"/>
      <c r="AE150" s="5" t="str">
        <f ca="1">IF(Y150&lt;&gt;0,NETWORKDAYS(M150,TODAY()),"")</f>
        <v/>
      </c>
      <c r="AF150" s="59" t="str">
        <f>IF(Z150=1,NETWORKDAYS(M150,U150),"")</f>
        <v/>
      </c>
      <c r="AG150" s="5" t="str">
        <f ca="1">IF(AA150=1,_xlfn.DAYS(TODAY(),V150),"")</f>
        <v/>
      </c>
    </row>
    <row r="151" spans="1:33" x14ac:dyDescent="0.25">
      <c r="A151" s="59">
        <v>0</v>
      </c>
      <c r="B151" s="71" t="s">
        <v>281</v>
      </c>
      <c r="C151" s="71">
        <f>VLOOKUP(D151,[1]vacantes!$H:$I,2,FALSE)</f>
        <v>1206</v>
      </c>
      <c r="D151" s="71" t="str">
        <f>F151&amp;"-"&amp;S151&amp;"-"&amp;IF(V151="",1,2)</f>
        <v>241-14-1</v>
      </c>
      <c r="E151" s="71" t="s">
        <v>1124</v>
      </c>
      <c r="F151" s="71">
        <v>241</v>
      </c>
      <c r="G151" s="72" t="s">
        <v>218</v>
      </c>
      <c r="H151" s="60" t="s">
        <v>10</v>
      </c>
      <c r="I151" s="60" t="s">
        <v>205</v>
      </c>
      <c r="J151" s="60" t="s">
        <v>203</v>
      </c>
      <c r="K151" s="60">
        <v>0</v>
      </c>
      <c r="L151" s="60">
        <v>2</v>
      </c>
      <c r="M151" s="62">
        <v>43137</v>
      </c>
      <c r="N151" s="60" t="s">
        <v>28</v>
      </c>
      <c r="O151" s="60" t="s">
        <v>112</v>
      </c>
      <c r="R151" s="60" t="s">
        <v>320</v>
      </c>
      <c r="S151" s="59">
        <v>14</v>
      </c>
      <c r="T151" s="60" t="s">
        <v>35</v>
      </c>
      <c r="W151" s="57">
        <v>0</v>
      </c>
      <c r="X151" s="27">
        <f>IF(AND(V151="",R151&lt;&gt;""),1,0)</f>
        <v>1</v>
      </c>
      <c r="Y151" s="27">
        <f>IF(AND(R151="",U151="",V151=""),1,0)</f>
        <v>0</v>
      </c>
      <c r="Z151" s="27">
        <f>IF(AND(OR(V151&lt;&gt;"",U151&lt;&gt;""),W151=""),1,0)</f>
        <v>0</v>
      </c>
      <c r="AA151" s="27">
        <f>IF(AND(V151&lt;&gt;"",W151=""),1,0)</f>
        <v>0</v>
      </c>
      <c r="AB151" s="27"/>
      <c r="AC151" s="27"/>
      <c r="AD151" s="27"/>
      <c r="AE151" s="5" t="str">
        <f ca="1">IF(Y151&lt;&gt;0,NETWORKDAYS(M151,TODAY()),"")</f>
        <v/>
      </c>
      <c r="AF151" s="59" t="str">
        <f>IF(Z151=1,NETWORKDAYS(M151,U151),"")</f>
        <v/>
      </c>
      <c r="AG151" s="5" t="str">
        <f ca="1">IF(AA151=1,_xlfn.DAYS(TODAY(),V151),"")</f>
        <v/>
      </c>
    </row>
    <row r="152" spans="1:33" x14ac:dyDescent="0.25">
      <c r="A152" s="59">
        <v>0</v>
      </c>
      <c r="B152" s="71" t="s">
        <v>277</v>
      </c>
      <c r="C152" s="71">
        <f>VLOOKUP(D152,[1]vacantes!$H:$I,2,FALSE)</f>
        <v>1209</v>
      </c>
      <c r="D152" s="71" t="str">
        <f>F152&amp;"-"&amp;S152&amp;"-"&amp;IF(V152="",1,2)</f>
        <v>478-16-1</v>
      </c>
      <c r="E152" s="71" t="e">
        <v>#N/A</v>
      </c>
      <c r="F152" s="92">
        <v>478</v>
      </c>
      <c r="G152" s="72" t="s">
        <v>69</v>
      </c>
      <c r="H152" s="60" t="s">
        <v>70</v>
      </c>
      <c r="I152" s="60" t="s">
        <v>205</v>
      </c>
      <c r="J152" s="60" t="s">
        <v>203</v>
      </c>
      <c r="K152" s="60">
        <v>0</v>
      </c>
      <c r="M152" s="62">
        <v>43138</v>
      </c>
      <c r="N152" s="60" t="s">
        <v>27</v>
      </c>
      <c r="O152" s="60" t="s">
        <v>219</v>
      </c>
      <c r="R152" s="60" t="s">
        <v>320</v>
      </c>
      <c r="S152" s="59">
        <v>16</v>
      </c>
      <c r="T152" s="60" t="s">
        <v>29</v>
      </c>
      <c r="W152" s="57">
        <v>0</v>
      </c>
      <c r="X152" s="27">
        <f>IF(AND(V152="",R152&lt;&gt;""),1,0)</f>
        <v>1</v>
      </c>
      <c r="Y152" s="27">
        <f>IF(AND(R152="",U152="",V152=""),1,0)</f>
        <v>0</v>
      </c>
      <c r="Z152" s="27">
        <f>IF(AND(OR(V152&lt;&gt;"",U152&lt;&gt;""),W152=""),1,0)</f>
        <v>0</v>
      </c>
      <c r="AA152" s="27">
        <f>IF(AND(V152&lt;&gt;"",W152=""),1,0)</f>
        <v>0</v>
      </c>
      <c r="AB152" s="27"/>
      <c r="AC152" s="27"/>
      <c r="AD152" s="27"/>
      <c r="AE152" s="5" t="str">
        <f ca="1">IF(Y152&lt;&gt;0,NETWORKDAYS(M152,TODAY()),"")</f>
        <v/>
      </c>
      <c r="AF152" s="59" t="str">
        <f>IF(Z152=1,NETWORKDAYS(M152,U152),"")</f>
        <v/>
      </c>
      <c r="AG152" s="5" t="str">
        <f ca="1">IF(AA152=1,_xlfn.DAYS(TODAY(),V152),"")</f>
        <v/>
      </c>
    </row>
    <row r="153" spans="1:33" x14ac:dyDescent="0.25">
      <c r="A153" s="59">
        <v>0</v>
      </c>
      <c r="B153" s="71" t="s">
        <v>367</v>
      </c>
      <c r="C153" s="71">
        <f>VLOOKUP(D153,[1]vacantes!$H:$I,2,FALSE)</f>
        <v>1261</v>
      </c>
      <c r="D153" s="71" t="str">
        <f>F153&amp;"-"&amp;S153&amp;"-"&amp;IF(V153="",1,2)</f>
        <v>265-15-1</v>
      </c>
      <c r="E153" s="71" t="s">
        <v>1109</v>
      </c>
      <c r="F153" s="71">
        <v>265</v>
      </c>
      <c r="G153" s="72" t="s">
        <v>368</v>
      </c>
      <c r="H153" s="60" t="s">
        <v>41</v>
      </c>
      <c r="I153" s="60" t="s">
        <v>205</v>
      </c>
      <c r="J153" s="60" t="s">
        <v>203</v>
      </c>
      <c r="K153" s="60">
        <v>0</v>
      </c>
      <c r="M153" s="62">
        <v>43152</v>
      </c>
      <c r="N153" s="60" t="s">
        <v>346</v>
      </c>
      <c r="O153" s="60" t="s">
        <v>134</v>
      </c>
      <c r="R153" s="60" t="s">
        <v>320</v>
      </c>
      <c r="S153" s="59">
        <v>15</v>
      </c>
      <c r="T153" s="59" t="s">
        <v>369</v>
      </c>
      <c r="W153" s="57">
        <v>0</v>
      </c>
      <c r="X153" s="27">
        <f>IF(AND(V153="",R153&lt;&gt;""),1,0)</f>
        <v>1</v>
      </c>
      <c r="Y153" s="27">
        <f>IF(AND(R153="",U153="",V153=""),1,0)</f>
        <v>0</v>
      </c>
      <c r="Z153" s="27">
        <f>IF(AND(OR(V153&lt;&gt;"",U153&lt;&gt;""),W153=""),1,0)</f>
        <v>0</v>
      </c>
      <c r="AA153" s="27">
        <f>IF(AND(V153&lt;&gt;"",W153=""),1,0)</f>
        <v>0</v>
      </c>
      <c r="AB153" s="27"/>
      <c r="AC153" s="27"/>
      <c r="AD153" s="27"/>
      <c r="AE153" s="5" t="str">
        <f ca="1">IF(Y153&lt;&gt;0,NETWORKDAYS(M153,TODAY()),"")</f>
        <v/>
      </c>
      <c r="AF153" s="59" t="str">
        <f>IF(Z153=1,NETWORKDAYS(M153,U153),"")</f>
        <v/>
      </c>
      <c r="AG153" s="5" t="str">
        <f ca="1">IF(AA153=1,_xlfn.DAYS(TODAY(),V153),"")</f>
        <v/>
      </c>
    </row>
    <row r="154" spans="1:33" x14ac:dyDescent="0.25">
      <c r="A154" s="59">
        <v>0</v>
      </c>
      <c r="B154" s="71" t="s">
        <v>623</v>
      </c>
      <c r="C154" s="71">
        <f>VLOOKUP(D154,[1]vacantes!$H:$I,2,FALSE)</f>
        <v>1314</v>
      </c>
      <c r="D154" s="71" t="str">
        <f>F154&amp;"-"&amp;S154&amp;"-"&amp;IF(V154="",1,2)</f>
        <v>316-12-1</v>
      </c>
      <c r="E154" s="71" t="s">
        <v>1167</v>
      </c>
      <c r="F154" s="71">
        <v>316</v>
      </c>
      <c r="G154" s="71" t="s">
        <v>621</v>
      </c>
      <c r="H154" s="62" t="s">
        <v>349</v>
      </c>
      <c r="I154" s="60" t="s">
        <v>205</v>
      </c>
      <c r="J154" s="60" t="s">
        <v>203</v>
      </c>
      <c r="K154" s="60">
        <v>0</v>
      </c>
      <c r="L154" s="60">
        <v>1</v>
      </c>
      <c r="M154" s="62">
        <v>43171</v>
      </c>
      <c r="N154" s="60" t="s">
        <v>27</v>
      </c>
      <c r="O154" s="60" t="s">
        <v>112</v>
      </c>
      <c r="R154" s="60" t="s">
        <v>320</v>
      </c>
      <c r="S154" s="59">
        <v>12</v>
      </c>
      <c r="T154" s="60" t="s">
        <v>22</v>
      </c>
      <c r="U154" s="62"/>
      <c r="W154" s="57">
        <v>0</v>
      </c>
      <c r="X154" s="27">
        <f>IF(AND(V154="",R154&lt;&gt;""),1,0)</f>
        <v>1</v>
      </c>
      <c r="Y154" s="27">
        <f>IF(AND(R154="",U154="",V154=""),1,0)</f>
        <v>0</v>
      </c>
      <c r="Z154" s="27">
        <f>IF(AND(OR(V154&lt;&gt;"",U154&lt;&gt;""),W154=""),1,0)</f>
        <v>0</v>
      </c>
      <c r="AA154" s="27">
        <f>IF(AND(V154&lt;&gt;"",W154=""),1,0)</f>
        <v>0</v>
      </c>
      <c r="AB154" s="27"/>
      <c r="AC154" s="27"/>
      <c r="AD154" s="27"/>
      <c r="AE154" s="5" t="str">
        <f ca="1">IF(Y154&lt;&gt;0,NETWORKDAYS(M154,TODAY()),"")</f>
        <v/>
      </c>
      <c r="AF154" s="59" t="str">
        <f>IF(Z154=1,NETWORKDAYS(M154,U154),"")</f>
        <v/>
      </c>
      <c r="AG154" s="5" t="str">
        <f ca="1">IF(AA154=1,_xlfn.DAYS(TODAY(),V154),"")</f>
        <v/>
      </c>
    </row>
    <row r="155" spans="1:33" x14ac:dyDescent="0.25">
      <c r="A155" s="59">
        <v>0</v>
      </c>
      <c r="B155" s="71" t="s">
        <v>620</v>
      </c>
      <c r="C155" s="71">
        <f>VLOOKUP(D155,[1]vacantes!$H:$I,2,FALSE)</f>
        <v>1314</v>
      </c>
      <c r="D155" s="71" t="str">
        <f>F155&amp;"-"&amp;S155&amp;"-"&amp;IF(V155="",1,2)</f>
        <v>316-12-1</v>
      </c>
      <c r="E155" s="71" t="s">
        <v>1167</v>
      </c>
      <c r="F155" s="71">
        <v>316</v>
      </c>
      <c r="G155" s="71" t="s">
        <v>621</v>
      </c>
      <c r="H155" s="62" t="s">
        <v>349</v>
      </c>
      <c r="I155" s="60" t="s">
        <v>205</v>
      </c>
      <c r="J155" s="60" t="s">
        <v>203</v>
      </c>
      <c r="K155" s="60">
        <v>0</v>
      </c>
      <c r="L155" s="60">
        <v>1</v>
      </c>
      <c r="M155" s="62">
        <v>43173</v>
      </c>
      <c r="N155" s="60" t="s">
        <v>27</v>
      </c>
      <c r="O155" s="60" t="s">
        <v>172</v>
      </c>
      <c r="R155" s="60" t="s">
        <v>320</v>
      </c>
      <c r="S155" s="59">
        <v>12</v>
      </c>
      <c r="T155" s="60" t="s">
        <v>22</v>
      </c>
      <c r="U155" s="62"/>
      <c r="W155" s="57">
        <v>0</v>
      </c>
      <c r="X155" s="27">
        <f>IF(AND(V155="",R155&lt;&gt;""),1,0)</f>
        <v>1</v>
      </c>
      <c r="Y155" s="27">
        <f>IF(AND(R155="",U155="",V155=""),1,0)</f>
        <v>0</v>
      </c>
      <c r="Z155" s="27">
        <f>IF(AND(OR(V155&lt;&gt;"",U155&lt;&gt;""),W155=""),1,0)</f>
        <v>0</v>
      </c>
      <c r="AA155" s="27">
        <f>IF(AND(V155&lt;&gt;"",W155=""),1,0)</f>
        <v>0</v>
      </c>
      <c r="AB155" s="27"/>
      <c r="AC155" s="27"/>
      <c r="AD155" s="27"/>
      <c r="AE155" s="5" t="str">
        <f ca="1">IF(Y155&lt;&gt;0,NETWORKDAYS(M155,TODAY()),"")</f>
        <v/>
      </c>
      <c r="AF155" s="59" t="str">
        <f>IF(Z155=1,NETWORKDAYS(M155,U155),"")</f>
        <v/>
      </c>
      <c r="AG155" s="5" t="str">
        <f ca="1">IF(AA155=1,_xlfn.DAYS(TODAY(),V155),"")</f>
        <v/>
      </c>
    </row>
    <row r="156" spans="1:33" x14ac:dyDescent="0.25">
      <c r="A156" s="59">
        <v>0</v>
      </c>
      <c r="B156" s="71" t="s">
        <v>769</v>
      </c>
      <c r="C156" s="71">
        <f>VLOOKUP(D156,[1]vacantes!$H:$I,2,FALSE)</f>
        <v>1316</v>
      </c>
      <c r="D156" s="71" t="str">
        <f>F156&amp;"-"&amp;S156&amp;"-"&amp;IF(V156="",1,2)</f>
        <v>249-16-1</v>
      </c>
      <c r="E156" s="71" t="s">
        <v>1101</v>
      </c>
      <c r="F156" s="71">
        <v>249</v>
      </c>
      <c r="G156" s="72" t="s">
        <v>245</v>
      </c>
      <c r="H156" s="60" t="s">
        <v>10</v>
      </c>
      <c r="I156" s="60" t="s">
        <v>674</v>
      </c>
      <c r="J156" s="60" t="s">
        <v>203</v>
      </c>
      <c r="K156" s="60" t="s">
        <v>770</v>
      </c>
      <c r="M156" s="62">
        <v>43195</v>
      </c>
      <c r="N156" s="60" t="s">
        <v>27</v>
      </c>
      <c r="O156" s="60" t="s">
        <v>112</v>
      </c>
      <c r="R156" s="60" t="s">
        <v>320</v>
      </c>
      <c r="S156" s="59">
        <v>16</v>
      </c>
      <c r="T156" s="60" t="s">
        <v>29</v>
      </c>
      <c r="W156" s="57">
        <v>0</v>
      </c>
      <c r="X156" s="27">
        <f>IF(AND(V156="",R156&lt;&gt;""),1,0)</f>
        <v>1</v>
      </c>
      <c r="Y156" s="27">
        <f>IF(AND(R156="",U156="",V156=""),1,0)</f>
        <v>0</v>
      </c>
      <c r="Z156" s="27">
        <f>IF(AND(OR(V156&lt;&gt;"",U156&lt;&gt;""),W156=""),1,0)</f>
        <v>0</v>
      </c>
      <c r="AA156" s="27">
        <f>IF(AND(V156&lt;&gt;"",W156=""),1,0)</f>
        <v>0</v>
      </c>
      <c r="AB156" s="27"/>
      <c r="AC156" s="27"/>
      <c r="AD156" s="27"/>
      <c r="AE156" s="5" t="str">
        <f ca="1">IF(Y156&lt;&gt;0,NETWORKDAYS(M156,TODAY()),"")</f>
        <v/>
      </c>
      <c r="AF156" s="59" t="str">
        <f>IF(Z156=1,NETWORKDAYS(M156,U156),"")</f>
        <v/>
      </c>
      <c r="AG156" s="5" t="str">
        <f ca="1">IF(AA156=1,_xlfn.DAYS(TODAY(),V156),"")</f>
        <v/>
      </c>
    </row>
    <row r="157" spans="1:33" x14ac:dyDescent="0.25">
      <c r="A157" s="59">
        <v>0</v>
      </c>
      <c r="B157" s="71" t="s">
        <v>790</v>
      </c>
      <c r="C157" s="71">
        <f>VLOOKUP(D157,[1]vacantes!$H:$I,2,FALSE)</f>
        <v>1458</v>
      </c>
      <c r="D157" s="71" t="str">
        <f>F157&amp;"-"&amp;S157&amp;"-"&amp;IF(V157="",1,2)</f>
        <v>318-12-1</v>
      </c>
      <c r="E157" s="71" t="s">
        <v>1133</v>
      </c>
      <c r="F157" s="71">
        <v>318</v>
      </c>
      <c r="G157" s="90" t="s">
        <v>48</v>
      </c>
      <c r="H157" s="63" t="s">
        <v>349</v>
      </c>
      <c r="I157" s="63" t="s">
        <v>205</v>
      </c>
      <c r="J157" s="63" t="s">
        <v>203</v>
      </c>
      <c r="K157" s="63" t="s">
        <v>791</v>
      </c>
      <c r="L157" s="69"/>
      <c r="M157" s="64">
        <v>43199</v>
      </c>
      <c r="N157" s="63" t="s">
        <v>27</v>
      </c>
      <c r="O157" s="63" t="s">
        <v>151</v>
      </c>
      <c r="P157" s="69"/>
      <c r="Q157" s="63" t="s">
        <v>888</v>
      </c>
      <c r="R157" s="63" t="s">
        <v>320</v>
      </c>
      <c r="S157" s="59">
        <v>12</v>
      </c>
      <c r="T157" s="63" t="s">
        <v>22</v>
      </c>
      <c r="U157" s="69"/>
      <c r="W157" s="57">
        <v>0</v>
      </c>
      <c r="X157" s="27">
        <f>IF(AND(V157="",R157&lt;&gt;""),1,0)</f>
        <v>1</v>
      </c>
      <c r="Y157" s="27">
        <f>IF(AND(R157="",U157="",V157=""),1,0)</f>
        <v>0</v>
      </c>
      <c r="Z157" s="27">
        <f>IF(AND(OR(V157&lt;&gt;"",U157&lt;&gt;""),W157=""),1,0)</f>
        <v>0</v>
      </c>
      <c r="AA157" s="27">
        <f>IF(AND(V157&lt;&gt;"",W157=""),1,0)</f>
        <v>0</v>
      </c>
      <c r="AB157" s="27"/>
      <c r="AC157" s="27"/>
      <c r="AD157" s="27"/>
      <c r="AE157" s="5" t="str">
        <f ca="1">IF(Y157&lt;&gt;0,NETWORKDAYS(M157,TODAY()),"")</f>
        <v/>
      </c>
      <c r="AF157" s="59" t="str">
        <f>IF(Z157=1,NETWORKDAYS(M157,U157),"")</f>
        <v/>
      </c>
      <c r="AG157" s="5" t="str">
        <f ca="1">IF(AA157=1,_xlfn.DAYS(TODAY(),V157),"")</f>
        <v/>
      </c>
    </row>
    <row r="158" spans="1:33" x14ac:dyDescent="0.25">
      <c r="A158" s="59">
        <v>0</v>
      </c>
      <c r="B158" s="71" t="s">
        <v>889</v>
      </c>
      <c r="C158" s="71">
        <f>VLOOKUP(D158,[1]vacantes!$H:$I,2,FALSE)</f>
        <v>1476</v>
      </c>
      <c r="D158" s="71" t="str">
        <f>F158&amp;"-"&amp;S158&amp;"-"&amp;IF(V158="",1,2)</f>
        <v>237-12-1</v>
      </c>
      <c r="E158" s="71" t="s">
        <v>1115</v>
      </c>
      <c r="F158" s="71">
        <v>237</v>
      </c>
      <c r="G158" s="90" t="s">
        <v>449</v>
      </c>
      <c r="H158" s="63" t="s">
        <v>70</v>
      </c>
      <c r="I158" s="63" t="s">
        <v>205</v>
      </c>
      <c r="J158" s="63" t="s">
        <v>203</v>
      </c>
      <c r="K158" s="63" t="s">
        <v>890</v>
      </c>
      <c r="L158" s="69"/>
      <c r="M158" s="64">
        <v>43200</v>
      </c>
      <c r="N158" s="63" t="s">
        <v>27</v>
      </c>
      <c r="O158" s="63" t="s">
        <v>112</v>
      </c>
      <c r="P158" s="69"/>
      <c r="Q158" s="69"/>
      <c r="R158" s="63" t="s">
        <v>320</v>
      </c>
      <c r="S158" s="59">
        <v>12</v>
      </c>
      <c r="T158" s="63" t="s">
        <v>22</v>
      </c>
      <c r="U158" s="69"/>
      <c r="W158" s="57">
        <v>0</v>
      </c>
      <c r="X158" s="27">
        <f>IF(AND(V158="",R158&lt;&gt;""),1,0)</f>
        <v>1</v>
      </c>
      <c r="Y158" s="27">
        <f>IF(AND(R158="",U158="",V158=""),1,0)</f>
        <v>0</v>
      </c>
      <c r="Z158" s="27">
        <f>IF(AND(OR(V158&lt;&gt;"",U158&lt;&gt;""),W158=""),1,0)</f>
        <v>0</v>
      </c>
      <c r="AA158" s="27">
        <f>IF(AND(V158&lt;&gt;"",W158=""),1,0)</f>
        <v>0</v>
      </c>
      <c r="AB158" s="27"/>
      <c r="AC158" s="27"/>
      <c r="AD158" s="27"/>
      <c r="AE158" s="5" t="str">
        <f ca="1">IF(Y158&lt;&gt;0,NETWORKDAYS(M158,TODAY()),"")</f>
        <v/>
      </c>
      <c r="AF158" s="59" t="str">
        <f>IF(Z158=1,NETWORKDAYS(M158,U158),"")</f>
        <v/>
      </c>
      <c r="AG158" s="5" t="str">
        <f ca="1">IF(AA158=1,_xlfn.DAYS(TODAY(),V158),"")</f>
        <v/>
      </c>
    </row>
    <row r="159" spans="1:33" x14ac:dyDescent="0.25">
      <c r="A159" s="59">
        <v>0</v>
      </c>
      <c r="B159" s="71" t="s">
        <v>905</v>
      </c>
      <c r="C159" s="71">
        <f>VLOOKUP(D159,[1]vacantes!$H:$I,2,FALSE)</f>
        <v>1477</v>
      </c>
      <c r="D159" s="71" t="str">
        <f>F159&amp;"-"&amp;S159&amp;"-"&amp;IF(V159="",1,2)</f>
        <v>231-12-1</v>
      </c>
      <c r="E159" s="71" t="s">
        <v>1164</v>
      </c>
      <c r="F159" s="71">
        <v>231</v>
      </c>
      <c r="G159" s="90" t="s">
        <v>583</v>
      </c>
      <c r="H159" s="63" t="s">
        <v>70</v>
      </c>
      <c r="I159" s="63" t="s">
        <v>205</v>
      </c>
      <c r="J159" s="63" t="s">
        <v>203</v>
      </c>
      <c r="K159" s="63" t="s">
        <v>906</v>
      </c>
      <c r="L159" s="63">
        <v>2</v>
      </c>
      <c r="M159" s="64">
        <v>43200</v>
      </c>
      <c r="N159" s="63" t="s">
        <v>27</v>
      </c>
      <c r="O159" s="63" t="s">
        <v>112</v>
      </c>
      <c r="P159" s="69"/>
      <c r="Q159" s="63" t="s">
        <v>907</v>
      </c>
      <c r="R159" s="63" t="s">
        <v>320</v>
      </c>
      <c r="S159" s="59">
        <v>12</v>
      </c>
      <c r="T159" s="63" t="s">
        <v>22</v>
      </c>
      <c r="U159" s="69"/>
      <c r="W159" s="57">
        <v>0</v>
      </c>
      <c r="X159" s="27">
        <f>IF(AND(V159="",R159&lt;&gt;""),1,0)</f>
        <v>1</v>
      </c>
      <c r="Y159" s="27">
        <f>IF(AND(R159="",U159="",V159=""),1,0)</f>
        <v>0</v>
      </c>
      <c r="Z159" s="27">
        <f>IF(AND(OR(V159&lt;&gt;"",U159&lt;&gt;""),W159=""),1,0)</f>
        <v>0</v>
      </c>
      <c r="AA159" s="27">
        <f>IF(AND(V159&lt;&gt;"",W159=""),1,0)</f>
        <v>0</v>
      </c>
      <c r="AB159" s="27"/>
      <c r="AC159" s="27"/>
      <c r="AD159" s="27"/>
      <c r="AE159" s="5" t="str">
        <f ca="1">IF(Y159&lt;&gt;0,NETWORKDAYS(M159,TODAY()),"")</f>
        <v/>
      </c>
      <c r="AF159" s="59" t="str">
        <f>IF(Z159=1,NETWORKDAYS(M159,U159),"")</f>
        <v/>
      </c>
      <c r="AG159" s="5" t="str">
        <f ca="1">IF(AA159=1,_xlfn.DAYS(TODAY(),V159),"")</f>
        <v/>
      </c>
    </row>
    <row r="160" spans="1:33" x14ac:dyDescent="0.25">
      <c r="A160" s="59">
        <v>0</v>
      </c>
      <c r="B160" s="71" t="s">
        <v>108</v>
      </c>
      <c r="C160" s="71">
        <f>VLOOKUP(D160,[1]vacantes!$H:$I,2,FALSE)</f>
        <v>1121</v>
      </c>
      <c r="D160" s="71" t="str">
        <f>F160&amp;"-"&amp;S160&amp;"-"&amp;IF(V160="",1,2)</f>
        <v>348-14-1</v>
      </c>
      <c r="E160" s="71" t="s">
        <v>1150</v>
      </c>
      <c r="F160" s="71">
        <v>348</v>
      </c>
      <c r="G160" s="72" t="s">
        <v>74</v>
      </c>
      <c r="H160" s="60" t="s">
        <v>15</v>
      </c>
      <c r="I160" s="59"/>
      <c r="J160" s="60" t="s">
        <v>203</v>
      </c>
      <c r="K160" s="60">
        <v>0</v>
      </c>
      <c r="M160" s="62">
        <v>43118</v>
      </c>
      <c r="N160" s="60" t="s">
        <v>28</v>
      </c>
      <c r="P160" s="60" t="s">
        <v>772</v>
      </c>
      <c r="R160" s="60" t="s">
        <v>144</v>
      </c>
      <c r="S160" s="59">
        <v>14</v>
      </c>
      <c r="T160" s="60" t="s">
        <v>35</v>
      </c>
      <c r="W160" s="57">
        <v>0</v>
      </c>
      <c r="X160" s="27">
        <f>IF(AND(V160="",R160&lt;&gt;""),1,0)</f>
        <v>1</v>
      </c>
      <c r="Y160" s="27">
        <f>IF(AND(R160="",U160="",V160=""),1,0)</f>
        <v>0</v>
      </c>
      <c r="Z160" s="27">
        <f>IF(AND(OR(V160&lt;&gt;"",U160&lt;&gt;""),W160=""),1,0)</f>
        <v>0</v>
      </c>
      <c r="AA160" s="27">
        <f>IF(AND(V160&lt;&gt;"",W160=""),1,0)</f>
        <v>0</v>
      </c>
      <c r="AB160" s="27"/>
      <c r="AC160" s="27"/>
      <c r="AD160" s="27"/>
      <c r="AE160" s="5" t="str">
        <f ca="1">IF(Y160&lt;&gt;0,NETWORKDAYS(M160,TODAY()),"")</f>
        <v/>
      </c>
      <c r="AF160" s="59" t="str">
        <f>IF(Z160=1,NETWORKDAYS(M160,U160),"")</f>
        <v/>
      </c>
      <c r="AG160" s="5" t="str">
        <f ca="1">IF(AA160=1,_xlfn.DAYS(TODAY(),V160),"")</f>
        <v/>
      </c>
    </row>
    <row r="161" spans="1:33" x14ac:dyDescent="0.25">
      <c r="A161" s="59">
        <v>0</v>
      </c>
      <c r="B161" s="71" t="s">
        <v>62</v>
      </c>
      <c r="C161" s="71">
        <f>VLOOKUP(D161,[1]vacantes!$H:$I,2,FALSE)</f>
        <v>1070</v>
      </c>
      <c r="D161" s="71" t="str">
        <f>F161&amp;"-"&amp;S161&amp;"-"&amp;IF(V161="",1,2)</f>
        <v>315-14-1</v>
      </c>
      <c r="E161" s="71" t="s">
        <v>1172</v>
      </c>
      <c r="F161" s="71">
        <v>315</v>
      </c>
      <c r="G161" s="71" t="s">
        <v>63</v>
      </c>
      <c r="H161" s="59" t="s">
        <v>383</v>
      </c>
      <c r="I161" s="59" t="s">
        <v>205</v>
      </c>
      <c r="J161" s="59" t="s">
        <v>203</v>
      </c>
      <c r="K161" s="60">
        <v>0</v>
      </c>
      <c r="L161" s="59"/>
      <c r="M161" s="61">
        <v>43108</v>
      </c>
      <c r="N161" s="59" t="s">
        <v>27</v>
      </c>
      <c r="O161" s="59"/>
      <c r="P161" s="59"/>
      <c r="Q161" s="59"/>
      <c r="R161" s="59" t="s">
        <v>100</v>
      </c>
      <c r="S161" s="59">
        <v>14</v>
      </c>
      <c r="T161" s="59" t="s">
        <v>35</v>
      </c>
      <c r="U161" s="59"/>
      <c r="V161" s="61"/>
      <c r="W161" s="57">
        <v>0</v>
      </c>
      <c r="X161" s="27">
        <f>IF(AND(V161="",R161&lt;&gt;""),1,0)</f>
        <v>1</v>
      </c>
      <c r="Y161" s="27">
        <f>IF(AND(R161="",U161="",V161=""),1,0)</f>
        <v>0</v>
      </c>
      <c r="Z161" s="27">
        <f>IF(AND(OR(V161&lt;&gt;"",U161&lt;&gt;""),W161=""),1,0)</f>
        <v>0</v>
      </c>
      <c r="AA161" s="27">
        <f>IF(AND(V161&lt;&gt;"",W161=""),1,0)</f>
        <v>0</v>
      </c>
      <c r="AB161" s="27"/>
      <c r="AC161" s="27"/>
      <c r="AD161" s="27"/>
      <c r="AE161" s="5" t="str">
        <f ca="1">IF(Y161&lt;&gt;0,NETWORKDAYS(M161,TODAY()),"")</f>
        <v/>
      </c>
      <c r="AF161" s="59" t="str">
        <f>IF(Z161=1,NETWORKDAYS(M161,U161),"")</f>
        <v/>
      </c>
      <c r="AG161" s="5" t="str">
        <f ca="1">IF(AA161=1,_xlfn.DAYS(TODAY(),V161),"")</f>
        <v/>
      </c>
    </row>
    <row r="162" spans="1:33" x14ac:dyDescent="0.25">
      <c r="A162" s="59">
        <v>0</v>
      </c>
      <c r="B162" s="71" t="s">
        <v>44</v>
      </c>
      <c r="C162" s="71">
        <f>VLOOKUP(D162,[1]vacantes!$H:$I,2,FALSE)</f>
        <v>1076</v>
      </c>
      <c r="D162" s="71" t="str">
        <f>F162&amp;"-"&amp;S162&amp;"-"&amp;IF(V162="",1,2)</f>
        <v>251-16-1</v>
      </c>
      <c r="E162" s="71" t="s">
        <v>1144</v>
      </c>
      <c r="F162" s="71">
        <v>251</v>
      </c>
      <c r="G162" s="71" t="s">
        <v>45</v>
      </c>
      <c r="H162" s="59" t="s">
        <v>6</v>
      </c>
      <c r="I162" s="59"/>
      <c r="J162" s="59" t="s">
        <v>203</v>
      </c>
      <c r="K162" s="60">
        <v>0</v>
      </c>
      <c r="L162" s="59"/>
      <c r="M162" s="61">
        <v>43111</v>
      </c>
      <c r="N162" s="59" t="s">
        <v>27</v>
      </c>
      <c r="O162" s="59"/>
      <c r="P162" s="59"/>
      <c r="Q162" s="59"/>
      <c r="R162" s="59" t="s">
        <v>100</v>
      </c>
      <c r="S162" s="59">
        <v>16</v>
      </c>
      <c r="T162" s="59" t="s">
        <v>29</v>
      </c>
      <c r="U162" s="61"/>
      <c r="V162" s="61"/>
      <c r="W162" s="57">
        <v>0</v>
      </c>
      <c r="X162" s="27">
        <f>IF(AND(V162="",R162&lt;&gt;""),1,0)</f>
        <v>1</v>
      </c>
      <c r="Y162" s="27">
        <f>IF(AND(R162="",U162="",V162=""),1,0)</f>
        <v>0</v>
      </c>
      <c r="Z162" s="27">
        <f>IF(AND(OR(V162&lt;&gt;"",U162&lt;&gt;""),W162=""),1,0)</f>
        <v>0</v>
      </c>
      <c r="AA162" s="27">
        <f>IF(AND(V162&lt;&gt;"",W162=""),1,0)</f>
        <v>0</v>
      </c>
      <c r="AB162" s="27"/>
      <c r="AC162" s="27"/>
      <c r="AD162" s="27"/>
      <c r="AE162" s="5" t="str">
        <f ca="1">IF(Y162&lt;&gt;0,NETWORKDAYS(M162,TODAY()),"")</f>
        <v/>
      </c>
      <c r="AF162" s="59" t="str">
        <f>IF(Z162=1,NETWORKDAYS(M162,U162),"")</f>
        <v/>
      </c>
      <c r="AG162" s="5" t="str">
        <f ca="1">IF(AA162=1,_xlfn.DAYS(TODAY(),V162),"")</f>
        <v/>
      </c>
    </row>
    <row r="163" spans="1:33" x14ac:dyDescent="0.25">
      <c r="A163" s="59">
        <v>0</v>
      </c>
      <c r="B163" s="71" t="s">
        <v>64</v>
      </c>
      <c r="C163" s="71">
        <f>VLOOKUP(D163,[1]vacantes!$H:$I,2,FALSE)</f>
        <v>1073</v>
      </c>
      <c r="D163" s="71" t="str">
        <f>F163&amp;"-"&amp;S163&amp;"-"&amp;IF(V163="",1,2)</f>
        <v>327-14-1</v>
      </c>
      <c r="E163" s="71" t="s">
        <v>1134</v>
      </c>
      <c r="F163" s="71">
        <v>327</v>
      </c>
      <c r="G163" s="71" t="s">
        <v>11</v>
      </c>
      <c r="H163" s="59" t="s">
        <v>12</v>
      </c>
      <c r="I163" s="59"/>
      <c r="J163" s="59" t="s">
        <v>203</v>
      </c>
      <c r="K163" s="60">
        <v>0</v>
      </c>
      <c r="L163" s="59"/>
      <c r="M163" s="61">
        <v>43109</v>
      </c>
      <c r="N163" s="59" t="s">
        <v>27</v>
      </c>
      <c r="O163" s="59"/>
      <c r="P163" s="59"/>
      <c r="Q163" s="59"/>
      <c r="R163" s="60" t="s">
        <v>138</v>
      </c>
      <c r="S163" s="59">
        <v>14</v>
      </c>
      <c r="T163" s="59" t="s">
        <v>35</v>
      </c>
      <c r="U163" s="61"/>
      <c r="V163" s="61"/>
      <c r="W163" s="57">
        <v>0</v>
      </c>
      <c r="X163" s="27">
        <f>IF(AND(V163="",R163&lt;&gt;""),1,0)</f>
        <v>1</v>
      </c>
      <c r="Y163" s="27">
        <f>IF(AND(R163="",U163="",V163=""),1,0)</f>
        <v>0</v>
      </c>
      <c r="Z163" s="27">
        <f>IF(AND(OR(V163&lt;&gt;"",U163&lt;&gt;""),W163=""),1,0)</f>
        <v>0</v>
      </c>
      <c r="AA163" s="27">
        <f>IF(AND(V163&lt;&gt;"",W163=""),1,0)</f>
        <v>0</v>
      </c>
      <c r="AB163" s="27"/>
      <c r="AC163" s="27"/>
      <c r="AD163" s="27"/>
      <c r="AE163" s="5" t="str">
        <f ca="1">IF(Y163&lt;&gt;0,NETWORKDAYS(M163,TODAY()),"")</f>
        <v/>
      </c>
      <c r="AF163" s="59" t="str">
        <f>IF(Z163=1,NETWORKDAYS(M163,U163),"")</f>
        <v/>
      </c>
      <c r="AG163" s="5" t="str">
        <f ca="1">IF(AA163=1,_xlfn.DAYS(TODAY(),V163),"")</f>
        <v/>
      </c>
    </row>
    <row r="164" spans="1:33" x14ac:dyDescent="0.25">
      <c r="A164" s="59">
        <v>0</v>
      </c>
      <c r="B164" s="71" t="s">
        <v>75</v>
      </c>
      <c r="C164" s="71">
        <f>VLOOKUP(D164,[1]vacantes!$H:$I,2,FALSE)</f>
        <v>1073</v>
      </c>
      <c r="D164" s="71" t="str">
        <f>F164&amp;"-"&amp;S164&amp;"-"&amp;IF(V164="",1,2)</f>
        <v>327-14-1</v>
      </c>
      <c r="E164" s="71" t="s">
        <v>1134</v>
      </c>
      <c r="F164" s="71">
        <v>327</v>
      </c>
      <c r="G164" s="71" t="s">
        <v>11</v>
      </c>
      <c r="H164" s="59" t="s">
        <v>12</v>
      </c>
      <c r="I164" s="59"/>
      <c r="J164" s="59" t="s">
        <v>203</v>
      </c>
      <c r="K164" s="60">
        <v>0</v>
      </c>
      <c r="L164" s="59"/>
      <c r="M164" s="61">
        <v>43116</v>
      </c>
      <c r="N164" s="59" t="s">
        <v>27</v>
      </c>
      <c r="O164" s="59"/>
      <c r="P164" s="59"/>
      <c r="Q164" s="59"/>
      <c r="R164" s="60" t="s">
        <v>138</v>
      </c>
      <c r="S164" s="59">
        <v>14</v>
      </c>
      <c r="T164" s="59" t="s">
        <v>35</v>
      </c>
      <c r="U164" s="59"/>
      <c r="V164" s="61"/>
      <c r="W164" s="57">
        <v>0</v>
      </c>
      <c r="X164" s="27">
        <f>IF(AND(V164="",R164&lt;&gt;""),1,0)</f>
        <v>1</v>
      </c>
      <c r="Y164" s="27">
        <f>IF(AND(R164="",U164="",V164=""),1,0)</f>
        <v>0</v>
      </c>
      <c r="Z164" s="27">
        <f>IF(AND(OR(V164&lt;&gt;"",U164&lt;&gt;""),W164=""),1,0)</f>
        <v>0</v>
      </c>
      <c r="AA164" s="27">
        <f>IF(AND(V164&lt;&gt;"",W164=""),1,0)</f>
        <v>0</v>
      </c>
      <c r="AB164" s="27"/>
      <c r="AC164" s="27"/>
      <c r="AD164" s="27"/>
      <c r="AE164" s="5" t="str">
        <f ca="1">IF(Y164&lt;&gt;0,NETWORKDAYS(M164,TODAY()),"")</f>
        <v/>
      </c>
      <c r="AF164" s="59" t="str">
        <f>IF(Z164=1,NETWORKDAYS(M164,U164),"")</f>
        <v/>
      </c>
      <c r="AG164" s="5" t="str">
        <f ca="1">IF(AA164=1,_xlfn.DAYS(TODAY(),V164),"")</f>
        <v/>
      </c>
    </row>
    <row r="165" spans="1:33" x14ac:dyDescent="0.25">
      <c r="A165" s="59">
        <v>0</v>
      </c>
      <c r="B165" s="71" t="s">
        <v>37</v>
      </c>
      <c r="C165" s="71">
        <f>VLOOKUP(D165,[1]vacantes!$H:$I,2,FALSE)</f>
        <v>1083</v>
      </c>
      <c r="D165" s="71" t="str">
        <f>F165&amp;"-"&amp;S165&amp;"-"&amp;IF(V165="",1,2)</f>
        <v>476-17-1</v>
      </c>
      <c r="E165" s="71" t="e">
        <v>#N/A</v>
      </c>
      <c r="F165" s="71">
        <v>476</v>
      </c>
      <c r="G165" s="71" t="s">
        <v>38</v>
      </c>
      <c r="H165" s="59" t="s">
        <v>15</v>
      </c>
      <c r="I165" s="59"/>
      <c r="J165" s="59" t="s">
        <v>204</v>
      </c>
      <c r="K165" s="60">
        <v>0</v>
      </c>
      <c r="L165" s="59"/>
      <c r="M165" s="61">
        <v>43115</v>
      </c>
      <c r="N165" s="59" t="s">
        <v>28</v>
      </c>
      <c r="O165" s="59"/>
      <c r="P165" s="59"/>
      <c r="Q165" s="59"/>
      <c r="R165" s="60" t="s">
        <v>138</v>
      </c>
      <c r="S165" s="59">
        <v>17</v>
      </c>
      <c r="T165" s="59" t="s">
        <v>23</v>
      </c>
      <c r="U165" s="59"/>
      <c r="V165" s="61"/>
      <c r="W165" s="57">
        <v>0</v>
      </c>
      <c r="X165" s="27">
        <f>IF(AND(V165="",R165&lt;&gt;""),1,0)</f>
        <v>1</v>
      </c>
      <c r="Y165" s="27">
        <f>IF(AND(R165="",U165="",V165=""),1,0)</f>
        <v>0</v>
      </c>
      <c r="Z165" s="27">
        <f>IF(AND(OR(V165&lt;&gt;"",U165&lt;&gt;""),W165=""),1,0)</f>
        <v>0</v>
      </c>
      <c r="AA165" s="27">
        <f>IF(AND(V165&lt;&gt;"",W165=""),1,0)</f>
        <v>0</v>
      </c>
      <c r="AB165" s="27"/>
      <c r="AC165" s="27"/>
      <c r="AD165" s="27"/>
      <c r="AE165" s="5" t="str">
        <f ca="1">IF(Y165&lt;&gt;0,NETWORKDAYS(M165,TODAY()),"")</f>
        <v/>
      </c>
      <c r="AF165" s="59" t="str">
        <f>IF(Z165=1,NETWORKDAYS(M165,U165),"")</f>
        <v/>
      </c>
      <c r="AG165" s="5" t="str">
        <f ca="1">IF(AA165=1,_xlfn.DAYS(TODAY(),V165),"")</f>
        <v/>
      </c>
    </row>
    <row r="166" spans="1:33" x14ac:dyDescent="0.25">
      <c r="A166" s="59">
        <v>0</v>
      </c>
      <c r="B166" s="71" t="s">
        <v>181</v>
      </c>
      <c r="C166" s="71">
        <f>VLOOKUP(D166,[1]vacantes!$H:$I,2,FALSE)</f>
        <v>1086</v>
      </c>
      <c r="D166" s="71" t="str">
        <f>F166&amp;"-"&amp;S166&amp;"-"&amp;IF(V166="",1,2)</f>
        <v>341-14-1</v>
      </c>
      <c r="E166" s="71" t="s">
        <v>1113</v>
      </c>
      <c r="F166" s="71">
        <v>341</v>
      </c>
      <c r="G166" s="72" t="s">
        <v>26</v>
      </c>
      <c r="H166" s="60" t="s">
        <v>6</v>
      </c>
      <c r="I166" s="59"/>
      <c r="J166" s="60" t="s">
        <v>204</v>
      </c>
      <c r="K166" s="60">
        <v>0</v>
      </c>
      <c r="M166" s="62">
        <v>43123</v>
      </c>
      <c r="N166" s="60" t="s">
        <v>27</v>
      </c>
      <c r="O166" s="60" t="s">
        <v>112</v>
      </c>
      <c r="R166" s="60" t="s">
        <v>138</v>
      </c>
      <c r="S166" s="59">
        <v>14</v>
      </c>
      <c r="T166" s="60" t="s">
        <v>35</v>
      </c>
      <c r="W166" s="57">
        <v>0</v>
      </c>
      <c r="X166" s="27">
        <f>IF(AND(V166="",R166&lt;&gt;""),1,0)</f>
        <v>1</v>
      </c>
      <c r="Y166" s="27">
        <f>IF(AND(R166="",U166="",V166=""),1,0)</f>
        <v>0</v>
      </c>
      <c r="Z166" s="27">
        <f>IF(AND(OR(V166&lt;&gt;"",U166&lt;&gt;""),W166=""),1,0)</f>
        <v>0</v>
      </c>
      <c r="AA166" s="27">
        <f>IF(AND(V166&lt;&gt;"",W166=""),1,0)</f>
        <v>0</v>
      </c>
      <c r="AB166" s="56">
        <f ca="1">+YEARFRAC(K166,TODAY())</f>
        <v>118.35277777777777</v>
      </c>
      <c r="AC166" s="56"/>
      <c r="AD166" s="27"/>
      <c r="AE166" s="5" t="str">
        <f ca="1">IF(Y166&lt;&gt;0,NETWORKDAYS(M166,TODAY()),"")</f>
        <v/>
      </c>
      <c r="AF166" s="59" t="str">
        <f>IF(Z166=1,NETWORKDAYS(M166,U166),"")</f>
        <v/>
      </c>
      <c r="AG166" s="5" t="str">
        <f ca="1">IF(AA166=1,_xlfn.DAYS(TODAY(),V166),"")</f>
        <v/>
      </c>
    </row>
    <row r="167" spans="1:33" x14ac:dyDescent="0.25">
      <c r="A167" s="59">
        <v>0</v>
      </c>
      <c r="B167" s="71" t="s">
        <v>183</v>
      </c>
      <c r="C167" s="71">
        <f>VLOOKUP(D167,[1]vacantes!$H:$I,2,FALSE)</f>
        <v>1086</v>
      </c>
      <c r="D167" s="71" t="str">
        <f>F167&amp;"-"&amp;S167&amp;"-"&amp;IF(V167="",1,2)</f>
        <v>341-14-1</v>
      </c>
      <c r="E167" s="71" t="s">
        <v>1113</v>
      </c>
      <c r="F167" s="71">
        <v>341</v>
      </c>
      <c r="G167" s="72" t="s">
        <v>26</v>
      </c>
      <c r="H167" s="60" t="s">
        <v>6</v>
      </c>
      <c r="I167" s="59"/>
      <c r="J167" s="60" t="s">
        <v>204</v>
      </c>
      <c r="K167" s="60">
        <v>0</v>
      </c>
      <c r="M167" s="62">
        <v>43125</v>
      </c>
      <c r="N167" s="60" t="s">
        <v>27</v>
      </c>
      <c r="O167" s="60" t="s">
        <v>134</v>
      </c>
      <c r="R167" s="60" t="s">
        <v>138</v>
      </c>
      <c r="S167" s="59">
        <v>14</v>
      </c>
      <c r="T167" s="60" t="s">
        <v>35</v>
      </c>
      <c r="W167" s="57">
        <v>0</v>
      </c>
      <c r="X167" s="27">
        <f>IF(AND(V167="",R167&lt;&gt;""),1,0)</f>
        <v>1</v>
      </c>
      <c r="Y167" s="27">
        <f>IF(AND(R167="",U167="",V167=""),1,0)</f>
        <v>0</v>
      </c>
      <c r="Z167" s="27">
        <f>IF(AND(OR(V167&lt;&gt;"",U167&lt;&gt;""),W167=""),1,0)</f>
        <v>0</v>
      </c>
      <c r="AA167" s="27">
        <f>IF(AND(V167&lt;&gt;"",W167=""),1,0)</f>
        <v>0</v>
      </c>
      <c r="AB167" s="56">
        <f ca="1">+YEARFRAC(K167,TODAY())</f>
        <v>118.35277777777777</v>
      </c>
      <c r="AC167" s="56"/>
      <c r="AD167" s="27"/>
      <c r="AE167" s="5" t="str">
        <f ca="1">IF(Y167&lt;&gt;0,NETWORKDAYS(M167,TODAY()),"")</f>
        <v/>
      </c>
      <c r="AF167" s="59" t="str">
        <f>IF(Z167=1,NETWORKDAYS(M167,U167),"")</f>
        <v/>
      </c>
      <c r="AG167" s="5" t="str">
        <f ca="1">IF(AA167=1,_xlfn.DAYS(TODAY(),V167),"")</f>
        <v/>
      </c>
    </row>
    <row r="168" spans="1:33" x14ac:dyDescent="0.25">
      <c r="A168" s="59">
        <v>0</v>
      </c>
      <c r="B168" s="71" t="s">
        <v>7</v>
      </c>
      <c r="C168" s="71">
        <f>VLOOKUP(D168,[1]vacantes!$H:$I,2,FALSE)</f>
        <v>1093</v>
      </c>
      <c r="D168" s="71" t="str">
        <f>F168&amp;"-"&amp;S168&amp;"-"&amp;IF(V168="",1,2)</f>
        <v>250-17-1</v>
      </c>
      <c r="E168" s="71" t="e">
        <v>#N/A</v>
      </c>
      <c r="F168" s="71">
        <v>250</v>
      </c>
      <c r="G168" s="71" t="s">
        <v>216</v>
      </c>
      <c r="H168" s="59" t="s">
        <v>6</v>
      </c>
      <c r="I168" s="59"/>
      <c r="J168" s="59" t="s">
        <v>203</v>
      </c>
      <c r="K168" s="60">
        <v>0</v>
      </c>
      <c r="L168" s="59"/>
      <c r="M168" s="61">
        <v>43115</v>
      </c>
      <c r="N168" s="59" t="s">
        <v>27</v>
      </c>
      <c r="O168" s="59"/>
      <c r="P168" s="59"/>
      <c r="Q168" s="59"/>
      <c r="R168" s="60" t="s">
        <v>138</v>
      </c>
      <c r="S168" s="59">
        <v>17</v>
      </c>
      <c r="T168" s="59" t="s">
        <v>23</v>
      </c>
      <c r="U168" s="61"/>
      <c r="V168" s="61"/>
      <c r="W168" s="57">
        <v>0</v>
      </c>
      <c r="X168" s="27">
        <f>IF(AND(V168="",R168&lt;&gt;""),1,0)</f>
        <v>1</v>
      </c>
      <c r="Y168" s="27">
        <f>IF(AND(R168="",U168="",V168=""),1,0)</f>
        <v>0</v>
      </c>
      <c r="Z168" s="27">
        <f>IF(AND(OR(V168&lt;&gt;"",U168&lt;&gt;""),W168=""),1,0)</f>
        <v>0</v>
      </c>
      <c r="AA168" s="27">
        <f>IF(AND(V168&lt;&gt;"",W168=""),1,0)</f>
        <v>0</v>
      </c>
      <c r="AB168" s="27"/>
      <c r="AC168" s="27"/>
      <c r="AD168" s="27"/>
      <c r="AE168" s="5" t="str">
        <f ca="1">IF(Y168&lt;&gt;0,NETWORKDAYS(M168,TODAY()),"")</f>
        <v/>
      </c>
      <c r="AF168" s="59" t="str">
        <f>IF(Z168=1,NETWORKDAYS(M168,U168),"")</f>
        <v/>
      </c>
      <c r="AG168" s="5" t="str">
        <f ca="1">IF(AA168=1,_xlfn.DAYS(TODAY(),V168),"")</f>
        <v/>
      </c>
    </row>
    <row r="169" spans="1:33" x14ac:dyDescent="0.25">
      <c r="A169" s="59">
        <v>0</v>
      </c>
      <c r="B169" s="71" t="s">
        <v>33</v>
      </c>
      <c r="C169" s="71">
        <f>VLOOKUP(D169,[1]vacantes!$H:$I,2,FALSE)</f>
        <v>1099</v>
      </c>
      <c r="D169" s="71" t="str">
        <f>F169&amp;"-"&amp;S169&amp;"-"&amp;IF(V169="",1,2)</f>
        <v>244-16-1</v>
      </c>
      <c r="E169" s="71" t="s">
        <v>1139</v>
      </c>
      <c r="F169" s="71">
        <v>244</v>
      </c>
      <c r="G169" s="71" t="s">
        <v>34</v>
      </c>
      <c r="H169" s="59" t="s">
        <v>10</v>
      </c>
      <c r="I169" s="59"/>
      <c r="J169" s="59" t="s">
        <v>203</v>
      </c>
      <c r="K169" s="60">
        <v>0</v>
      </c>
      <c r="L169" s="59"/>
      <c r="M169" s="61">
        <v>43115</v>
      </c>
      <c r="N169" s="59" t="s">
        <v>28</v>
      </c>
      <c r="O169" s="59"/>
      <c r="P169" s="59"/>
      <c r="Q169" s="59"/>
      <c r="R169" s="60" t="s">
        <v>138</v>
      </c>
      <c r="S169" s="59">
        <v>16</v>
      </c>
      <c r="T169" s="59" t="s">
        <v>29</v>
      </c>
      <c r="U169" s="59"/>
      <c r="V169" s="61"/>
      <c r="W169" s="57">
        <v>0</v>
      </c>
      <c r="X169" s="27">
        <f>IF(AND(V169="",R169&lt;&gt;""),1,0)</f>
        <v>1</v>
      </c>
      <c r="Y169" s="27">
        <f>IF(AND(R169="",U169="",V169=""),1,0)</f>
        <v>0</v>
      </c>
      <c r="Z169" s="27">
        <f>IF(AND(OR(V169&lt;&gt;"",U169&lt;&gt;""),W169=""),1,0)</f>
        <v>0</v>
      </c>
      <c r="AA169" s="27">
        <f>IF(AND(V169&lt;&gt;"",W169=""),1,0)</f>
        <v>0</v>
      </c>
      <c r="AB169" s="27"/>
      <c r="AC169" s="27"/>
      <c r="AD169" s="27"/>
      <c r="AE169" s="5" t="str">
        <f ca="1">IF(Y169&lt;&gt;0,NETWORKDAYS(M169,TODAY()),"")</f>
        <v/>
      </c>
      <c r="AF169" s="59" t="str">
        <f>IF(Z169=1,NETWORKDAYS(M169,U169),"")</f>
        <v/>
      </c>
      <c r="AG169" s="5" t="str">
        <f ca="1">IF(AA169=1,_xlfn.DAYS(TODAY(),V169),"")</f>
        <v/>
      </c>
    </row>
    <row r="170" spans="1:33" x14ac:dyDescent="0.25">
      <c r="A170" s="59">
        <v>0</v>
      </c>
      <c r="B170" s="71" t="s">
        <v>65</v>
      </c>
      <c r="C170" s="71">
        <f>VLOOKUP(D170,[1]vacantes!$H:$I,2,FALSE)</f>
        <v>1102</v>
      </c>
      <c r="D170" s="71" t="str">
        <f>F170&amp;"-"&amp;S170&amp;"-"&amp;IF(V170="",1,2)</f>
        <v>242-16-1</v>
      </c>
      <c r="E170" s="71" t="s">
        <v>1130</v>
      </c>
      <c r="F170" s="71">
        <v>242</v>
      </c>
      <c r="G170" s="71" t="s">
        <v>53</v>
      </c>
      <c r="H170" s="59" t="s">
        <v>10</v>
      </c>
      <c r="I170" s="59"/>
      <c r="J170" s="59" t="s">
        <v>203</v>
      </c>
      <c r="K170" s="60">
        <v>0</v>
      </c>
      <c r="L170" s="59"/>
      <c r="M170" s="61">
        <v>43115</v>
      </c>
      <c r="N170" s="59" t="s">
        <v>27</v>
      </c>
      <c r="O170" s="59"/>
      <c r="P170" s="59"/>
      <c r="Q170" s="59"/>
      <c r="R170" s="60" t="s">
        <v>138</v>
      </c>
      <c r="S170" s="59">
        <v>16</v>
      </c>
      <c r="T170" s="59" t="s">
        <v>29</v>
      </c>
      <c r="U170" s="59"/>
      <c r="V170" s="61"/>
      <c r="W170" s="57">
        <v>0</v>
      </c>
      <c r="X170" s="27">
        <f>IF(AND(V170="",R170&lt;&gt;""),1,0)</f>
        <v>1</v>
      </c>
      <c r="Y170" s="27">
        <f>IF(AND(R170="",U170="",V170=""),1,0)</f>
        <v>0</v>
      </c>
      <c r="Z170" s="27">
        <f>IF(AND(OR(V170&lt;&gt;"",U170&lt;&gt;""),W170=""),1,0)</f>
        <v>0</v>
      </c>
      <c r="AA170" s="27">
        <f>IF(AND(V170&lt;&gt;"",W170=""),1,0)</f>
        <v>0</v>
      </c>
      <c r="AB170" s="27"/>
      <c r="AC170" s="27"/>
      <c r="AD170" s="27"/>
      <c r="AE170" s="5" t="str">
        <f ca="1">IF(Y170&lt;&gt;0,NETWORKDAYS(M170,TODAY()),"")</f>
        <v/>
      </c>
      <c r="AF170" s="59" t="str">
        <f>IF(Z170=1,NETWORKDAYS(M170,U170),"")</f>
        <v/>
      </c>
      <c r="AG170" s="5" t="str">
        <f ca="1">IF(AA170=1,_xlfn.DAYS(TODAY(),V170),"")</f>
        <v/>
      </c>
    </row>
    <row r="171" spans="1:33" x14ac:dyDescent="0.25">
      <c r="A171" s="59">
        <v>0</v>
      </c>
      <c r="B171" s="71" t="s">
        <v>86</v>
      </c>
      <c r="C171" s="71">
        <f>VLOOKUP(D171,[1]vacantes!$H:$I,2,FALSE)</f>
        <v>1102</v>
      </c>
      <c r="D171" s="71" t="str">
        <f>F171&amp;"-"&amp;S171&amp;"-"&amp;IF(V171="",1,2)</f>
        <v>242-16-1</v>
      </c>
      <c r="E171" s="71" t="s">
        <v>1130</v>
      </c>
      <c r="F171" s="71">
        <v>242</v>
      </c>
      <c r="G171" s="71" t="s">
        <v>53</v>
      </c>
      <c r="H171" s="59" t="s">
        <v>10</v>
      </c>
      <c r="I171" s="59"/>
      <c r="J171" s="59" t="s">
        <v>203</v>
      </c>
      <c r="K171" s="60">
        <v>0</v>
      </c>
      <c r="L171" s="59"/>
      <c r="M171" s="61">
        <v>43117</v>
      </c>
      <c r="N171" s="59" t="s">
        <v>27</v>
      </c>
      <c r="O171" s="59"/>
      <c r="P171" s="59"/>
      <c r="Q171" s="59"/>
      <c r="R171" s="60" t="s">
        <v>138</v>
      </c>
      <c r="S171" s="59">
        <v>16</v>
      </c>
      <c r="T171" s="59" t="s">
        <v>29</v>
      </c>
      <c r="U171" s="59"/>
      <c r="V171" s="61"/>
      <c r="W171" s="57">
        <v>0</v>
      </c>
      <c r="X171" s="27">
        <f>IF(AND(V171="",R171&lt;&gt;""),1,0)</f>
        <v>1</v>
      </c>
      <c r="Y171" s="27">
        <f>IF(AND(R171="",U171="",V171=""),1,0)</f>
        <v>0</v>
      </c>
      <c r="Z171" s="27">
        <f>IF(AND(OR(V171&lt;&gt;"",U171&lt;&gt;""),W171=""),1,0)</f>
        <v>0</v>
      </c>
      <c r="AA171" s="27">
        <f>IF(AND(V171&lt;&gt;"",W171=""),1,0)</f>
        <v>0</v>
      </c>
      <c r="AB171" s="27"/>
      <c r="AC171" s="27"/>
      <c r="AD171" s="27"/>
      <c r="AE171" s="5" t="str">
        <f ca="1">IF(Y171&lt;&gt;0,NETWORKDAYS(M171,TODAY()),"")</f>
        <v/>
      </c>
      <c r="AF171" s="59" t="str">
        <f>IF(Z171=1,NETWORKDAYS(M171,U171),"")</f>
        <v/>
      </c>
      <c r="AG171" s="5" t="str">
        <f ca="1">IF(AA171=1,_xlfn.DAYS(TODAY(),V171),"")</f>
        <v/>
      </c>
    </row>
    <row r="172" spans="1:33" x14ac:dyDescent="0.25">
      <c r="A172" s="59">
        <v>0</v>
      </c>
      <c r="B172" s="71" t="s">
        <v>120</v>
      </c>
      <c r="C172" s="71">
        <f>VLOOKUP(D172,[1]vacantes!$H:$I,2,FALSE)</f>
        <v>1113</v>
      </c>
      <c r="D172" s="71" t="str">
        <f>F172&amp;"-"&amp;S172&amp;"-"&amp;IF(V172="",1,2)</f>
        <v>344-14-1</v>
      </c>
      <c r="E172" s="71" t="s">
        <v>1112</v>
      </c>
      <c r="F172" s="71">
        <v>344</v>
      </c>
      <c r="G172" s="71" t="s">
        <v>25</v>
      </c>
      <c r="H172" s="59" t="s">
        <v>6</v>
      </c>
      <c r="I172" s="59"/>
      <c r="J172" s="59" t="s">
        <v>203</v>
      </c>
      <c r="K172" s="60">
        <v>0</v>
      </c>
      <c r="L172" s="59"/>
      <c r="M172" s="61">
        <v>43117</v>
      </c>
      <c r="N172" s="59" t="s">
        <v>27</v>
      </c>
      <c r="O172" s="59"/>
      <c r="P172" s="59"/>
      <c r="Q172" s="59"/>
      <c r="R172" s="60" t="s">
        <v>138</v>
      </c>
      <c r="S172" s="59">
        <v>14</v>
      </c>
      <c r="T172" s="59" t="s">
        <v>35</v>
      </c>
      <c r="U172" s="59"/>
      <c r="V172" s="61"/>
      <c r="W172" s="57">
        <v>0</v>
      </c>
      <c r="X172" s="27">
        <f>IF(AND(V172="",R172&lt;&gt;""),1,0)</f>
        <v>1</v>
      </c>
      <c r="Y172" s="27">
        <f>IF(AND(R172="",U172="",V172=""),1,0)</f>
        <v>0</v>
      </c>
      <c r="Z172" s="27">
        <f>IF(AND(OR(V172&lt;&gt;"",U172&lt;&gt;""),W172=""),1,0)</f>
        <v>0</v>
      </c>
      <c r="AA172" s="27">
        <f>IF(AND(V172&lt;&gt;"",W172=""),1,0)</f>
        <v>0</v>
      </c>
      <c r="AB172" s="56">
        <f ca="1">+YEARFRAC(K172,TODAY())</f>
        <v>118.35277777777777</v>
      </c>
      <c r="AC172" s="56"/>
      <c r="AD172" s="27"/>
      <c r="AE172" s="5" t="str">
        <f ca="1">IF(Y172&lt;&gt;0,NETWORKDAYS(M172,TODAY()),"")</f>
        <v/>
      </c>
      <c r="AF172" s="59" t="str">
        <f>IF(Z172=1,NETWORKDAYS(M172,U172),"")</f>
        <v/>
      </c>
      <c r="AG172" s="5" t="str">
        <f ca="1">IF(AA172=1,_xlfn.DAYS(TODAY(),V172),"")</f>
        <v/>
      </c>
    </row>
    <row r="173" spans="1:33" x14ac:dyDescent="0.25">
      <c r="A173" s="59">
        <v>0</v>
      </c>
      <c r="B173" s="71" t="s">
        <v>106</v>
      </c>
      <c r="C173" s="71">
        <f>VLOOKUP(D173,[1]vacantes!$H:$I,2,FALSE)</f>
        <v>1119</v>
      </c>
      <c r="D173" s="71" t="str">
        <f>F173&amp;"-"&amp;S173&amp;"-"&amp;IF(V173="",1,2)</f>
        <v>356-16-1</v>
      </c>
      <c r="E173" s="71" t="s">
        <v>1162</v>
      </c>
      <c r="F173" s="71">
        <v>356</v>
      </c>
      <c r="G173" s="72" t="s">
        <v>107</v>
      </c>
      <c r="H173" s="60" t="s">
        <v>20</v>
      </c>
      <c r="I173" s="59"/>
      <c r="J173" s="60" t="s">
        <v>204</v>
      </c>
      <c r="K173" s="60">
        <v>0</v>
      </c>
      <c r="M173" s="62">
        <v>43118</v>
      </c>
      <c r="N173" s="60" t="s">
        <v>28</v>
      </c>
      <c r="R173" s="60" t="s">
        <v>138</v>
      </c>
      <c r="S173" s="59">
        <v>16</v>
      </c>
      <c r="T173" s="60" t="s">
        <v>29</v>
      </c>
      <c r="W173" s="57">
        <v>0</v>
      </c>
      <c r="X173" s="27">
        <f>IF(AND(V173="",R173&lt;&gt;""),1,0)</f>
        <v>1</v>
      </c>
      <c r="Y173" s="27">
        <f>IF(AND(R173="",U173="",V173=""),1,0)</f>
        <v>0</v>
      </c>
      <c r="Z173" s="27">
        <f>IF(AND(OR(V173&lt;&gt;"",U173&lt;&gt;""),W173=""),1,0)</f>
        <v>0</v>
      </c>
      <c r="AA173" s="27">
        <f>IF(AND(V173&lt;&gt;"",W173=""),1,0)</f>
        <v>0</v>
      </c>
      <c r="AB173" s="27"/>
      <c r="AC173" s="27"/>
      <c r="AD173" s="27"/>
      <c r="AE173" s="5" t="str">
        <f ca="1">IF(Y173&lt;&gt;0,NETWORKDAYS(M173,TODAY()),"")</f>
        <v/>
      </c>
      <c r="AF173" s="59" t="str">
        <f>IF(Z173=1,NETWORKDAYS(M173,U173),"")</f>
        <v/>
      </c>
      <c r="AG173" s="5" t="str">
        <f ca="1">IF(AA173=1,_xlfn.DAYS(TODAY(),V173),"")</f>
        <v/>
      </c>
    </row>
    <row r="174" spans="1:33" x14ac:dyDescent="0.25">
      <c r="A174" s="59">
        <v>0</v>
      </c>
      <c r="B174" s="71" t="s">
        <v>135</v>
      </c>
      <c r="C174" s="71">
        <f>VLOOKUP(D174,[1]vacantes!$H:$I,2,FALSE)</f>
        <v>1127</v>
      </c>
      <c r="D174" s="71" t="str">
        <f>F174&amp;"-"&amp;S174&amp;"-"&amp;IF(V174="",1,2)</f>
        <v>348-16-1</v>
      </c>
      <c r="E174" s="71" t="s">
        <v>1150</v>
      </c>
      <c r="F174" s="71">
        <v>348</v>
      </c>
      <c r="G174" s="72" t="s">
        <v>74</v>
      </c>
      <c r="H174" s="60" t="s">
        <v>15</v>
      </c>
      <c r="I174" s="59"/>
      <c r="J174" s="60" t="s">
        <v>203</v>
      </c>
      <c r="K174" s="60">
        <v>0</v>
      </c>
      <c r="M174" s="62">
        <v>43119</v>
      </c>
      <c r="N174" s="60" t="s">
        <v>27</v>
      </c>
      <c r="O174" s="60" t="s">
        <v>134</v>
      </c>
      <c r="R174" s="60" t="s">
        <v>138</v>
      </c>
      <c r="S174" s="59">
        <v>16</v>
      </c>
      <c r="T174" s="60" t="s">
        <v>29</v>
      </c>
      <c r="W174" s="57">
        <v>0</v>
      </c>
      <c r="X174" s="27">
        <f>IF(AND(V174="",R174&lt;&gt;""),1,0)</f>
        <v>1</v>
      </c>
      <c r="Y174" s="27">
        <f>IF(AND(R174="",U174="",V174=""),1,0)</f>
        <v>0</v>
      </c>
      <c r="Z174" s="27">
        <f>IF(AND(OR(V174&lt;&gt;"",U174&lt;&gt;""),W174=""),1,0)</f>
        <v>0</v>
      </c>
      <c r="AA174" s="27">
        <f>IF(AND(V174&lt;&gt;"",W174=""),1,0)</f>
        <v>0</v>
      </c>
      <c r="AB174" s="27"/>
      <c r="AC174" s="27"/>
      <c r="AD174" s="27"/>
      <c r="AE174" s="5" t="str">
        <f ca="1">IF(Y174&lt;&gt;0,NETWORKDAYS(M174,TODAY()),"")</f>
        <v/>
      </c>
      <c r="AF174" s="59" t="str">
        <f>IF(Z174=1,NETWORKDAYS(M174,U174),"")</f>
        <v/>
      </c>
      <c r="AG174" s="5" t="str">
        <f ca="1">IF(AA174=1,_xlfn.DAYS(TODAY(),V174),"")</f>
        <v/>
      </c>
    </row>
    <row r="175" spans="1:33" x14ac:dyDescent="0.25">
      <c r="A175" s="59">
        <v>0</v>
      </c>
      <c r="B175" s="71" t="s">
        <v>136</v>
      </c>
      <c r="C175" s="71">
        <f>VLOOKUP(D175,[1]vacantes!$H:$I,2,FALSE)</f>
        <v>1127</v>
      </c>
      <c r="D175" s="71" t="str">
        <f>F175&amp;"-"&amp;S175&amp;"-"&amp;IF(V175="",1,2)</f>
        <v>348-16-1</v>
      </c>
      <c r="E175" s="71" t="s">
        <v>1150</v>
      </c>
      <c r="F175" s="71">
        <v>348</v>
      </c>
      <c r="G175" s="72" t="s">
        <v>74</v>
      </c>
      <c r="H175" s="60" t="s">
        <v>15</v>
      </c>
      <c r="I175" s="59"/>
      <c r="J175" s="60" t="s">
        <v>204</v>
      </c>
      <c r="K175" s="60">
        <v>0</v>
      </c>
      <c r="M175" s="62">
        <v>43119</v>
      </c>
      <c r="N175" s="60" t="s">
        <v>27</v>
      </c>
      <c r="O175" s="60" t="s">
        <v>134</v>
      </c>
      <c r="R175" s="60" t="s">
        <v>138</v>
      </c>
      <c r="S175" s="59">
        <v>16</v>
      </c>
      <c r="T175" s="60" t="s">
        <v>29</v>
      </c>
      <c r="W175" s="57">
        <v>0</v>
      </c>
      <c r="X175" s="27">
        <f>IF(AND(V175="",R175&lt;&gt;""),1,0)</f>
        <v>1</v>
      </c>
      <c r="Y175" s="27">
        <f>IF(AND(R175="",U175="",V175=""),1,0)</f>
        <v>0</v>
      </c>
      <c r="Z175" s="27">
        <f>IF(AND(OR(V175&lt;&gt;"",U175&lt;&gt;""),W175=""),1,0)</f>
        <v>0</v>
      </c>
      <c r="AA175" s="27">
        <f>IF(AND(V175&lt;&gt;"",W175=""),1,0)</f>
        <v>0</v>
      </c>
      <c r="AB175" s="27"/>
      <c r="AC175" s="27"/>
      <c r="AD175" s="27"/>
      <c r="AE175" s="5" t="str">
        <f ca="1">IF(Y175&lt;&gt;0,NETWORKDAYS(M175,TODAY()),"")</f>
        <v/>
      </c>
      <c r="AF175" s="59" t="str">
        <f>IF(Z175=1,NETWORKDAYS(M175,U175),"")</f>
        <v/>
      </c>
      <c r="AG175" s="5" t="str">
        <f ca="1">IF(AA175=1,_xlfn.DAYS(TODAY(),V175),"")</f>
        <v/>
      </c>
    </row>
    <row r="176" spans="1:33" x14ac:dyDescent="0.25">
      <c r="A176" s="59">
        <v>0</v>
      </c>
      <c r="B176" s="71" t="s">
        <v>145</v>
      </c>
      <c r="C176" s="71">
        <f>VLOOKUP(D176,[1]vacantes!$H:$I,2,FALSE)</f>
        <v>1129</v>
      </c>
      <c r="D176" s="71" t="str">
        <f>F176&amp;"-"&amp;S176&amp;"-"&amp;IF(V176="",1,2)</f>
        <v>325-12-1</v>
      </c>
      <c r="E176" s="71" t="s">
        <v>1153</v>
      </c>
      <c r="F176" s="71">
        <v>325</v>
      </c>
      <c r="G176" s="72" t="s">
        <v>111</v>
      </c>
      <c r="H176" s="60" t="s">
        <v>12</v>
      </c>
      <c r="I176" s="59"/>
      <c r="J176" s="60" t="s">
        <v>204</v>
      </c>
      <c r="K176" s="60">
        <v>0</v>
      </c>
      <c r="M176" s="62">
        <v>43119</v>
      </c>
      <c r="N176" s="60" t="s">
        <v>28</v>
      </c>
      <c r="O176" s="60" t="s">
        <v>112</v>
      </c>
      <c r="R176" s="60" t="s">
        <v>138</v>
      </c>
      <c r="S176" s="59">
        <v>12</v>
      </c>
      <c r="T176" s="60" t="s">
        <v>22</v>
      </c>
      <c r="W176" s="57">
        <v>0</v>
      </c>
      <c r="X176" s="27">
        <f>IF(AND(V176="",R176&lt;&gt;""),1,0)</f>
        <v>1</v>
      </c>
      <c r="Y176" s="27">
        <f>IF(AND(R176="",U176="",V176=""),1,0)</f>
        <v>0</v>
      </c>
      <c r="Z176" s="27">
        <f>IF(AND(OR(V176&lt;&gt;"",U176&lt;&gt;""),W176=""),1,0)</f>
        <v>0</v>
      </c>
      <c r="AA176" s="27">
        <f>IF(AND(V176&lt;&gt;"",W176=""),1,0)</f>
        <v>0</v>
      </c>
      <c r="AB176" s="27"/>
      <c r="AC176" s="27"/>
      <c r="AD176" s="27"/>
      <c r="AE176" s="5" t="str">
        <f ca="1">IF(Y176&lt;&gt;0,NETWORKDAYS(M176,TODAY()),"")</f>
        <v/>
      </c>
      <c r="AF176" s="59" t="str">
        <f>IF(Z176=1,NETWORKDAYS(M176,U176),"")</f>
        <v/>
      </c>
      <c r="AG176" s="5" t="str">
        <f ca="1">IF(AA176=1,_xlfn.DAYS(TODAY(),V176),"")</f>
        <v/>
      </c>
    </row>
    <row r="177" spans="1:33" x14ac:dyDescent="0.25">
      <c r="A177" s="59">
        <v>0</v>
      </c>
      <c r="B177" s="71" t="s">
        <v>174</v>
      </c>
      <c r="C177" s="71">
        <f>VLOOKUP(D177,[1]vacantes!$H:$I,2,FALSE)</f>
        <v>1141</v>
      </c>
      <c r="D177" s="71" t="str">
        <f>F177&amp;"-"&amp;S177&amp;"-"&amp;IF(V177="",1,2)</f>
        <v>251-17-1</v>
      </c>
      <c r="E177" s="71" t="s">
        <v>1144</v>
      </c>
      <c r="F177" s="71">
        <v>251</v>
      </c>
      <c r="G177" s="72" t="s">
        <v>45</v>
      </c>
      <c r="H177" s="60" t="s">
        <v>6</v>
      </c>
      <c r="I177" s="59"/>
      <c r="J177" s="60" t="s">
        <v>203</v>
      </c>
      <c r="K177" s="60">
        <v>0</v>
      </c>
      <c r="M177" s="62">
        <v>43122</v>
      </c>
      <c r="N177" s="60" t="s">
        <v>27</v>
      </c>
      <c r="O177" s="60" t="s">
        <v>112</v>
      </c>
      <c r="R177" s="60" t="s">
        <v>138</v>
      </c>
      <c r="S177" s="59">
        <v>17</v>
      </c>
      <c r="T177" s="60" t="s">
        <v>23</v>
      </c>
      <c r="W177" s="57">
        <v>0</v>
      </c>
      <c r="X177" s="27">
        <f>IF(AND(V177="",R177&lt;&gt;""),1,0)</f>
        <v>1</v>
      </c>
      <c r="Y177" s="27">
        <f>IF(AND(R177="",U177="",V177=""),1,0)</f>
        <v>0</v>
      </c>
      <c r="Z177" s="27">
        <f>IF(AND(OR(V177&lt;&gt;"",U177&lt;&gt;""),W177=""),1,0)</f>
        <v>0</v>
      </c>
      <c r="AA177" s="27">
        <f>IF(AND(V177&lt;&gt;"",W177=""),1,0)</f>
        <v>0</v>
      </c>
      <c r="AB177" s="27"/>
      <c r="AC177" s="27"/>
      <c r="AD177" s="27"/>
      <c r="AE177" s="5" t="str">
        <f ca="1">IF(Y177&lt;&gt;0,NETWORKDAYS(M177,TODAY()),"")</f>
        <v/>
      </c>
      <c r="AF177" s="59" t="str">
        <f>IF(Z177=1,NETWORKDAYS(M177,U177),"")</f>
        <v/>
      </c>
      <c r="AG177" s="5" t="str">
        <f ca="1">IF(AA177=1,_xlfn.DAYS(TODAY(),V177),"")</f>
        <v/>
      </c>
    </row>
    <row r="178" spans="1:33" x14ac:dyDescent="0.25">
      <c r="A178" s="59">
        <v>0</v>
      </c>
      <c r="B178" s="71" t="s">
        <v>209</v>
      </c>
      <c r="C178" s="71">
        <f>VLOOKUP(D178,[1]vacantes!$H:$I,2,FALSE)</f>
        <v>1151</v>
      </c>
      <c r="D178" s="71" t="str">
        <f>F178&amp;"-"&amp;S178&amp;"-"&amp;IF(V178="",1,2)</f>
        <v>334-16-1</v>
      </c>
      <c r="E178" s="71" t="s">
        <v>1163</v>
      </c>
      <c r="F178" s="71">
        <v>334</v>
      </c>
      <c r="G178" s="72" t="s">
        <v>188</v>
      </c>
      <c r="H178" s="60" t="s">
        <v>14</v>
      </c>
      <c r="I178" s="59"/>
      <c r="J178" s="60" t="s">
        <v>203</v>
      </c>
      <c r="K178" s="60">
        <v>0</v>
      </c>
      <c r="M178" s="62">
        <v>43123</v>
      </c>
      <c r="N178" s="60" t="s">
        <v>28</v>
      </c>
      <c r="O178" s="60" t="s">
        <v>112</v>
      </c>
      <c r="R178" s="60" t="s">
        <v>138</v>
      </c>
      <c r="S178" s="59">
        <v>16</v>
      </c>
      <c r="T178" s="60" t="s">
        <v>29</v>
      </c>
      <c r="W178" s="57">
        <v>0</v>
      </c>
      <c r="X178" s="27">
        <f>IF(AND(V178="",R178&lt;&gt;""),1,0)</f>
        <v>1</v>
      </c>
      <c r="Y178" s="27">
        <f>IF(AND(R178="",U178="",V178=""),1,0)</f>
        <v>0</v>
      </c>
      <c r="Z178" s="27">
        <f>IF(AND(OR(V178&lt;&gt;"",U178&lt;&gt;""),W178=""),1,0)</f>
        <v>0</v>
      </c>
      <c r="AA178" s="27">
        <f>IF(AND(V178&lt;&gt;"",W178=""),1,0)</f>
        <v>0</v>
      </c>
      <c r="AB178" s="27"/>
      <c r="AC178" s="27"/>
      <c r="AD178" s="27"/>
      <c r="AE178" s="5" t="str">
        <f ca="1">IF(Y178&lt;&gt;0,NETWORKDAYS(M178,TODAY()),"")</f>
        <v/>
      </c>
      <c r="AF178" s="59" t="str">
        <f>IF(Z178=1,NETWORKDAYS(M178,U178),"")</f>
        <v/>
      </c>
      <c r="AG178" s="5" t="str">
        <f ca="1">IF(AA178=1,_xlfn.DAYS(TODAY(),V178),"")</f>
        <v/>
      </c>
    </row>
    <row r="179" spans="1:33" x14ac:dyDescent="0.25">
      <c r="A179" s="59">
        <v>0</v>
      </c>
      <c r="B179" s="71" t="s">
        <v>185</v>
      </c>
      <c r="C179" s="71">
        <f>VLOOKUP(D179,[1]vacantes!$H:$I,2,FALSE)</f>
        <v>1155</v>
      </c>
      <c r="D179" s="71" t="str">
        <f>F179&amp;"-"&amp;S179&amp;"-"&amp;IF(V179="",1,2)</f>
        <v>270-16-1</v>
      </c>
      <c r="E179" s="71" t="s">
        <v>1156</v>
      </c>
      <c r="F179" s="71">
        <v>270</v>
      </c>
      <c r="G179" s="72" t="s">
        <v>150</v>
      </c>
      <c r="H179" s="60" t="s">
        <v>41</v>
      </c>
      <c r="I179" s="59"/>
      <c r="J179" s="60" t="s">
        <v>204</v>
      </c>
      <c r="K179" s="60">
        <v>0</v>
      </c>
      <c r="M179" s="62">
        <v>43125</v>
      </c>
      <c r="N179" s="60" t="s">
        <v>28</v>
      </c>
      <c r="R179" s="60" t="s">
        <v>138</v>
      </c>
      <c r="S179" s="59">
        <v>16</v>
      </c>
      <c r="T179" s="60" t="s">
        <v>29</v>
      </c>
      <c r="W179" s="57">
        <v>0</v>
      </c>
      <c r="X179" s="27">
        <f>IF(AND(V179="",R179&lt;&gt;""),1,0)</f>
        <v>1</v>
      </c>
      <c r="Y179" s="27">
        <f>IF(AND(R179="",U179="",V179=""),1,0)</f>
        <v>0</v>
      </c>
      <c r="Z179" s="27">
        <f>IF(AND(OR(V179&lt;&gt;"",U179&lt;&gt;""),W179=""),1,0)</f>
        <v>0</v>
      </c>
      <c r="AA179" s="27">
        <f>IF(AND(V179&lt;&gt;"",W179=""),1,0)</f>
        <v>0</v>
      </c>
      <c r="AB179" s="27"/>
      <c r="AC179" s="27"/>
      <c r="AD179" s="27"/>
      <c r="AE179" s="5" t="str">
        <f ca="1">IF(Y179&lt;&gt;0,NETWORKDAYS(M179,TODAY()),"")</f>
        <v/>
      </c>
      <c r="AF179" s="59" t="str">
        <f>IF(Z179=1,NETWORKDAYS(M179,U179),"")</f>
        <v/>
      </c>
      <c r="AG179" s="5" t="str">
        <f ca="1">IF(AA179=1,_xlfn.DAYS(TODAY(),V179),"")</f>
        <v/>
      </c>
    </row>
    <row r="180" spans="1:33" x14ac:dyDescent="0.25">
      <c r="A180" s="59">
        <v>0</v>
      </c>
      <c r="B180" s="71" t="s">
        <v>217</v>
      </c>
      <c r="C180" s="71">
        <f>VLOOKUP(D180,[1]vacantes!$H:$I,2,FALSE)</f>
        <v>1185</v>
      </c>
      <c r="D180" s="71" t="str">
        <f>F180&amp;"-"&amp;S180&amp;"-"&amp;IF(V180="",1,2)</f>
        <v>241-16-1</v>
      </c>
      <c r="E180" s="71" t="s">
        <v>1124</v>
      </c>
      <c r="F180" s="71">
        <v>241</v>
      </c>
      <c r="G180" s="72" t="s">
        <v>218</v>
      </c>
      <c r="H180" s="60" t="s">
        <v>10</v>
      </c>
      <c r="I180" s="60" t="s">
        <v>215</v>
      </c>
      <c r="J180" s="60" t="s">
        <v>203</v>
      </c>
      <c r="K180" s="60">
        <v>0</v>
      </c>
      <c r="L180" s="60">
        <v>1</v>
      </c>
      <c r="M180" s="62">
        <v>43130</v>
      </c>
      <c r="N180" s="60" t="s">
        <v>27</v>
      </c>
      <c r="O180" s="60" t="s">
        <v>219</v>
      </c>
      <c r="R180" s="60" t="s">
        <v>138</v>
      </c>
      <c r="S180" s="59">
        <v>16</v>
      </c>
      <c r="T180" s="60" t="s">
        <v>29</v>
      </c>
      <c r="W180" s="57">
        <v>0</v>
      </c>
      <c r="X180" s="27">
        <f>IF(AND(V180="",R180&lt;&gt;""),1,0)</f>
        <v>1</v>
      </c>
      <c r="Y180" s="27">
        <f>IF(AND(R180="",U180="",V180=""),1,0)</f>
        <v>0</v>
      </c>
      <c r="Z180" s="27">
        <f>IF(AND(OR(V180&lt;&gt;"",U180&lt;&gt;""),W180=""),1,0)</f>
        <v>0</v>
      </c>
      <c r="AA180" s="27">
        <f>IF(AND(V180&lt;&gt;"",W180=""),1,0)</f>
        <v>0</v>
      </c>
      <c r="AB180" s="27"/>
      <c r="AC180" s="27"/>
      <c r="AD180" s="27"/>
      <c r="AE180" s="5" t="str">
        <f ca="1">IF(Y180&lt;&gt;0,NETWORKDAYS(M180,TODAY()),"")</f>
        <v/>
      </c>
      <c r="AF180" s="59" t="str">
        <f>IF(Z180=1,NETWORKDAYS(M180,U180),"")</f>
        <v/>
      </c>
      <c r="AG180" s="5" t="str">
        <f ca="1">IF(AA180=1,_xlfn.DAYS(TODAY(),V180),"")</f>
        <v/>
      </c>
    </row>
    <row r="181" spans="1:33" x14ac:dyDescent="0.25">
      <c r="A181" s="59">
        <v>0</v>
      </c>
      <c r="B181" s="71" t="s">
        <v>231</v>
      </c>
      <c r="C181" s="71">
        <f>VLOOKUP(D181,[1]vacantes!$H:$I,2,FALSE)</f>
        <v>1188</v>
      </c>
      <c r="D181" s="71" t="str">
        <f>F181&amp;"-"&amp;S181&amp;"-"&amp;IF(V181="",1,2)</f>
        <v>317-12-1</v>
      </c>
      <c r="E181" s="71" t="s">
        <v>1103</v>
      </c>
      <c r="F181" s="71">
        <v>317</v>
      </c>
      <c r="G181" s="72" t="s">
        <v>18</v>
      </c>
      <c r="H181" s="59" t="s">
        <v>383</v>
      </c>
      <c r="I181" s="60" t="s">
        <v>205</v>
      </c>
      <c r="J181" s="60" t="s">
        <v>203</v>
      </c>
      <c r="K181" s="60">
        <v>0</v>
      </c>
      <c r="M181" s="62">
        <v>43131</v>
      </c>
      <c r="N181" s="60" t="s">
        <v>28</v>
      </c>
      <c r="O181" s="60" t="s">
        <v>112</v>
      </c>
      <c r="R181" s="60" t="s">
        <v>138</v>
      </c>
      <c r="S181" s="59">
        <v>12</v>
      </c>
      <c r="T181" s="60" t="s">
        <v>22</v>
      </c>
      <c r="W181" s="57">
        <v>0</v>
      </c>
      <c r="X181" s="27">
        <f>IF(AND(V181="",R181&lt;&gt;""),1,0)</f>
        <v>1</v>
      </c>
      <c r="Y181" s="27">
        <f>IF(AND(R181="",U181="",V181=""),1,0)</f>
        <v>0</v>
      </c>
      <c r="Z181" s="27">
        <f>IF(AND(OR(V181&lt;&gt;"",U181&lt;&gt;""),W181=""),1,0)</f>
        <v>0</v>
      </c>
      <c r="AA181" s="27">
        <f>IF(AND(V181&lt;&gt;"",W181=""),1,0)</f>
        <v>0</v>
      </c>
      <c r="AB181" s="27"/>
      <c r="AC181" s="27"/>
      <c r="AD181" s="27"/>
      <c r="AE181" s="5" t="str">
        <f ca="1">IF(Y181&lt;&gt;0,NETWORKDAYS(M181,TODAY()),"")</f>
        <v/>
      </c>
      <c r="AF181" s="59" t="str">
        <f>IF(Z181=1,NETWORKDAYS(M181,U181),"")</f>
        <v/>
      </c>
      <c r="AG181" s="5" t="str">
        <f ca="1">IF(AA181=1,_xlfn.DAYS(TODAY(),V181),"")</f>
        <v/>
      </c>
    </row>
    <row r="182" spans="1:33" x14ac:dyDescent="0.25">
      <c r="A182" s="59">
        <v>0</v>
      </c>
      <c r="B182" s="71" t="s">
        <v>87</v>
      </c>
      <c r="C182" s="71">
        <f>VLOOKUP(D182,[1]vacantes!$H:$I,2,FALSE)</f>
        <v>1081</v>
      </c>
      <c r="D182" s="71" t="str">
        <f>F182&amp;"-"&amp;S182&amp;"-"&amp;IF(V182="",1,2)</f>
        <v>246-16-1</v>
      </c>
      <c r="E182" s="71" t="s">
        <v>1128</v>
      </c>
      <c r="F182" s="71">
        <v>246</v>
      </c>
      <c r="G182" s="71" t="s">
        <v>9</v>
      </c>
      <c r="H182" s="59" t="s">
        <v>10</v>
      </c>
      <c r="I182" s="59"/>
      <c r="J182" s="59" t="s">
        <v>203</v>
      </c>
      <c r="K182" s="60">
        <v>0</v>
      </c>
      <c r="L182" s="59"/>
      <c r="M182" s="61">
        <v>43112</v>
      </c>
      <c r="N182" s="59" t="s">
        <v>27</v>
      </c>
      <c r="O182" s="59"/>
      <c r="P182" s="59"/>
      <c r="Q182" s="59"/>
      <c r="R182" s="59" t="s">
        <v>101</v>
      </c>
      <c r="S182" s="59">
        <v>16</v>
      </c>
      <c r="T182" s="59" t="s">
        <v>29</v>
      </c>
      <c r="U182" s="59"/>
      <c r="V182" s="61"/>
      <c r="W182" s="57">
        <v>0</v>
      </c>
      <c r="X182" s="27">
        <f>IF(AND(V182="",R182&lt;&gt;""),1,0)</f>
        <v>1</v>
      </c>
      <c r="Y182" s="27">
        <f>IF(AND(R182="",U182="",V182=""),1,0)</f>
        <v>0</v>
      </c>
      <c r="Z182" s="27">
        <f>IF(AND(OR(V182&lt;&gt;"",U182&lt;&gt;""),W182=""),1,0)</f>
        <v>0</v>
      </c>
      <c r="AA182" s="27">
        <f>IF(AND(V182&lt;&gt;"",W182=""),1,0)</f>
        <v>0</v>
      </c>
      <c r="AB182" s="27"/>
      <c r="AC182" s="27"/>
      <c r="AD182" s="27"/>
      <c r="AE182" s="5" t="str">
        <f ca="1">IF(Y182&lt;&gt;0,NETWORKDAYS(M182,TODAY()),"")</f>
        <v/>
      </c>
      <c r="AF182" s="59" t="str">
        <f>IF(Z182=1,NETWORKDAYS(M182,U182),"")</f>
        <v/>
      </c>
      <c r="AG182" s="5" t="str">
        <f ca="1">IF(AA182=1,_xlfn.DAYS(TODAY(),V182),"")</f>
        <v/>
      </c>
    </row>
    <row r="183" spans="1:33" x14ac:dyDescent="0.25">
      <c r="A183" s="59">
        <v>0</v>
      </c>
      <c r="B183" s="71" t="s">
        <v>24</v>
      </c>
      <c r="C183" s="71">
        <f>VLOOKUP(D183,[1]vacantes!$H:$I,2,FALSE)</f>
        <v>1086</v>
      </c>
      <c r="D183" s="71" t="str">
        <f>F183&amp;"-"&amp;S183&amp;"-"&amp;IF(V183="",1,2)</f>
        <v>341-14-1</v>
      </c>
      <c r="E183" s="71" t="s">
        <v>1113</v>
      </c>
      <c r="F183" s="71">
        <v>341</v>
      </c>
      <c r="G183" s="71" t="s">
        <v>26</v>
      </c>
      <c r="H183" s="59" t="s">
        <v>6</v>
      </c>
      <c r="I183" s="59"/>
      <c r="J183" s="59" t="s">
        <v>204</v>
      </c>
      <c r="K183" s="60">
        <v>0</v>
      </c>
      <c r="L183" s="59"/>
      <c r="M183" s="61">
        <v>43115</v>
      </c>
      <c r="N183" s="59" t="s">
        <v>27</v>
      </c>
      <c r="O183" s="59"/>
      <c r="P183" s="59"/>
      <c r="Q183" s="59"/>
      <c r="R183" s="59" t="s">
        <v>101</v>
      </c>
      <c r="S183" s="59">
        <v>14</v>
      </c>
      <c r="T183" s="59" t="s">
        <v>35</v>
      </c>
      <c r="U183" s="61"/>
      <c r="V183" s="61"/>
      <c r="W183" s="57">
        <v>0</v>
      </c>
      <c r="X183" s="27">
        <f>IF(AND(V183="",R183&lt;&gt;""),1,0)</f>
        <v>1</v>
      </c>
      <c r="Y183" s="27">
        <f>IF(AND(R183="",U183="",V183=""),1,0)</f>
        <v>0</v>
      </c>
      <c r="Z183" s="27">
        <f>IF(AND(OR(V183&lt;&gt;"",U183&lt;&gt;""),W183=""),1,0)</f>
        <v>0</v>
      </c>
      <c r="AA183" s="27">
        <f>IF(AND(V183&lt;&gt;"",W183=""),1,0)</f>
        <v>0</v>
      </c>
      <c r="AB183" s="56">
        <f ca="1">+YEARFRAC(K183,TODAY())</f>
        <v>118.35277777777777</v>
      </c>
      <c r="AC183" s="56"/>
      <c r="AD183" s="27"/>
      <c r="AE183" s="5" t="str">
        <f ca="1">IF(Y183&lt;&gt;0,NETWORKDAYS(M183,TODAY()),"")</f>
        <v/>
      </c>
      <c r="AF183" s="59" t="str">
        <f>IF(Z183=1,NETWORKDAYS(M183,U183),"")</f>
        <v/>
      </c>
      <c r="AG183" s="5" t="str">
        <f ca="1">IF(AA183=1,_xlfn.DAYS(TODAY(),V183),"")</f>
        <v/>
      </c>
    </row>
    <row r="184" spans="1:33" x14ac:dyDescent="0.25">
      <c r="A184" s="59">
        <v>0</v>
      </c>
      <c r="B184" s="71" t="s">
        <v>79</v>
      </c>
      <c r="C184" s="71">
        <f>VLOOKUP(D184,[1]vacantes!$H:$I,2,FALSE)</f>
        <v>1112</v>
      </c>
      <c r="D184" s="71" t="str">
        <f>F184&amp;"-"&amp;S184&amp;"-"&amp;IF(V184="",1,2)</f>
        <v>351-17-1</v>
      </c>
      <c r="E184" s="71" t="s">
        <v>1100</v>
      </c>
      <c r="F184" s="71">
        <v>351</v>
      </c>
      <c r="G184" s="71" t="s">
        <v>80</v>
      </c>
      <c r="H184" s="59" t="s">
        <v>20</v>
      </c>
      <c r="I184" s="59"/>
      <c r="J184" s="59" t="s">
        <v>203</v>
      </c>
      <c r="K184" s="60">
        <v>0</v>
      </c>
      <c r="L184" s="59"/>
      <c r="M184" s="61">
        <v>43117</v>
      </c>
      <c r="N184" s="59" t="s">
        <v>28</v>
      </c>
      <c r="O184" s="59"/>
      <c r="P184" s="59"/>
      <c r="Q184" s="59"/>
      <c r="R184" s="59" t="s">
        <v>101</v>
      </c>
      <c r="S184" s="59">
        <v>17</v>
      </c>
      <c r="T184" s="59" t="s">
        <v>23</v>
      </c>
      <c r="U184" s="59"/>
      <c r="V184" s="61"/>
      <c r="W184" s="57">
        <v>0</v>
      </c>
      <c r="X184" s="27">
        <f>IF(AND(V184="",R184&lt;&gt;""),1,0)</f>
        <v>1</v>
      </c>
      <c r="Y184" s="27">
        <f>IF(AND(R184="",U184="",V184=""),1,0)</f>
        <v>0</v>
      </c>
      <c r="Z184" s="27">
        <f>IF(AND(OR(V184&lt;&gt;"",U184&lt;&gt;""),W184=""),1,0)</f>
        <v>0</v>
      </c>
      <c r="AA184" s="27">
        <f>IF(AND(V184&lt;&gt;"",W184=""),1,0)</f>
        <v>0</v>
      </c>
      <c r="AB184" s="27"/>
      <c r="AC184" s="27"/>
      <c r="AD184" s="27"/>
      <c r="AE184" s="5" t="str">
        <f ca="1">IF(Y184&lt;&gt;0,NETWORKDAYS(M184,TODAY()),"")</f>
        <v/>
      </c>
      <c r="AF184" s="59" t="str">
        <f>IF(Z184=1,NETWORKDAYS(M184,U184),"")</f>
        <v/>
      </c>
      <c r="AG184" s="5" t="str">
        <f ca="1">IF(AA184=1,_xlfn.DAYS(TODAY(),V184),"")</f>
        <v/>
      </c>
    </row>
    <row r="185" spans="1:33" x14ac:dyDescent="0.25">
      <c r="A185" s="59">
        <v>0</v>
      </c>
      <c r="B185" s="71" t="s">
        <v>88</v>
      </c>
      <c r="C185" s="71">
        <f>VLOOKUP(D185,[1]vacantes!$H:$I,2,FALSE)</f>
        <v>1118</v>
      </c>
      <c r="D185" s="71" t="str">
        <f>F185&amp;"-"&amp;S185&amp;"-"&amp;IF(V185="",1,2)</f>
        <v>240-16-1</v>
      </c>
      <c r="E185" s="71" t="s">
        <v>1127</v>
      </c>
      <c r="F185" s="71">
        <v>240</v>
      </c>
      <c r="G185" s="71" t="s">
        <v>89</v>
      </c>
      <c r="H185" s="59" t="s">
        <v>10</v>
      </c>
      <c r="I185" s="59"/>
      <c r="J185" s="59" t="s">
        <v>204</v>
      </c>
      <c r="K185" s="60">
        <v>0</v>
      </c>
      <c r="L185" s="59"/>
      <c r="M185" s="61">
        <v>43117</v>
      </c>
      <c r="N185" s="59" t="s">
        <v>28</v>
      </c>
      <c r="O185" s="59"/>
      <c r="P185" s="59"/>
      <c r="Q185" s="59"/>
      <c r="R185" s="59" t="s">
        <v>101</v>
      </c>
      <c r="S185" s="59">
        <v>16</v>
      </c>
      <c r="T185" s="59" t="s">
        <v>29</v>
      </c>
      <c r="U185" s="59"/>
      <c r="V185" s="61"/>
      <c r="W185" s="57">
        <v>0</v>
      </c>
      <c r="X185" s="27">
        <f>IF(AND(V185="",R185&lt;&gt;""),1,0)</f>
        <v>1</v>
      </c>
      <c r="Y185" s="27">
        <f>IF(AND(R185="",U185="",V185=""),1,0)</f>
        <v>0</v>
      </c>
      <c r="Z185" s="27">
        <f>IF(AND(OR(V185&lt;&gt;"",U185&lt;&gt;""),W185=""),1,0)</f>
        <v>0</v>
      </c>
      <c r="AA185" s="27">
        <f>IF(AND(V185&lt;&gt;"",W185=""),1,0)</f>
        <v>0</v>
      </c>
      <c r="AB185" s="27"/>
      <c r="AC185" s="27"/>
      <c r="AD185" s="27"/>
      <c r="AE185" s="5" t="str">
        <f ca="1">IF(Y185&lt;&gt;0,NETWORKDAYS(M185,TODAY()),"")</f>
        <v/>
      </c>
      <c r="AF185" s="59" t="str">
        <f>IF(Z185=1,NETWORKDAYS(M185,U185),"")</f>
        <v/>
      </c>
      <c r="AG185" s="5" t="str">
        <f ca="1">IF(AA185=1,_xlfn.DAYS(TODAY(),V185),"")</f>
        <v/>
      </c>
    </row>
    <row r="186" spans="1:33" x14ac:dyDescent="0.25">
      <c r="A186" s="59">
        <v>0</v>
      </c>
      <c r="B186" s="71" t="s">
        <v>142</v>
      </c>
      <c r="C186" s="71">
        <f>VLOOKUP(D186,[1]vacantes!$H:$I,2,FALSE)</f>
        <v>1130</v>
      </c>
      <c r="D186" s="71" t="str">
        <f>F186&amp;"-"&amp;S186&amp;"-"&amp;IF(V186="",1,2)</f>
        <v>314-14-1</v>
      </c>
      <c r="E186" s="71" t="s">
        <v>1137</v>
      </c>
      <c r="F186" s="71">
        <v>314</v>
      </c>
      <c r="G186" s="72" t="s">
        <v>118</v>
      </c>
      <c r="H186" s="59" t="s">
        <v>383</v>
      </c>
      <c r="I186" s="59"/>
      <c r="J186" s="60" t="s">
        <v>204</v>
      </c>
      <c r="K186" s="60">
        <v>0</v>
      </c>
      <c r="M186" s="62">
        <v>43119</v>
      </c>
      <c r="N186" s="60" t="s">
        <v>27</v>
      </c>
      <c r="O186" s="60" t="s">
        <v>112</v>
      </c>
      <c r="R186" s="60" t="s">
        <v>101</v>
      </c>
      <c r="S186" s="59">
        <v>14</v>
      </c>
      <c r="T186" s="60" t="s">
        <v>35</v>
      </c>
      <c r="W186" s="57">
        <v>0</v>
      </c>
      <c r="X186" s="27">
        <f>IF(AND(V186="",R186&lt;&gt;""),1,0)</f>
        <v>1</v>
      </c>
      <c r="Y186" s="27">
        <f>IF(AND(R186="",U186="",V186=""),1,0)</f>
        <v>0</v>
      </c>
      <c r="Z186" s="27">
        <f>IF(AND(OR(V186&lt;&gt;"",U186&lt;&gt;""),W186=""),1,0)</f>
        <v>0</v>
      </c>
      <c r="AA186" s="27">
        <f>IF(AND(V186&lt;&gt;"",W186=""),1,0)</f>
        <v>0</v>
      </c>
      <c r="AB186" s="27"/>
      <c r="AC186" s="27"/>
      <c r="AD186" s="27"/>
      <c r="AE186" s="5" t="str">
        <f ca="1">IF(Y186&lt;&gt;0,NETWORKDAYS(M186,TODAY()),"")</f>
        <v/>
      </c>
      <c r="AF186" s="59" t="str">
        <f>IF(Z186=1,NETWORKDAYS(M186,U186),"")</f>
        <v/>
      </c>
      <c r="AG186" s="5" t="str">
        <f ca="1">IF(AA186=1,_xlfn.DAYS(TODAY(),V186),"")</f>
        <v/>
      </c>
    </row>
    <row r="187" spans="1:33" x14ac:dyDescent="0.25">
      <c r="A187" s="59">
        <v>0</v>
      </c>
      <c r="B187" s="71" t="s">
        <v>208</v>
      </c>
      <c r="C187" s="71">
        <f>VLOOKUP(D187,[1]vacantes!$H:$I,2,FALSE)</f>
        <v>1145</v>
      </c>
      <c r="D187" s="71" t="str">
        <f>F187&amp;"-"&amp;S187&amp;"-"&amp;IF(V187="",1,2)</f>
        <v>354-16-1</v>
      </c>
      <c r="E187" s="71" t="s">
        <v>1132</v>
      </c>
      <c r="F187" s="71">
        <v>354</v>
      </c>
      <c r="G187" s="72" t="s">
        <v>43</v>
      </c>
      <c r="H187" s="60" t="s">
        <v>20</v>
      </c>
      <c r="I187" s="59"/>
      <c r="J187" s="60" t="s">
        <v>203</v>
      </c>
      <c r="K187" s="60">
        <v>0</v>
      </c>
      <c r="M187" s="62">
        <v>43123</v>
      </c>
      <c r="N187" s="60" t="s">
        <v>28</v>
      </c>
      <c r="O187" s="60" t="s">
        <v>112</v>
      </c>
      <c r="R187" s="60" t="s">
        <v>101</v>
      </c>
      <c r="S187" s="59">
        <v>16</v>
      </c>
      <c r="T187" s="60" t="s">
        <v>29</v>
      </c>
      <c r="W187" s="57">
        <v>0</v>
      </c>
      <c r="X187" s="27">
        <f>IF(AND(V187="",R187&lt;&gt;""),1,0)</f>
        <v>1</v>
      </c>
      <c r="Y187" s="27">
        <f>IF(AND(R187="",U187="",V187=""),1,0)</f>
        <v>0</v>
      </c>
      <c r="Z187" s="27">
        <f>IF(AND(OR(V187&lt;&gt;"",U187&lt;&gt;""),W187=""),1,0)</f>
        <v>0</v>
      </c>
      <c r="AA187" s="27">
        <f>IF(AND(V187&lt;&gt;"",W187=""),1,0)</f>
        <v>0</v>
      </c>
      <c r="AB187" s="27"/>
      <c r="AC187" s="27"/>
      <c r="AD187" s="27"/>
      <c r="AE187" s="5" t="str">
        <f ca="1">IF(Y187&lt;&gt;0,NETWORKDAYS(M187,TODAY()),"")</f>
        <v/>
      </c>
      <c r="AF187" s="59" t="str">
        <f>IF(Z187=1,NETWORKDAYS(M187,U187),"")</f>
        <v/>
      </c>
      <c r="AG187" s="5" t="str">
        <f ca="1">IF(AA187=1,_xlfn.DAYS(TODAY(),V187),"")</f>
        <v/>
      </c>
    </row>
    <row r="188" spans="1:33" x14ac:dyDescent="0.25">
      <c r="A188" s="59">
        <v>0</v>
      </c>
      <c r="B188" s="71" t="s">
        <v>207</v>
      </c>
      <c r="C188" s="71">
        <f>VLOOKUP(D188,[1]vacantes!$H:$I,2,FALSE)</f>
        <v>1146</v>
      </c>
      <c r="D188" s="71" t="str">
        <f>F188&amp;"-"&amp;S188&amp;"-"&amp;IF(V188="",1,2)</f>
        <v>349-16-1</v>
      </c>
      <c r="E188" s="71" t="s">
        <v>1152</v>
      </c>
      <c r="F188" s="71">
        <v>349</v>
      </c>
      <c r="G188" s="72" t="s">
        <v>189</v>
      </c>
      <c r="H188" s="60" t="s">
        <v>20</v>
      </c>
      <c r="I188" s="59"/>
      <c r="J188" s="60" t="s">
        <v>203</v>
      </c>
      <c r="K188" s="60">
        <v>0</v>
      </c>
      <c r="M188" s="62">
        <v>43123</v>
      </c>
      <c r="N188" s="60" t="s">
        <v>28</v>
      </c>
      <c r="O188" s="60" t="s">
        <v>112</v>
      </c>
      <c r="R188" s="60" t="s">
        <v>101</v>
      </c>
      <c r="S188" s="59">
        <v>16</v>
      </c>
      <c r="T188" s="60" t="s">
        <v>29</v>
      </c>
      <c r="W188" s="57">
        <v>0</v>
      </c>
      <c r="X188" s="27">
        <f>IF(AND(V188="",R188&lt;&gt;""),1,0)</f>
        <v>1</v>
      </c>
      <c r="Y188" s="27">
        <f>IF(AND(R188="",U188="",V188=""),1,0)</f>
        <v>0</v>
      </c>
      <c r="Z188" s="27">
        <f>IF(AND(OR(V188&lt;&gt;"",U188&lt;&gt;""),W188=""),1,0)</f>
        <v>0</v>
      </c>
      <c r="AA188" s="27">
        <f>IF(AND(V188&lt;&gt;"",W188=""),1,0)</f>
        <v>0</v>
      </c>
      <c r="AB188" s="27"/>
      <c r="AC188" s="27"/>
      <c r="AD188" s="27"/>
      <c r="AE188" s="5" t="str">
        <f ca="1">IF(Y188&lt;&gt;0,NETWORKDAYS(M188,TODAY()),"")</f>
        <v/>
      </c>
      <c r="AF188" s="59" t="str">
        <f>IF(Z188=1,NETWORKDAYS(M188,U188),"")</f>
        <v/>
      </c>
      <c r="AG188" s="5" t="str">
        <f ca="1">IF(AA188=1,_xlfn.DAYS(TODAY(),V188),"")</f>
        <v/>
      </c>
    </row>
    <row r="189" spans="1:33" x14ac:dyDescent="0.25">
      <c r="A189" s="59">
        <v>0</v>
      </c>
      <c r="B189" s="71" t="s">
        <v>165</v>
      </c>
      <c r="C189" s="71">
        <f>VLOOKUP(D189,[1]vacantes!$H:$I,2,FALSE)</f>
        <v>1155</v>
      </c>
      <c r="D189" s="71" t="str">
        <f>F189&amp;"-"&amp;S189&amp;"-"&amp;IF(V189="",1,2)</f>
        <v>270-16-1</v>
      </c>
      <c r="E189" s="71" t="s">
        <v>1156</v>
      </c>
      <c r="F189" s="71">
        <v>270</v>
      </c>
      <c r="G189" s="72" t="s">
        <v>150</v>
      </c>
      <c r="H189" s="60" t="s">
        <v>41</v>
      </c>
      <c r="I189" s="59"/>
      <c r="J189" s="60" t="s">
        <v>204</v>
      </c>
      <c r="K189" s="60">
        <v>0</v>
      </c>
      <c r="M189" s="62">
        <v>43123</v>
      </c>
      <c r="N189" s="60" t="s">
        <v>27</v>
      </c>
      <c r="O189" s="60" t="s">
        <v>151</v>
      </c>
      <c r="R189" s="60" t="s">
        <v>101</v>
      </c>
      <c r="S189" s="59">
        <v>16</v>
      </c>
      <c r="T189" s="60" t="s">
        <v>29</v>
      </c>
      <c r="W189" s="57">
        <v>0</v>
      </c>
      <c r="X189" s="27">
        <f>IF(AND(V189="",R189&lt;&gt;""),1,0)</f>
        <v>1</v>
      </c>
      <c r="Y189" s="27">
        <f>IF(AND(R189="",U189="",V189=""),1,0)</f>
        <v>0</v>
      </c>
      <c r="Z189" s="27">
        <f>IF(AND(OR(V189&lt;&gt;"",U189&lt;&gt;""),W189=""),1,0)</f>
        <v>0</v>
      </c>
      <c r="AA189" s="27">
        <f>IF(AND(V189&lt;&gt;"",W189=""),1,0)</f>
        <v>0</v>
      </c>
      <c r="AB189" s="27"/>
      <c r="AC189" s="27"/>
      <c r="AD189" s="27"/>
      <c r="AE189" s="5" t="str">
        <f ca="1">IF(Y189&lt;&gt;0,NETWORKDAYS(M189,TODAY()),"")</f>
        <v/>
      </c>
      <c r="AF189" s="59" t="str">
        <f>IF(Z189=1,NETWORKDAYS(M189,U189),"")</f>
        <v/>
      </c>
      <c r="AG189" s="5" t="str">
        <f ca="1">IF(AA189=1,_xlfn.DAYS(TODAY(),V189),"")</f>
        <v/>
      </c>
    </row>
    <row r="190" spans="1:33" x14ac:dyDescent="0.25">
      <c r="A190" s="59">
        <v>0</v>
      </c>
      <c r="B190" s="71" t="s">
        <v>149</v>
      </c>
      <c r="C190" s="71">
        <f>VLOOKUP(D190,[1]vacantes!$H:$I,2,FALSE)</f>
        <v>1157</v>
      </c>
      <c r="D190" s="71" t="str">
        <f>F190&amp;"-"&amp;S190&amp;"-"&amp;IF(V190="",1,2)</f>
        <v>270-12-1</v>
      </c>
      <c r="E190" s="71" t="s">
        <v>1156</v>
      </c>
      <c r="F190" s="71">
        <v>270</v>
      </c>
      <c r="G190" s="72" t="s">
        <v>150</v>
      </c>
      <c r="H190" s="60" t="s">
        <v>41</v>
      </c>
      <c r="I190" s="59"/>
      <c r="J190" s="60" t="s">
        <v>203</v>
      </c>
      <c r="K190" s="60">
        <v>0</v>
      </c>
      <c r="M190" s="62">
        <v>43123</v>
      </c>
      <c r="N190" s="60" t="s">
        <v>28</v>
      </c>
      <c r="O190" s="60" t="s">
        <v>151</v>
      </c>
      <c r="R190" s="60" t="s">
        <v>101</v>
      </c>
      <c r="S190" s="59">
        <v>12</v>
      </c>
      <c r="T190" s="60" t="s">
        <v>22</v>
      </c>
      <c r="W190" s="57">
        <v>0</v>
      </c>
      <c r="X190" s="27">
        <f>IF(AND(V190="",R190&lt;&gt;""),1,0)</f>
        <v>1</v>
      </c>
      <c r="Y190" s="27">
        <f>IF(AND(R190="",U190="",V190=""),1,0)</f>
        <v>0</v>
      </c>
      <c r="Z190" s="27">
        <f>IF(AND(OR(V190&lt;&gt;"",U190&lt;&gt;""),W190=""),1,0)</f>
        <v>0</v>
      </c>
      <c r="AA190" s="27">
        <f>IF(AND(V190&lt;&gt;"",W190=""),1,0)</f>
        <v>0</v>
      </c>
      <c r="AB190" s="27"/>
      <c r="AC190" s="27"/>
      <c r="AD190" s="27"/>
      <c r="AE190" s="5" t="str">
        <f ca="1">IF(Y190&lt;&gt;0,NETWORKDAYS(M190,TODAY()),"")</f>
        <v/>
      </c>
      <c r="AF190" s="59" t="str">
        <f>IF(Z190=1,NETWORKDAYS(M190,U190),"")</f>
        <v/>
      </c>
      <c r="AG190" s="5" t="str">
        <f ca="1">IF(AA190=1,_xlfn.DAYS(TODAY(),V190),"")</f>
        <v/>
      </c>
    </row>
    <row r="191" spans="1:33" x14ac:dyDescent="0.25">
      <c r="A191" s="59">
        <v>0</v>
      </c>
      <c r="B191" s="71" t="s">
        <v>228</v>
      </c>
      <c r="C191" s="71">
        <f>VLOOKUP(D191,[1]vacantes!$H:$I,2,FALSE)</f>
        <v>1157</v>
      </c>
      <c r="D191" s="71" t="str">
        <f>F191&amp;"-"&amp;S191&amp;"-"&amp;IF(V191="",1,2)</f>
        <v>270-12-1</v>
      </c>
      <c r="E191" s="71" t="s">
        <v>1156</v>
      </c>
      <c r="F191" s="71">
        <v>270</v>
      </c>
      <c r="G191" s="72" t="s">
        <v>150</v>
      </c>
      <c r="H191" s="60" t="s">
        <v>41</v>
      </c>
      <c r="I191" s="60" t="s">
        <v>215</v>
      </c>
      <c r="J191" s="60" t="s">
        <v>203</v>
      </c>
      <c r="K191" s="60">
        <v>0</v>
      </c>
      <c r="L191" s="60">
        <v>1</v>
      </c>
      <c r="M191" s="62">
        <v>43131</v>
      </c>
      <c r="N191" s="60" t="s">
        <v>27</v>
      </c>
      <c r="O191" s="60" t="s">
        <v>219</v>
      </c>
      <c r="R191" s="60" t="s">
        <v>101</v>
      </c>
      <c r="S191" s="59">
        <v>12</v>
      </c>
      <c r="T191" s="60" t="s">
        <v>22</v>
      </c>
      <c r="W191" s="57">
        <v>0</v>
      </c>
      <c r="X191" s="27">
        <f>IF(AND(V191="",R191&lt;&gt;""),1,0)</f>
        <v>1</v>
      </c>
      <c r="Y191" s="27">
        <f>IF(AND(R191="",U191="",V191=""),1,0)</f>
        <v>0</v>
      </c>
      <c r="Z191" s="27">
        <f>IF(AND(OR(V191&lt;&gt;"",U191&lt;&gt;""),W191=""),1,0)</f>
        <v>0</v>
      </c>
      <c r="AA191" s="27">
        <f>IF(AND(V191&lt;&gt;"",W191=""),1,0)</f>
        <v>0</v>
      </c>
      <c r="AB191" s="27"/>
      <c r="AC191" s="27"/>
      <c r="AD191" s="27"/>
      <c r="AE191" s="5" t="str">
        <f ca="1">IF(Y191&lt;&gt;0,NETWORKDAYS(M191,TODAY()),"")</f>
        <v/>
      </c>
      <c r="AF191" s="59" t="str">
        <f>IF(Z191=1,NETWORKDAYS(M191,U191),"")</f>
        <v/>
      </c>
      <c r="AG191" s="5" t="str">
        <f ca="1">IF(AA191=1,_xlfn.DAYS(TODAY(),V191),"")</f>
        <v/>
      </c>
    </row>
    <row r="192" spans="1:33" x14ac:dyDescent="0.25">
      <c r="A192" s="59">
        <v>0</v>
      </c>
      <c r="B192" s="71" t="s">
        <v>206</v>
      </c>
      <c r="C192" s="71">
        <f>VLOOKUP(D192,[1]vacantes!$H:$I,2,FALSE)</f>
        <v>1161</v>
      </c>
      <c r="D192" s="71" t="str">
        <f>F192&amp;"-"&amp;S192&amp;"-"&amp;IF(V192="",1,2)</f>
        <v>235-17-1</v>
      </c>
      <c r="E192" s="71" t="s">
        <v>1136</v>
      </c>
      <c r="F192" s="71">
        <v>235</v>
      </c>
      <c r="G192" s="72" t="s">
        <v>85</v>
      </c>
      <c r="H192" s="60" t="s">
        <v>70</v>
      </c>
      <c r="I192" s="59"/>
      <c r="J192" s="60" t="s">
        <v>204</v>
      </c>
      <c r="K192" s="60">
        <v>0</v>
      </c>
      <c r="M192" s="62">
        <v>43123</v>
      </c>
      <c r="N192" s="60" t="s">
        <v>27</v>
      </c>
      <c r="O192" s="60" t="s">
        <v>112</v>
      </c>
      <c r="R192" s="60" t="s">
        <v>101</v>
      </c>
      <c r="S192" s="59">
        <v>17</v>
      </c>
      <c r="T192" s="60" t="s">
        <v>23</v>
      </c>
      <c r="W192" s="57">
        <v>0</v>
      </c>
      <c r="X192" s="27">
        <f>IF(AND(V192="",R192&lt;&gt;""),1,0)</f>
        <v>1</v>
      </c>
      <c r="Y192" s="27">
        <f>IF(AND(R192="",U192="",V192=""),1,0)</f>
        <v>0</v>
      </c>
      <c r="Z192" s="27">
        <f>IF(AND(OR(V192&lt;&gt;"",U192&lt;&gt;""),W192=""),1,0)</f>
        <v>0</v>
      </c>
      <c r="AA192" s="27">
        <f>IF(AND(V192&lt;&gt;"",W192=""),1,0)</f>
        <v>0</v>
      </c>
      <c r="AB192" s="27"/>
      <c r="AC192" s="27"/>
      <c r="AD192" s="27"/>
      <c r="AE192" s="5" t="str">
        <f ca="1">IF(Y192&lt;&gt;0,NETWORKDAYS(M192,TODAY()),"")</f>
        <v/>
      </c>
      <c r="AF192" s="59" t="str">
        <f>IF(Z192=1,NETWORKDAYS(M192,U192),"")</f>
        <v/>
      </c>
      <c r="AG192" s="5" t="str">
        <f ca="1">IF(AA192=1,_xlfn.DAYS(TODAY(),V192),"")</f>
        <v/>
      </c>
    </row>
    <row r="193" spans="1:33" x14ac:dyDescent="0.25">
      <c r="A193" s="59">
        <v>0</v>
      </c>
      <c r="B193" s="71" t="s">
        <v>187</v>
      </c>
      <c r="C193" s="71">
        <f>VLOOKUP(D193,[1]vacantes!$H:$I,2,FALSE)</f>
        <v>1165</v>
      </c>
      <c r="D193" s="71" t="str">
        <f>F193&amp;"-"&amp;S193&amp;"-"&amp;IF(V193="",1,2)</f>
        <v>337-16-1</v>
      </c>
      <c r="E193" s="71" t="s">
        <v>1142</v>
      </c>
      <c r="F193" s="71">
        <v>337</v>
      </c>
      <c r="G193" s="72" t="s">
        <v>170</v>
      </c>
      <c r="H193" s="60" t="s">
        <v>14</v>
      </c>
      <c r="I193" s="59"/>
      <c r="J193" s="60" t="s">
        <v>203</v>
      </c>
      <c r="K193" s="60">
        <v>0</v>
      </c>
      <c r="M193" s="62">
        <v>43125</v>
      </c>
      <c r="N193" s="60" t="s">
        <v>27</v>
      </c>
      <c r="O193" s="60" t="s">
        <v>151</v>
      </c>
      <c r="R193" s="60" t="s">
        <v>101</v>
      </c>
      <c r="S193" s="59">
        <v>16</v>
      </c>
      <c r="T193" s="60" t="s">
        <v>29</v>
      </c>
      <c r="W193" s="57">
        <v>0</v>
      </c>
      <c r="X193" s="27">
        <f>IF(AND(V193="",R193&lt;&gt;""),1,0)</f>
        <v>1</v>
      </c>
      <c r="Y193" s="27">
        <f>IF(AND(R193="",U193="",V193=""),1,0)</f>
        <v>0</v>
      </c>
      <c r="Z193" s="27">
        <f>IF(AND(OR(V193&lt;&gt;"",U193&lt;&gt;""),W193=""),1,0)</f>
        <v>0</v>
      </c>
      <c r="AA193" s="27">
        <f>IF(AND(V193&lt;&gt;"",W193=""),1,0)</f>
        <v>0</v>
      </c>
      <c r="AB193" s="27"/>
      <c r="AC193" s="27"/>
      <c r="AD193" s="27"/>
      <c r="AE193" s="5" t="str">
        <f ca="1">IF(Y193&lt;&gt;0,NETWORKDAYS(M193,TODAY()),"")</f>
        <v/>
      </c>
      <c r="AF193" s="59" t="str">
        <f>IF(Z193=1,NETWORKDAYS(M193,U193),"")</f>
        <v/>
      </c>
      <c r="AG193" s="5" t="str">
        <f ca="1">IF(AA193=1,_xlfn.DAYS(TODAY(),V193),"")</f>
        <v/>
      </c>
    </row>
    <row r="194" spans="1:33" x14ac:dyDescent="0.25">
      <c r="A194" s="59">
        <v>0</v>
      </c>
      <c r="B194" s="71" t="s">
        <v>191</v>
      </c>
      <c r="C194" s="71">
        <f>VLOOKUP(D194,[1]vacantes!$H:$I,2,FALSE)</f>
        <v>1167</v>
      </c>
      <c r="D194" s="71" t="str">
        <f>F194&amp;"-"&amp;S194&amp;"-"&amp;IF(V194="",1,2)</f>
        <v>271-17-1</v>
      </c>
      <c r="E194" s="71" t="s">
        <v>1147</v>
      </c>
      <c r="F194" s="71">
        <v>271</v>
      </c>
      <c r="G194" s="72" t="s">
        <v>158</v>
      </c>
      <c r="H194" s="60" t="s">
        <v>41</v>
      </c>
      <c r="I194" s="59"/>
      <c r="J194" s="60" t="s">
        <v>203</v>
      </c>
      <c r="K194" s="60">
        <v>0</v>
      </c>
      <c r="M194" s="62">
        <v>43125</v>
      </c>
      <c r="N194" s="60" t="s">
        <v>27</v>
      </c>
      <c r="O194" s="60" t="s">
        <v>151</v>
      </c>
      <c r="R194" s="60" t="s">
        <v>101</v>
      </c>
      <c r="S194" s="59">
        <v>17</v>
      </c>
      <c r="T194" s="60" t="s">
        <v>23</v>
      </c>
      <c r="W194" s="57">
        <v>0</v>
      </c>
      <c r="X194" s="27">
        <f>IF(AND(V194="",R194&lt;&gt;""),1,0)</f>
        <v>1</v>
      </c>
      <c r="Y194" s="27">
        <f>IF(AND(R194="",U194="",V194=""),1,0)</f>
        <v>0</v>
      </c>
      <c r="Z194" s="27">
        <f>IF(AND(OR(V194&lt;&gt;"",U194&lt;&gt;""),W194=""),1,0)</f>
        <v>0</v>
      </c>
      <c r="AA194" s="27">
        <f>IF(AND(V194&lt;&gt;"",W194=""),1,0)</f>
        <v>0</v>
      </c>
      <c r="AB194" s="27"/>
      <c r="AC194" s="27"/>
      <c r="AD194" s="27"/>
      <c r="AE194" s="5" t="str">
        <f ca="1">IF(Y194&lt;&gt;0,NETWORKDAYS(M194,TODAY()),"")</f>
        <v/>
      </c>
      <c r="AF194" s="59" t="str">
        <f>IF(Z194=1,NETWORKDAYS(M194,U194),"")</f>
        <v/>
      </c>
      <c r="AG194" s="5" t="str">
        <f ca="1">IF(AA194=1,_xlfn.DAYS(TODAY(),V194),"")</f>
        <v/>
      </c>
    </row>
    <row r="195" spans="1:33" x14ac:dyDescent="0.25">
      <c r="A195" s="59">
        <v>0</v>
      </c>
      <c r="B195" s="71" t="s">
        <v>220</v>
      </c>
      <c r="C195" s="71">
        <f>VLOOKUP(D195,[1]vacantes!$H:$I,2,FALSE)</f>
        <v>1178</v>
      </c>
      <c r="D195" s="71" t="str">
        <f>F195&amp;"-"&amp;S195&amp;"-"&amp;IF(V195="",1,2)</f>
        <v>325-14-1</v>
      </c>
      <c r="E195" s="71" t="s">
        <v>1153</v>
      </c>
      <c r="F195" s="71">
        <v>325</v>
      </c>
      <c r="G195" s="72" t="s">
        <v>111</v>
      </c>
      <c r="H195" s="60" t="s">
        <v>12</v>
      </c>
      <c r="I195" s="60" t="s">
        <v>205</v>
      </c>
      <c r="J195" s="60" t="s">
        <v>204</v>
      </c>
      <c r="K195" s="60">
        <v>0</v>
      </c>
      <c r="L195" s="60">
        <v>1</v>
      </c>
      <c r="M195" s="62">
        <v>43129</v>
      </c>
      <c r="N195" s="60" t="s">
        <v>27</v>
      </c>
      <c r="O195" s="60" t="s">
        <v>112</v>
      </c>
      <c r="R195" s="60" t="s">
        <v>101</v>
      </c>
      <c r="S195" s="59">
        <v>14</v>
      </c>
      <c r="T195" s="60" t="s">
        <v>35</v>
      </c>
      <c r="W195" s="57">
        <v>0</v>
      </c>
      <c r="X195" s="27">
        <f>IF(AND(V195="",R195&lt;&gt;""),1,0)</f>
        <v>1</v>
      </c>
      <c r="Y195" s="27">
        <f>IF(AND(R195="",U195="",V195=""),1,0)</f>
        <v>0</v>
      </c>
      <c r="Z195" s="27">
        <f>IF(AND(OR(V195&lt;&gt;"",U195&lt;&gt;""),W195=""),1,0)</f>
        <v>0</v>
      </c>
      <c r="AA195" s="27">
        <f>IF(AND(V195&lt;&gt;"",W195=""),1,0)</f>
        <v>0</v>
      </c>
      <c r="AB195" s="27"/>
      <c r="AC195" s="27"/>
      <c r="AD195" s="27"/>
      <c r="AE195" s="5" t="str">
        <f ca="1">IF(Y195&lt;&gt;0,NETWORKDAYS(M195,TODAY()),"")</f>
        <v/>
      </c>
      <c r="AF195" s="59" t="str">
        <f>IF(Z195=1,NETWORKDAYS(M195,U195),"")</f>
        <v/>
      </c>
      <c r="AG195" s="5" t="str">
        <f ca="1">IF(AA195=1,_xlfn.DAYS(TODAY(),V195),"")</f>
        <v/>
      </c>
    </row>
    <row r="196" spans="1:33" x14ac:dyDescent="0.25">
      <c r="A196" s="59">
        <v>0</v>
      </c>
      <c r="B196" s="71" t="s">
        <v>241</v>
      </c>
      <c r="C196" s="71">
        <f>VLOOKUP(D196,[1]vacantes!$H:$I,2,FALSE)</f>
        <v>1193</v>
      </c>
      <c r="D196" s="71" t="str">
        <f>F196&amp;"-"&amp;S196&amp;"-"&amp;IF(V196="",1,2)</f>
        <v>343-14-1</v>
      </c>
      <c r="E196" s="71" t="s">
        <v>1110</v>
      </c>
      <c r="F196" s="71">
        <v>343</v>
      </c>
      <c r="G196" s="72" t="s">
        <v>242</v>
      </c>
      <c r="H196" s="60" t="s">
        <v>243</v>
      </c>
      <c r="I196" s="60" t="s">
        <v>205</v>
      </c>
      <c r="J196" s="60" t="s">
        <v>204</v>
      </c>
      <c r="K196" s="60">
        <v>0</v>
      </c>
      <c r="L196" s="60">
        <v>1</v>
      </c>
      <c r="M196" s="62">
        <v>43132</v>
      </c>
      <c r="N196" s="60" t="s">
        <v>27</v>
      </c>
      <c r="O196" s="60" t="s">
        <v>172</v>
      </c>
      <c r="R196" s="60" t="s">
        <v>101</v>
      </c>
      <c r="S196" s="59">
        <v>14</v>
      </c>
      <c r="T196" s="60" t="s">
        <v>35</v>
      </c>
      <c r="W196" s="57">
        <v>0</v>
      </c>
      <c r="X196" s="27">
        <f>IF(AND(V196="",R196&lt;&gt;""),1,0)</f>
        <v>1</v>
      </c>
      <c r="Y196" s="27">
        <f>IF(AND(R196="",U196="",V196=""),1,0)</f>
        <v>0</v>
      </c>
      <c r="Z196" s="27">
        <f>IF(AND(OR(V196&lt;&gt;"",U196&lt;&gt;""),W196=""),1,0)</f>
        <v>0</v>
      </c>
      <c r="AA196" s="27">
        <f>IF(AND(V196&lt;&gt;"",W196=""),1,0)</f>
        <v>0</v>
      </c>
      <c r="AB196" s="56">
        <f ca="1">+YEARFRAC(K196,TODAY())</f>
        <v>118.35277777777777</v>
      </c>
      <c r="AC196" s="56"/>
      <c r="AD196" s="27"/>
      <c r="AE196" s="5" t="str">
        <f ca="1">IF(Y196&lt;&gt;0,NETWORKDAYS(M196,TODAY()),"")</f>
        <v/>
      </c>
      <c r="AF196" s="59" t="str">
        <f>IF(Z196=1,NETWORKDAYS(M196,U196),"")</f>
        <v/>
      </c>
      <c r="AG196" s="5" t="str">
        <f ca="1">IF(AA196=1,_xlfn.DAYS(TODAY(),V196),"")</f>
        <v/>
      </c>
    </row>
    <row r="197" spans="1:33" x14ac:dyDescent="0.25">
      <c r="A197" s="59">
        <v>0</v>
      </c>
      <c r="B197" s="71" t="s">
        <v>226</v>
      </c>
      <c r="C197" s="71">
        <f>VLOOKUP(D197,[1]vacantes!$H:$I,2,FALSE)</f>
        <v>1190</v>
      </c>
      <c r="D197" s="71" t="str">
        <f>F197&amp;"-"&amp;S197&amp;"-"&amp;IF(V197="",1,2)</f>
        <v>264-12-1</v>
      </c>
      <c r="E197" s="71" t="s">
        <v>1104</v>
      </c>
      <c r="F197" s="71">
        <v>264</v>
      </c>
      <c r="G197" s="72" t="s">
        <v>227</v>
      </c>
      <c r="H197" s="60" t="s">
        <v>41</v>
      </c>
      <c r="I197" s="60" t="s">
        <v>205</v>
      </c>
      <c r="J197" s="60" t="s">
        <v>203</v>
      </c>
      <c r="K197" s="60">
        <v>0</v>
      </c>
      <c r="L197" s="60">
        <v>1</v>
      </c>
      <c r="M197" s="62">
        <v>43131</v>
      </c>
      <c r="N197" s="60" t="s">
        <v>27</v>
      </c>
      <c r="O197" s="60" t="s">
        <v>219</v>
      </c>
      <c r="R197" s="60" t="s">
        <v>248</v>
      </c>
      <c r="S197" s="59">
        <v>12</v>
      </c>
      <c r="T197" s="60" t="s">
        <v>22</v>
      </c>
      <c r="W197" s="57">
        <v>0</v>
      </c>
      <c r="X197" s="27">
        <f>IF(AND(V197="",R197&lt;&gt;""),1,0)</f>
        <v>1</v>
      </c>
      <c r="Y197" s="27">
        <f>IF(AND(R197="",U197="",V197=""),1,0)</f>
        <v>0</v>
      </c>
      <c r="Z197" s="27">
        <f>IF(AND(OR(V197&lt;&gt;"",U197&lt;&gt;""),W197=""),1,0)</f>
        <v>0</v>
      </c>
      <c r="AA197" s="27">
        <f>IF(AND(V197&lt;&gt;"",W197=""),1,0)</f>
        <v>0</v>
      </c>
      <c r="AB197" s="27"/>
      <c r="AC197" s="27"/>
      <c r="AD197" s="27"/>
      <c r="AE197" s="5" t="str">
        <f ca="1">IF(Y197&lt;&gt;0,NETWORKDAYS(M197,TODAY()),"")</f>
        <v/>
      </c>
      <c r="AF197" s="59" t="str">
        <f>IF(Z197=1,NETWORKDAYS(M197,U197),"")</f>
        <v/>
      </c>
      <c r="AG197" s="5" t="str">
        <f ca="1">IF(AA197=1,_xlfn.DAYS(TODAY(),V197),"")</f>
        <v/>
      </c>
    </row>
    <row r="198" spans="1:33" x14ac:dyDescent="0.25">
      <c r="A198" s="59">
        <v>0</v>
      </c>
      <c r="B198" s="71" t="s">
        <v>178</v>
      </c>
      <c r="C198" s="71">
        <f>VLOOKUP(D198,[1]vacantes!$H:$I,2,FALSE)</f>
        <v>1086</v>
      </c>
      <c r="D198" s="71" t="str">
        <f>F198&amp;"-"&amp;S198&amp;"-"&amp;IF(V198="",1,2)</f>
        <v>341-14-1</v>
      </c>
      <c r="E198" s="71" t="s">
        <v>1113</v>
      </c>
      <c r="F198" s="71">
        <v>341</v>
      </c>
      <c r="G198" s="72" t="s">
        <v>26</v>
      </c>
      <c r="H198" s="60" t="s">
        <v>6</v>
      </c>
      <c r="I198" s="59"/>
      <c r="J198" s="60" t="s">
        <v>203</v>
      </c>
      <c r="K198" s="60">
        <v>0</v>
      </c>
      <c r="M198" s="62">
        <v>43124</v>
      </c>
      <c r="N198" s="60" t="s">
        <v>27</v>
      </c>
      <c r="O198" s="60" t="s">
        <v>134</v>
      </c>
      <c r="P198" s="60" t="s">
        <v>772</v>
      </c>
      <c r="R198" s="59" t="s">
        <v>114</v>
      </c>
      <c r="S198" s="59">
        <v>14</v>
      </c>
      <c r="T198" s="60" t="s">
        <v>35</v>
      </c>
      <c r="W198" s="57">
        <v>0</v>
      </c>
      <c r="X198" s="27">
        <f>IF(AND(V198="",R198&lt;&gt;""),1,0)</f>
        <v>1</v>
      </c>
      <c r="Y198" s="27">
        <f>IF(AND(R198="",U198="",V198=""),1,0)</f>
        <v>0</v>
      </c>
      <c r="Z198" s="27">
        <f>IF(AND(OR(V198&lt;&gt;"",U198&lt;&gt;""),W198=""),1,0)</f>
        <v>0</v>
      </c>
      <c r="AA198" s="27">
        <f>IF(AND(V198&lt;&gt;"",W198=""),1,0)</f>
        <v>0</v>
      </c>
      <c r="AB198" s="56">
        <f ca="1">+YEARFRAC(K198,TODAY())</f>
        <v>118.35277777777777</v>
      </c>
      <c r="AC198" s="56"/>
      <c r="AD198" s="27"/>
      <c r="AE198" s="5" t="str">
        <f ca="1">IF(Y198&lt;&gt;0,NETWORKDAYS(M198,TODAY()),"")</f>
        <v/>
      </c>
      <c r="AF198" s="59" t="str">
        <f>IF(Z198=1,NETWORKDAYS(M198,U198),"")</f>
        <v/>
      </c>
      <c r="AG198" s="5" t="str">
        <f ca="1">IF(AA198=1,_xlfn.DAYS(TODAY(),V198),"")</f>
        <v/>
      </c>
    </row>
    <row r="199" spans="1:33" x14ac:dyDescent="0.25">
      <c r="A199" s="59">
        <v>0</v>
      </c>
      <c r="B199" s="71" t="s">
        <v>49</v>
      </c>
      <c r="C199" s="71">
        <f>VLOOKUP(D199,[1]vacantes!$H:$I,2,FALSE)</f>
        <v>1098</v>
      </c>
      <c r="D199" s="71" t="str">
        <f>F199&amp;"-"&amp;S199&amp;"-"&amp;IF(V199="",1,2)</f>
        <v>244-17-1</v>
      </c>
      <c r="E199" s="71" t="s">
        <v>1139</v>
      </c>
      <c r="F199" s="71">
        <v>244</v>
      </c>
      <c r="G199" s="71" t="s">
        <v>34</v>
      </c>
      <c r="H199" s="59" t="s">
        <v>10</v>
      </c>
      <c r="I199" s="59"/>
      <c r="J199" s="59" t="s">
        <v>203</v>
      </c>
      <c r="K199" s="60">
        <v>0</v>
      </c>
      <c r="L199" s="59"/>
      <c r="M199" s="61">
        <v>43115</v>
      </c>
      <c r="N199" s="59" t="s">
        <v>28</v>
      </c>
      <c r="O199" s="59"/>
      <c r="P199" s="59" t="s">
        <v>772</v>
      </c>
      <c r="Q199" s="59"/>
      <c r="R199" s="59" t="s">
        <v>114</v>
      </c>
      <c r="S199" s="59">
        <v>17</v>
      </c>
      <c r="T199" s="59" t="s">
        <v>23</v>
      </c>
      <c r="U199" s="59"/>
      <c r="V199" s="61"/>
      <c r="W199" s="57">
        <v>0</v>
      </c>
      <c r="X199" s="27">
        <f>IF(AND(V199="",R199&lt;&gt;""),1,0)</f>
        <v>1</v>
      </c>
      <c r="Y199" s="27">
        <f>IF(AND(R199="",U199="",V199=""),1,0)</f>
        <v>0</v>
      </c>
      <c r="Z199" s="27">
        <f>IF(AND(OR(V199&lt;&gt;"",U199&lt;&gt;""),W199=""),1,0)</f>
        <v>0</v>
      </c>
      <c r="AA199" s="27">
        <f>IF(AND(V199&lt;&gt;"",W199=""),1,0)</f>
        <v>0</v>
      </c>
      <c r="AB199" s="27"/>
      <c r="AC199" s="27"/>
      <c r="AD199" s="27"/>
      <c r="AE199" s="5" t="str">
        <f ca="1">IF(Y199&lt;&gt;0,NETWORKDAYS(M199,TODAY()),"")</f>
        <v/>
      </c>
      <c r="AF199" s="59" t="str">
        <f>IF(Z199=1,NETWORKDAYS(M199,U199),"")</f>
        <v/>
      </c>
      <c r="AG199" s="5" t="str">
        <f ca="1">IF(AA199=1,_xlfn.DAYS(TODAY(),V199),"")</f>
        <v/>
      </c>
    </row>
    <row r="200" spans="1:33" x14ac:dyDescent="0.25">
      <c r="A200" s="59">
        <v>0</v>
      </c>
      <c r="B200" s="71" t="s">
        <v>179</v>
      </c>
      <c r="C200" s="71">
        <f>VLOOKUP(D200,[1]vacantes!$H:$I,2,FALSE)</f>
        <v>1113</v>
      </c>
      <c r="D200" s="71" t="str">
        <f>F200&amp;"-"&amp;S200&amp;"-"&amp;IF(V200="",1,2)</f>
        <v>344-14-1</v>
      </c>
      <c r="E200" s="71" t="s">
        <v>1112</v>
      </c>
      <c r="F200" s="71">
        <v>344</v>
      </c>
      <c r="G200" s="72" t="s">
        <v>25</v>
      </c>
      <c r="H200" s="60" t="s">
        <v>6</v>
      </c>
      <c r="I200" s="60" t="s">
        <v>205</v>
      </c>
      <c r="J200" s="60" t="s">
        <v>203</v>
      </c>
      <c r="K200" s="60">
        <v>0</v>
      </c>
      <c r="M200" s="62">
        <v>43123</v>
      </c>
      <c r="N200" s="60" t="s">
        <v>27</v>
      </c>
      <c r="O200" s="60" t="s">
        <v>112</v>
      </c>
      <c r="R200" s="59" t="s">
        <v>114</v>
      </c>
      <c r="S200" s="59">
        <v>14</v>
      </c>
      <c r="T200" s="60" t="s">
        <v>35</v>
      </c>
      <c r="W200" s="57">
        <v>0</v>
      </c>
      <c r="X200" s="27">
        <f>IF(AND(V200="",R200&lt;&gt;""),1,0)</f>
        <v>1</v>
      </c>
      <c r="Y200" s="27">
        <f>IF(AND(R200="",U200="",V200=""),1,0)</f>
        <v>0</v>
      </c>
      <c r="Z200" s="27">
        <f>IF(AND(OR(V200&lt;&gt;"",U200&lt;&gt;""),W200=""),1,0)</f>
        <v>0</v>
      </c>
      <c r="AA200" s="27">
        <f>IF(AND(V200&lt;&gt;"",W200=""),1,0)</f>
        <v>0</v>
      </c>
      <c r="AB200" s="56">
        <f ca="1">+YEARFRAC(K200,TODAY())</f>
        <v>118.35277777777777</v>
      </c>
      <c r="AC200" s="56"/>
      <c r="AD200" s="27"/>
      <c r="AE200" s="5" t="str">
        <f ca="1">IF(Y200&lt;&gt;0,NETWORKDAYS(M200,TODAY()),"")</f>
        <v/>
      </c>
      <c r="AF200" s="59" t="str">
        <f>IF(Z200=1,NETWORKDAYS(M200,U200),"")</f>
        <v/>
      </c>
      <c r="AG200" s="5" t="str">
        <f ca="1">IF(AA200=1,_xlfn.DAYS(TODAY(),V200),"")</f>
        <v/>
      </c>
    </row>
    <row r="201" spans="1:33" x14ac:dyDescent="0.25">
      <c r="A201" s="59">
        <v>0</v>
      </c>
      <c r="B201" s="71" t="s">
        <v>192</v>
      </c>
      <c r="C201" s="71">
        <f>VLOOKUP(D201,[1]vacantes!$H:$I,2,FALSE)</f>
        <v>1179</v>
      </c>
      <c r="D201" s="71" t="str">
        <f>F201&amp;"-"&amp;S201&amp;"-"&amp;IF(V201="",1,2)</f>
        <v>324-12-1</v>
      </c>
      <c r="E201" s="71" t="s">
        <v>1151</v>
      </c>
      <c r="F201" s="71">
        <v>324</v>
      </c>
      <c r="G201" s="72" t="s">
        <v>193</v>
      </c>
      <c r="H201" s="60" t="s">
        <v>12</v>
      </c>
      <c r="I201" s="60" t="s">
        <v>215</v>
      </c>
      <c r="J201" s="60" t="s">
        <v>204</v>
      </c>
      <c r="K201" s="60">
        <v>0</v>
      </c>
      <c r="L201" s="60">
        <v>1</v>
      </c>
      <c r="M201" s="62">
        <v>43129</v>
      </c>
      <c r="N201" s="60" t="s">
        <v>28</v>
      </c>
      <c r="O201" s="60" t="s">
        <v>112</v>
      </c>
      <c r="R201" s="59" t="s">
        <v>114</v>
      </c>
      <c r="S201" s="59">
        <v>12</v>
      </c>
      <c r="T201" s="60" t="s">
        <v>22</v>
      </c>
      <c r="W201" s="57">
        <v>0</v>
      </c>
      <c r="X201" s="27">
        <f>IF(AND(V201="",R201&lt;&gt;""),1,0)</f>
        <v>1</v>
      </c>
      <c r="Y201" s="27">
        <f>IF(AND(R201="",U201="",V201=""),1,0)</f>
        <v>0</v>
      </c>
      <c r="Z201" s="27">
        <f>IF(AND(OR(V201&lt;&gt;"",U201&lt;&gt;""),W201=""),1,0)</f>
        <v>0</v>
      </c>
      <c r="AA201" s="27">
        <f>IF(AND(V201&lt;&gt;"",W201=""),1,0)</f>
        <v>0</v>
      </c>
      <c r="AB201" s="27"/>
      <c r="AC201" s="27"/>
      <c r="AD201" s="27"/>
      <c r="AE201" s="5" t="str">
        <f ca="1">IF(Y201&lt;&gt;0,NETWORKDAYS(M201,TODAY()),"")</f>
        <v/>
      </c>
      <c r="AF201" s="59" t="str">
        <f>IF(Z201=1,NETWORKDAYS(M201,U201),"")</f>
        <v/>
      </c>
      <c r="AG201" s="5" t="str">
        <f ca="1">IF(AA201=1,_xlfn.DAYS(TODAY(),V201),"")</f>
        <v/>
      </c>
    </row>
    <row r="202" spans="1:33" x14ac:dyDescent="0.25">
      <c r="A202" s="59">
        <v>0</v>
      </c>
      <c r="B202" s="71" t="s">
        <v>720</v>
      </c>
      <c r="C202" s="71">
        <f>VLOOKUP(D202,[1]vacantes!$H:$I,2,FALSE)</f>
        <v>1423</v>
      </c>
      <c r="D202" s="71" t="str">
        <f>F202&amp;"-"&amp;S202&amp;"-"&amp;IF(V202="",1,2)</f>
        <v>350-17-1</v>
      </c>
      <c r="E202" s="71" t="s">
        <v>1159</v>
      </c>
      <c r="F202" s="71">
        <v>350</v>
      </c>
      <c r="G202" s="72" t="s">
        <v>486</v>
      </c>
      <c r="H202" s="60" t="s">
        <v>20</v>
      </c>
      <c r="I202" s="60" t="s">
        <v>205</v>
      </c>
      <c r="J202" s="60" t="s">
        <v>203</v>
      </c>
      <c r="K202" s="62" t="s">
        <v>735</v>
      </c>
      <c r="M202" s="62">
        <v>43192</v>
      </c>
      <c r="N202" s="60" t="s">
        <v>28</v>
      </c>
      <c r="O202" s="60" t="s">
        <v>112</v>
      </c>
      <c r="R202" s="60" t="s">
        <v>721</v>
      </c>
      <c r="S202" s="59">
        <v>17</v>
      </c>
      <c r="T202" s="60" t="s">
        <v>23</v>
      </c>
      <c r="W202" s="57">
        <v>0</v>
      </c>
      <c r="X202" s="27">
        <f>IF(AND(V202="",R202&lt;&gt;""),1,0)</f>
        <v>1</v>
      </c>
      <c r="Y202" s="27">
        <f>IF(AND(R202="",U202="",V202=""),1,0)</f>
        <v>0</v>
      </c>
      <c r="Z202" s="27">
        <f>IF(AND(OR(V202&lt;&gt;"",U202&lt;&gt;""),W202=""),1,0)</f>
        <v>0</v>
      </c>
      <c r="AA202" s="27">
        <f>IF(AND(V202&lt;&gt;"",W202=""),1,0)</f>
        <v>0</v>
      </c>
      <c r="AB202" s="27"/>
      <c r="AC202" s="27"/>
      <c r="AD202" s="27"/>
      <c r="AE202" s="5" t="str">
        <f ca="1">IF(Y202&lt;&gt;0,NETWORKDAYS(M202,TODAY()),"")</f>
        <v/>
      </c>
      <c r="AF202" s="59" t="str">
        <f>IF(Z202=1,NETWORKDAYS(M202,U202),"")</f>
        <v/>
      </c>
      <c r="AG202" s="5" t="str">
        <f ca="1">IF(AA202=1,_xlfn.DAYS(TODAY(),V202),"")</f>
        <v/>
      </c>
    </row>
    <row r="203" spans="1:33" x14ac:dyDescent="0.25">
      <c r="A203" s="59">
        <v>0</v>
      </c>
      <c r="B203" s="71" t="s">
        <v>591</v>
      </c>
      <c r="C203" s="71">
        <f>VLOOKUP(D203,[1]vacantes!$H:$I,2,FALSE)</f>
        <v>1366</v>
      </c>
      <c r="D203" s="71" t="str">
        <f>F203&amp;"-"&amp;S203&amp;"-"&amp;IF(V203="",1,2)</f>
        <v>247-16-1</v>
      </c>
      <c r="E203" s="71" t="s">
        <v>1108</v>
      </c>
      <c r="F203" s="71">
        <v>247</v>
      </c>
      <c r="G203" s="71" t="s">
        <v>47</v>
      </c>
      <c r="H203" s="62" t="s">
        <v>10</v>
      </c>
      <c r="I203" s="60" t="s">
        <v>205</v>
      </c>
      <c r="J203" s="60" t="s">
        <v>204</v>
      </c>
      <c r="K203" s="60">
        <v>0</v>
      </c>
      <c r="M203" s="62">
        <v>43172</v>
      </c>
      <c r="N203" s="60" t="s">
        <v>27</v>
      </c>
      <c r="O203" s="60" t="s">
        <v>112</v>
      </c>
      <c r="R203" s="60" t="s">
        <v>616</v>
      </c>
      <c r="S203" s="59">
        <v>16</v>
      </c>
      <c r="T203" s="60" t="s">
        <v>29</v>
      </c>
      <c r="W203" s="57">
        <v>0</v>
      </c>
      <c r="X203" s="27">
        <f>IF(AND(V203="",R203&lt;&gt;""),1,0)</f>
        <v>1</v>
      </c>
      <c r="Y203" s="27">
        <f>IF(AND(R203="",U203="",V203=""),1,0)</f>
        <v>0</v>
      </c>
      <c r="Z203" s="27">
        <f>IF(AND(OR(V203&lt;&gt;"",U203&lt;&gt;""),W203=""),1,0)</f>
        <v>0</v>
      </c>
      <c r="AA203" s="27">
        <f>IF(AND(V203&lt;&gt;"",W203=""),1,0)</f>
        <v>0</v>
      </c>
      <c r="AB203" s="27"/>
      <c r="AC203" s="27"/>
      <c r="AD203" s="27"/>
      <c r="AE203" s="5" t="str">
        <f ca="1">IF(Y203&lt;&gt;0,NETWORKDAYS(M203,TODAY()),"")</f>
        <v/>
      </c>
      <c r="AF203" s="59" t="str">
        <f>IF(Z203=1,NETWORKDAYS(M203,U203),"")</f>
        <v/>
      </c>
      <c r="AG203" s="5" t="str">
        <f ca="1">IF(AA203=1,_xlfn.DAYS(TODAY(),V203),"")</f>
        <v/>
      </c>
    </row>
    <row r="204" spans="1:33" x14ac:dyDescent="0.25">
      <c r="A204" s="59">
        <v>0</v>
      </c>
      <c r="B204" s="71" t="s">
        <v>617</v>
      </c>
      <c r="C204" s="71">
        <f>VLOOKUP(D204,[1]vacantes!$H:$I,2,FALSE)</f>
        <v>1102</v>
      </c>
      <c r="D204" s="71" t="str">
        <f>F204&amp;"-"&amp;S204&amp;"-"&amp;IF(V204="",1,2)</f>
        <v>242-16-1</v>
      </c>
      <c r="E204" s="71" t="s">
        <v>1130</v>
      </c>
      <c r="F204" s="71">
        <v>242</v>
      </c>
      <c r="G204" s="71" t="s">
        <v>53</v>
      </c>
      <c r="H204" s="62" t="s">
        <v>10</v>
      </c>
      <c r="I204" s="60" t="s">
        <v>215</v>
      </c>
      <c r="J204" s="60" t="s">
        <v>204</v>
      </c>
      <c r="K204" s="60">
        <v>0</v>
      </c>
      <c r="M204" s="62">
        <v>43172</v>
      </c>
      <c r="N204" s="60" t="s">
        <v>27</v>
      </c>
      <c r="O204" s="60" t="s">
        <v>112</v>
      </c>
      <c r="R204" s="60" t="s">
        <v>618</v>
      </c>
      <c r="S204" s="59">
        <v>16</v>
      </c>
      <c r="T204" s="60" t="s">
        <v>29</v>
      </c>
      <c r="W204" s="57">
        <v>0</v>
      </c>
      <c r="X204" s="27">
        <f>IF(AND(V204="",R204&lt;&gt;""),1,0)</f>
        <v>1</v>
      </c>
      <c r="Y204" s="27">
        <f>IF(AND(R204="",U204="",V204=""),1,0)</f>
        <v>0</v>
      </c>
      <c r="Z204" s="27">
        <f>IF(AND(OR(V204&lt;&gt;"",U204&lt;&gt;""),W204=""),1,0)</f>
        <v>0</v>
      </c>
      <c r="AA204" s="27">
        <f>IF(AND(V204&lt;&gt;"",W204=""),1,0)</f>
        <v>0</v>
      </c>
      <c r="AB204" s="27"/>
      <c r="AC204" s="27"/>
      <c r="AD204" s="27"/>
      <c r="AE204" s="5" t="str">
        <f ca="1">IF(Y204&lt;&gt;0,NETWORKDAYS(M204,TODAY()),"")</f>
        <v/>
      </c>
      <c r="AF204" s="59" t="str">
        <f>IF(Z204=1,NETWORKDAYS(M204,U204),"")</f>
        <v/>
      </c>
      <c r="AG204" s="5" t="str">
        <f ca="1">IF(AA204=1,_xlfn.DAYS(TODAY(),V204),"")</f>
        <v/>
      </c>
    </row>
    <row r="205" spans="1:33" x14ac:dyDescent="0.25">
      <c r="A205" s="59">
        <v>0</v>
      </c>
      <c r="B205" s="71" t="s">
        <v>289</v>
      </c>
      <c r="C205" s="71">
        <f>VLOOKUP(D205,[1]vacantes!$H:$I,2,FALSE)</f>
        <v>1123</v>
      </c>
      <c r="D205" s="71" t="str">
        <f>F205&amp;"-"&amp;S205&amp;"-"&amp;IF(V205="",1,2)</f>
        <v>325-17-1</v>
      </c>
      <c r="E205" s="71" t="s">
        <v>1153</v>
      </c>
      <c r="F205" s="71">
        <v>325</v>
      </c>
      <c r="G205" s="72" t="s">
        <v>111</v>
      </c>
      <c r="H205" s="60" t="s">
        <v>12</v>
      </c>
      <c r="I205" s="60" t="s">
        <v>225</v>
      </c>
      <c r="J205" s="60" t="s">
        <v>203</v>
      </c>
      <c r="K205" s="60">
        <v>0</v>
      </c>
      <c r="M205" s="62">
        <v>43137</v>
      </c>
      <c r="N205" s="60" t="s">
        <v>28</v>
      </c>
      <c r="R205" s="60" t="s">
        <v>712</v>
      </c>
      <c r="S205" s="59">
        <v>17</v>
      </c>
      <c r="T205" s="60" t="s">
        <v>23</v>
      </c>
      <c r="W205" s="57">
        <v>0</v>
      </c>
      <c r="X205" s="27">
        <f>IF(AND(V205="",R205&lt;&gt;""),1,0)</f>
        <v>1</v>
      </c>
      <c r="Y205" s="27">
        <f>IF(AND(R205="",U205="",V205=""),1,0)</f>
        <v>0</v>
      </c>
      <c r="Z205" s="27">
        <f>IF(AND(OR(V205&lt;&gt;"",U205&lt;&gt;""),W205=""),1,0)</f>
        <v>0</v>
      </c>
      <c r="AA205" s="27">
        <f>IF(AND(V205&lt;&gt;"",W205=""),1,0)</f>
        <v>0</v>
      </c>
      <c r="AB205" s="27"/>
      <c r="AC205" s="27"/>
      <c r="AD205" s="27"/>
      <c r="AE205" s="5" t="str">
        <f ca="1">IF(Y205&lt;&gt;0,NETWORKDAYS(M205,TODAY()),"")</f>
        <v/>
      </c>
      <c r="AF205" s="59" t="str">
        <f>IF(Z205=1,NETWORKDAYS(M205,U205),"")</f>
        <v/>
      </c>
      <c r="AG205" s="5" t="str">
        <f ca="1">IF(AA205=1,_xlfn.DAYS(TODAY(),V205),"")</f>
        <v/>
      </c>
    </row>
    <row r="206" spans="1:33" x14ac:dyDescent="0.25">
      <c r="A206" s="59">
        <v>0</v>
      </c>
      <c r="B206" s="71" t="s">
        <v>236</v>
      </c>
      <c r="C206" s="71">
        <f>VLOOKUP(D206,[1]vacantes!$H:$I,2,FALSE)</f>
        <v>1182</v>
      </c>
      <c r="D206" s="71" t="str">
        <f>F206&amp;"-"&amp;S206&amp;"-"&amp;IF(V206="",1,2)</f>
        <v>234-17-1</v>
      </c>
      <c r="E206" s="71" t="s">
        <v>1176</v>
      </c>
      <c r="F206" s="71">
        <v>234</v>
      </c>
      <c r="G206" s="72" t="s">
        <v>237</v>
      </c>
      <c r="H206" s="60" t="s">
        <v>70</v>
      </c>
      <c r="I206" s="60" t="s">
        <v>211</v>
      </c>
      <c r="J206" s="60" t="s">
        <v>204</v>
      </c>
      <c r="K206" s="60">
        <v>0</v>
      </c>
      <c r="M206" s="62">
        <v>43129</v>
      </c>
      <c r="N206" s="60" t="s">
        <v>28</v>
      </c>
      <c r="O206" s="60" t="s">
        <v>112</v>
      </c>
      <c r="R206" s="60" t="s">
        <v>712</v>
      </c>
      <c r="S206" s="59">
        <v>17</v>
      </c>
      <c r="T206" s="60" t="s">
        <v>23</v>
      </c>
      <c r="W206" s="57">
        <v>0</v>
      </c>
      <c r="X206" s="27">
        <f>IF(AND(V206="",R206&lt;&gt;""),1,0)</f>
        <v>1</v>
      </c>
      <c r="Y206" s="27">
        <f>IF(AND(R206="",U206="",V206=""),1,0)</f>
        <v>0</v>
      </c>
      <c r="Z206" s="27">
        <f>IF(AND(OR(V206&lt;&gt;"",U206&lt;&gt;""),W206=""),1,0)</f>
        <v>0</v>
      </c>
      <c r="AA206" s="27">
        <f>IF(AND(V206&lt;&gt;"",W206=""),1,0)</f>
        <v>0</v>
      </c>
      <c r="AB206" s="27"/>
      <c r="AC206" s="27"/>
      <c r="AD206" s="27"/>
      <c r="AE206" s="5" t="str">
        <f ca="1">IF(Y206&lt;&gt;0,NETWORKDAYS(M206,TODAY()),"")</f>
        <v/>
      </c>
      <c r="AF206" s="59" t="str">
        <f>IF(Z206=1,NETWORKDAYS(M206,U206),"")</f>
        <v/>
      </c>
      <c r="AG206" s="5" t="str">
        <f ca="1">IF(AA206=1,_xlfn.DAYS(TODAY(),V206),"")</f>
        <v/>
      </c>
    </row>
    <row r="207" spans="1:33" x14ac:dyDescent="0.25">
      <c r="A207" s="59">
        <v>0</v>
      </c>
      <c r="B207" s="71" t="s">
        <v>293</v>
      </c>
      <c r="C207" s="71">
        <f>VLOOKUP(D207,[1]vacantes!$H:$I,2,FALSE)</f>
        <v>1204</v>
      </c>
      <c r="D207" s="71" t="str">
        <f>F207&amp;"-"&amp;S207&amp;"-"&amp;IF(V207="",1,2)</f>
        <v>246-17-1</v>
      </c>
      <c r="E207" s="71" t="s">
        <v>1128</v>
      </c>
      <c r="F207" s="71">
        <v>246</v>
      </c>
      <c r="G207" s="72" t="s">
        <v>9</v>
      </c>
      <c r="H207" s="60" t="s">
        <v>10</v>
      </c>
      <c r="I207" s="60" t="s">
        <v>225</v>
      </c>
      <c r="J207" s="60" t="s">
        <v>204</v>
      </c>
      <c r="K207" s="60">
        <v>0</v>
      </c>
      <c r="M207" s="62">
        <v>43137</v>
      </c>
      <c r="N207" s="60" t="s">
        <v>28</v>
      </c>
      <c r="O207" s="60" t="s">
        <v>151</v>
      </c>
      <c r="R207" s="60" t="s">
        <v>712</v>
      </c>
      <c r="S207" s="59">
        <v>17</v>
      </c>
      <c r="T207" s="60" t="s">
        <v>23</v>
      </c>
      <c r="W207" s="57">
        <v>0</v>
      </c>
      <c r="X207" s="27">
        <f>IF(AND(V207="",R207&lt;&gt;""),1,0)</f>
        <v>1</v>
      </c>
      <c r="Y207" s="27">
        <f>IF(AND(R207="",U207="",V207=""),1,0)</f>
        <v>0</v>
      </c>
      <c r="Z207" s="27">
        <f>IF(AND(OR(V207&lt;&gt;"",U207&lt;&gt;""),W207=""),1,0)</f>
        <v>0</v>
      </c>
      <c r="AA207" s="27">
        <f>IF(AND(V207&lt;&gt;"",W207=""),1,0)</f>
        <v>0</v>
      </c>
      <c r="AB207" s="27"/>
      <c r="AC207" s="27"/>
      <c r="AD207" s="27"/>
      <c r="AE207" s="5" t="str">
        <f ca="1">IF(Y207&lt;&gt;0,NETWORKDAYS(M207,TODAY()),"")</f>
        <v/>
      </c>
      <c r="AF207" s="59" t="str">
        <f>IF(Z207=1,NETWORKDAYS(M207,U207),"")</f>
        <v/>
      </c>
      <c r="AG207" s="5" t="str">
        <f ca="1">IF(AA207=1,_xlfn.DAYS(TODAY(),V207),"")</f>
        <v/>
      </c>
    </row>
    <row r="208" spans="1:33" x14ac:dyDescent="0.25">
      <c r="A208" s="59">
        <v>0</v>
      </c>
      <c r="B208" s="71" t="s">
        <v>636</v>
      </c>
      <c r="C208" s="71">
        <f>VLOOKUP(D208,[1]vacantes!$H:$I,2,FALSE)</f>
        <v>1265</v>
      </c>
      <c r="D208" s="71" t="str">
        <f>F208&amp;"-"&amp;S208&amp;"-"&amp;IF(V208="",1,2)</f>
        <v>264-15-1</v>
      </c>
      <c r="E208" s="71" t="s">
        <v>1104</v>
      </c>
      <c r="F208" s="71">
        <v>264</v>
      </c>
      <c r="G208" s="72" t="s">
        <v>227</v>
      </c>
      <c r="H208" s="60" t="s">
        <v>41</v>
      </c>
      <c r="I208" s="60" t="s">
        <v>215</v>
      </c>
      <c r="J208" s="60" t="s">
        <v>203</v>
      </c>
      <c r="K208" s="60">
        <v>0</v>
      </c>
      <c r="M208" s="62">
        <v>43179</v>
      </c>
      <c r="N208" s="60" t="s">
        <v>27</v>
      </c>
      <c r="O208" s="60" t="s">
        <v>112</v>
      </c>
      <c r="R208" s="60" t="s">
        <v>675</v>
      </c>
      <c r="S208" s="59">
        <v>15</v>
      </c>
      <c r="T208" s="60" t="s">
        <v>369</v>
      </c>
      <c r="W208" s="57">
        <v>0</v>
      </c>
      <c r="X208" s="27">
        <f>IF(AND(V208="",R208&lt;&gt;""),1,0)</f>
        <v>1</v>
      </c>
      <c r="Y208" s="27">
        <f>IF(AND(R208="",U208="",V208=""),1,0)</f>
        <v>0</v>
      </c>
      <c r="Z208" s="27">
        <f>IF(AND(OR(V208&lt;&gt;"",U208&lt;&gt;""),W208=""),1,0)</f>
        <v>0</v>
      </c>
      <c r="AA208" s="27">
        <f>IF(AND(V208&lt;&gt;"",W208=""),1,0)</f>
        <v>0</v>
      </c>
      <c r="AB208" s="27"/>
      <c r="AC208" s="27"/>
      <c r="AD208" s="27"/>
      <c r="AE208" s="5" t="str">
        <f ca="1">IF(Y208&lt;&gt;0,NETWORKDAYS(M208,TODAY()),"")</f>
        <v/>
      </c>
      <c r="AF208" s="59" t="str">
        <f>IF(Z208=1,NETWORKDAYS(M208,U208),"")</f>
        <v/>
      </c>
      <c r="AG208" s="5" t="str">
        <f ca="1">IF(AA208=1,_xlfn.DAYS(TODAY(),V208),"")</f>
        <v/>
      </c>
    </row>
    <row r="209" spans="1:33" x14ac:dyDescent="0.25">
      <c r="A209" s="59">
        <v>0</v>
      </c>
      <c r="B209" s="71" t="s">
        <v>642</v>
      </c>
      <c r="C209" s="71">
        <f>VLOOKUP(D209,[1]vacantes!$H:$I,2,FALSE)</f>
        <v>1340</v>
      </c>
      <c r="D209" s="71" t="str">
        <f>F209&amp;"-"&amp;S209&amp;"-"&amp;IF(V209="",1,2)</f>
        <v>337-14-1</v>
      </c>
      <c r="E209" s="71" t="s">
        <v>1142</v>
      </c>
      <c r="F209" s="71">
        <v>337</v>
      </c>
      <c r="G209" s="72" t="s">
        <v>170</v>
      </c>
      <c r="H209" s="60" t="s">
        <v>357</v>
      </c>
      <c r="I209" s="60" t="s">
        <v>205</v>
      </c>
      <c r="J209" s="60" t="s">
        <v>203</v>
      </c>
      <c r="K209" s="60">
        <v>0</v>
      </c>
      <c r="L209" s="60">
        <v>1</v>
      </c>
      <c r="M209" s="62">
        <v>43179</v>
      </c>
      <c r="N209" s="60" t="s">
        <v>27</v>
      </c>
      <c r="O209" s="60" t="s">
        <v>112</v>
      </c>
      <c r="R209" s="60" t="s">
        <v>675</v>
      </c>
      <c r="S209" s="59">
        <v>14</v>
      </c>
      <c r="T209" s="60" t="s">
        <v>35</v>
      </c>
      <c r="W209" s="57">
        <v>0</v>
      </c>
      <c r="X209" s="27">
        <f>IF(AND(V209="",R209&lt;&gt;""),1,0)</f>
        <v>1</v>
      </c>
      <c r="Y209" s="27">
        <f>IF(AND(R209="",U209="",V209=""),1,0)</f>
        <v>0</v>
      </c>
      <c r="Z209" s="27">
        <f>IF(AND(OR(V209&lt;&gt;"",U209&lt;&gt;""),W209=""),1,0)</f>
        <v>0</v>
      </c>
      <c r="AA209" s="27">
        <f>IF(AND(V209&lt;&gt;"",W209=""),1,0)</f>
        <v>0</v>
      </c>
      <c r="AB209" s="27"/>
      <c r="AC209" s="27"/>
      <c r="AD209" s="27"/>
      <c r="AE209" s="5" t="str">
        <f ca="1">IF(Y209&lt;&gt;0,NETWORKDAYS(M209,TODAY()),"")</f>
        <v/>
      </c>
      <c r="AF209" s="59" t="str">
        <f>IF(Z209=1,NETWORKDAYS(M209,U209),"")</f>
        <v/>
      </c>
      <c r="AG209" s="5" t="str">
        <f ca="1">IF(AA209=1,_xlfn.DAYS(TODAY(),V209),"")</f>
        <v/>
      </c>
    </row>
    <row r="210" spans="1:33" x14ac:dyDescent="0.25">
      <c r="A210" s="59">
        <v>0</v>
      </c>
      <c r="B210" s="71" t="s">
        <v>959</v>
      </c>
      <c r="C210" s="71">
        <f>VLOOKUP(D210,[1]vacantes!$H:$I,2,FALSE)</f>
        <v>1538</v>
      </c>
      <c r="D210" s="71" t="str">
        <f>F210&amp;"-"&amp;S210&amp;"-"&amp;IF(V210="",1,2)</f>
        <v>319-13-1</v>
      </c>
      <c r="E210" s="71" t="s">
        <v>1143</v>
      </c>
      <c r="F210" s="71">
        <v>319</v>
      </c>
      <c r="G210" s="71" t="s">
        <v>154</v>
      </c>
      <c r="H210" s="60" t="s">
        <v>349</v>
      </c>
      <c r="I210" s="59" t="s">
        <v>205</v>
      </c>
      <c r="J210" s="59" t="s">
        <v>203</v>
      </c>
      <c r="K210" s="65">
        <v>30899</v>
      </c>
      <c r="L210" s="8">
        <v>1</v>
      </c>
      <c r="M210" s="65">
        <v>43213</v>
      </c>
      <c r="N210" s="59" t="s">
        <v>28</v>
      </c>
      <c r="O210" s="59" t="s">
        <v>112</v>
      </c>
      <c r="P210" s="8"/>
      <c r="Q210" s="8"/>
      <c r="R210" s="8" t="s">
        <v>962</v>
      </c>
      <c r="S210" s="59">
        <v>13</v>
      </c>
      <c r="T210" s="59" t="s">
        <v>763</v>
      </c>
      <c r="U210" s="65"/>
      <c r="V210" s="8"/>
      <c r="W210" s="57">
        <v>0</v>
      </c>
      <c r="X210" s="27">
        <f>IF(AND(V210="",R210&lt;&gt;""),1,0)</f>
        <v>1</v>
      </c>
      <c r="Y210" s="27">
        <f>IF(AND(R210="",U210="",V210=""),1,0)</f>
        <v>0</v>
      </c>
      <c r="Z210" s="27">
        <f>IF(AND(OR(V210&lt;&gt;"",U210&lt;&gt;""),W210=""),1,0)</f>
        <v>0</v>
      </c>
      <c r="AA210" s="27">
        <f>IF(AND(V210&lt;&gt;"",W210=""),1,0)</f>
        <v>0</v>
      </c>
      <c r="AB210" s="8"/>
      <c r="AC210" s="8"/>
      <c r="AD210" s="8"/>
      <c r="AE210" s="8"/>
      <c r="AF210" s="8"/>
      <c r="AG210" s="8"/>
    </row>
    <row r="211" spans="1:33" x14ac:dyDescent="0.25">
      <c r="A211" s="59">
        <v>0</v>
      </c>
      <c r="B211" s="71" t="s">
        <v>638</v>
      </c>
      <c r="C211" s="71">
        <f>VLOOKUP(D211,[1]vacantes!$H:$I,2,FALSE)</f>
        <v>1267</v>
      </c>
      <c r="D211" s="71" t="str">
        <f>F211&amp;"-"&amp;S211&amp;"-"&amp;IF(V211="",1,2)</f>
        <v>271-15-1</v>
      </c>
      <c r="E211" s="71" t="s">
        <v>1147</v>
      </c>
      <c r="F211" s="71">
        <v>271</v>
      </c>
      <c r="G211" s="72" t="s">
        <v>158</v>
      </c>
      <c r="H211" s="60" t="s">
        <v>41</v>
      </c>
      <c r="I211" s="60" t="s">
        <v>205</v>
      </c>
      <c r="J211" s="60" t="s">
        <v>204</v>
      </c>
      <c r="K211" s="60">
        <v>0</v>
      </c>
      <c r="M211" s="62">
        <v>43179</v>
      </c>
      <c r="N211" s="60" t="s">
        <v>27</v>
      </c>
      <c r="O211" s="60" t="s">
        <v>112</v>
      </c>
      <c r="R211" s="60" t="s">
        <v>676</v>
      </c>
      <c r="S211" s="59">
        <v>15</v>
      </c>
      <c r="T211" s="60" t="s">
        <v>369</v>
      </c>
      <c r="W211" s="57">
        <v>0</v>
      </c>
      <c r="X211" s="27">
        <f>IF(AND(V211="",R211&lt;&gt;""),1,0)</f>
        <v>1</v>
      </c>
      <c r="Y211" s="27">
        <f>IF(AND(R211="",U211="",V211=""),1,0)</f>
        <v>0</v>
      </c>
      <c r="Z211" s="27">
        <f>IF(AND(OR(V211&lt;&gt;"",U211&lt;&gt;""),W211=""),1,0)</f>
        <v>0</v>
      </c>
      <c r="AA211" s="27">
        <f>IF(AND(V211&lt;&gt;"",W211=""),1,0)</f>
        <v>0</v>
      </c>
      <c r="AB211" s="27"/>
      <c r="AC211" s="27"/>
      <c r="AD211" s="27"/>
      <c r="AE211" s="5" t="str">
        <f ca="1">IF(Y211&lt;&gt;0,NETWORKDAYS(M211,TODAY()),"")</f>
        <v/>
      </c>
      <c r="AF211" s="59" t="str">
        <f>IF(Z211=1,NETWORKDAYS(M211,U211),"")</f>
        <v/>
      </c>
      <c r="AG211" s="5" t="str">
        <f ca="1">IF(AA211=1,_xlfn.DAYS(TODAY(),V211),"")</f>
        <v/>
      </c>
    </row>
    <row r="212" spans="1:33" x14ac:dyDescent="0.25">
      <c r="A212" s="59">
        <v>0</v>
      </c>
      <c r="B212" s="71" t="s">
        <v>835</v>
      </c>
      <c r="C212" s="71">
        <f>VLOOKUP(D212,[1]vacantes!$H:$I,2,FALSE)</f>
        <v>1463</v>
      </c>
      <c r="D212" s="71" t="str">
        <f>F212&amp;"-"&amp;S212&amp;"-"&amp;IF(V212="",1,2)</f>
        <v>241-13-1</v>
      </c>
      <c r="E212" s="71" t="s">
        <v>1124</v>
      </c>
      <c r="F212" s="71">
        <v>241</v>
      </c>
      <c r="G212" s="72" t="s">
        <v>218</v>
      </c>
      <c r="H212" s="60" t="s">
        <v>10</v>
      </c>
      <c r="I212" s="60" t="s">
        <v>205</v>
      </c>
      <c r="J212" s="60" t="s">
        <v>204</v>
      </c>
      <c r="M212" s="62">
        <v>43200</v>
      </c>
      <c r="N212" s="60" t="s">
        <v>27</v>
      </c>
      <c r="O212" s="60" t="s">
        <v>134</v>
      </c>
      <c r="R212" s="60" t="s">
        <v>676</v>
      </c>
      <c r="S212" s="59">
        <v>13</v>
      </c>
      <c r="T212" s="60" t="s">
        <v>763</v>
      </c>
      <c r="W212" s="57">
        <v>0</v>
      </c>
      <c r="X212" s="27">
        <f>IF(AND(V212="",R212&lt;&gt;""),1,0)</f>
        <v>1</v>
      </c>
      <c r="Y212" s="27">
        <f>IF(AND(R212="",U212="",V212=""),1,0)</f>
        <v>0</v>
      </c>
      <c r="Z212" s="27">
        <f>IF(AND(OR(V212&lt;&gt;"",U212&lt;&gt;""),W212=""),1,0)</f>
        <v>0</v>
      </c>
      <c r="AA212" s="27">
        <f>IF(AND(V212&lt;&gt;"",W212=""),1,0)</f>
        <v>0</v>
      </c>
      <c r="AB212" s="27"/>
      <c r="AC212" s="27"/>
      <c r="AD212" s="27"/>
      <c r="AE212" s="5" t="str">
        <f ca="1">IF(Y212&lt;&gt;0,NETWORKDAYS(M212,TODAY()),"")</f>
        <v/>
      </c>
      <c r="AF212" s="59" t="str">
        <f>IF(Z212=1,NETWORKDAYS(M212,U212),"")</f>
        <v/>
      </c>
      <c r="AG212" s="5" t="str">
        <f ca="1">IF(AA212=1,_xlfn.DAYS(TODAY(),V212),"")</f>
        <v/>
      </c>
    </row>
    <row r="213" spans="1:33" x14ac:dyDescent="0.25">
      <c r="A213" s="59">
        <v>0</v>
      </c>
      <c r="B213" s="71" t="s">
        <v>483</v>
      </c>
      <c r="C213" s="71">
        <f>VLOOKUP(D213,[1]vacantes!$H:$I,2,FALSE)</f>
        <v>1286</v>
      </c>
      <c r="D213" s="71" t="str">
        <f>F213&amp;"-"&amp;S213&amp;"-"&amp;IF(V213="",1,2)</f>
        <v>238-17-1</v>
      </c>
      <c r="E213" s="71" t="s">
        <v>1140</v>
      </c>
      <c r="F213" s="71">
        <v>238</v>
      </c>
      <c r="G213" s="71" t="s">
        <v>160</v>
      </c>
      <c r="H213" s="62" t="s">
        <v>70</v>
      </c>
      <c r="I213" s="60" t="s">
        <v>215</v>
      </c>
      <c r="J213" s="60" t="s">
        <v>203</v>
      </c>
      <c r="K213" s="60">
        <v>0</v>
      </c>
      <c r="M213" s="62">
        <v>43158</v>
      </c>
      <c r="N213" s="60" t="s">
        <v>27</v>
      </c>
      <c r="O213" s="60" t="s">
        <v>112</v>
      </c>
      <c r="R213" s="60" t="s">
        <v>554</v>
      </c>
      <c r="S213" s="59">
        <v>17</v>
      </c>
      <c r="T213" s="60" t="s">
        <v>23</v>
      </c>
      <c r="W213" s="57">
        <v>0</v>
      </c>
      <c r="X213" s="27">
        <f>IF(AND(V213="",R213&lt;&gt;""),1,0)</f>
        <v>1</v>
      </c>
      <c r="Y213" s="27">
        <f>IF(AND(R213="",U213="",V213=""),1,0)</f>
        <v>0</v>
      </c>
      <c r="Z213" s="27">
        <f>IF(AND(OR(V213&lt;&gt;"",U213&lt;&gt;""),W213=""),1,0)</f>
        <v>0</v>
      </c>
      <c r="AA213" s="27">
        <f>IF(AND(V213&lt;&gt;"",W213=""),1,0)</f>
        <v>0</v>
      </c>
      <c r="AB213" s="27"/>
      <c r="AC213" s="27"/>
      <c r="AD213" s="27"/>
      <c r="AE213" s="5" t="str">
        <f ca="1">IF(Y213&lt;&gt;0,NETWORKDAYS(M213,TODAY()),"")</f>
        <v/>
      </c>
      <c r="AF213" s="59" t="str">
        <f>IF(Z213=1,NETWORKDAYS(M213,U213),"")</f>
        <v/>
      </c>
      <c r="AG213" s="5" t="str">
        <f ca="1">IF(AA213=1,_xlfn.DAYS(TODAY(),V213),"")</f>
        <v/>
      </c>
    </row>
    <row r="214" spans="1:33" x14ac:dyDescent="0.25">
      <c r="A214" s="59">
        <v>0</v>
      </c>
      <c r="B214" s="71" t="s">
        <v>671</v>
      </c>
      <c r="C214" s="71">
        <f>VLOOKUP(D214,[1]vacantes!$H:$I,2,FALSE)</f>
        <v>1099</v>
      </c>
      <c r="D214" s="71" t="str">
        <f>F214&amp;"-"&amp;S214&amp;"-"&amp;IF(V214="",1,2)</f>
        <v>244-16-1</v>
      </c>
      <c r="E214" s="71" t="s">
        <v>1139</v>
      </c>
      <c r="F214" s="71">
        <v>244</v>
      </c>
      <c r="G214" s="72" t="s">
        <v>34</v>
      </c>
      <c r="H214" s="60" t="s">
        <v>10</v>
      </c>
      <c r="I214" s="60" t="s">
        <v>205</v>
      </c>
      <c r="J214" s="60" t="s">
        <v>204</v>
      </c>
      <c r="K214" s="60">
        <v>0</v>
      </c>
      <c r="L214" s="60">
        <v>1</v>
      </c>
      <c r="M214" s="62">
        <v>43182</v>
      </c>
      <c r="N214" s="60" t="s">
        <v>27</v>
      </c>
      <c r="O214" s="60" t="s">
        <v>112</v>
      </c>
      <c r="R214" s="60" t="s">
        <v>672</v>
      </c>
      <c r="S214" s="59">
        <v>16</v>
      </c>
      <c r="T214" s="60" t="s">
        <v>29</v>
      </c>
      <c r="W214" s="57">
        <v>0</v>
      </c>
      <c r="X214" s="27">
        <f>IF(AND(V214="",R214&lt;&gt;""),1,0)</f>
        <v>1</v>
      </c>
      <c r="Y214" s="27">
        <f>IF(AND(R214="",U214="",V214=""),1,0)</f>
        <v>0</v>
      </c>
      <c r="Z214" s="27">
        <f>IF(AND(OR(V214&lt;&gt;"",U214&lt;&gt;""),W214=""),1,0)</f>
        <v>0</v>
      </c>
      <c r="AA214" s="27">
        <f>IF(AND(V214&lt;&gt;"",W214=""),1,0)</f>
        <v>0</v>
      </c>
      <c r="AB214" s="27"/>
      <c r="AC214" s="27"/>
      <c r="AD214" s="27"/>
      <c r="AE214" s="5" t="str">
        <f ca="1">IF(Y214&lt;&gt;0,NETWORKDAYS(M214,TODAY()),"")</f>
        <v/>
      </c>
      <c r="AF214" s="59" t="str">
        <f>IF(Z214=1,NETWORKDAYS(M214,U214),"")</f>
        <v/>
      </c>
      <c r="AG214" s="5" t="str">
        <f ca="1">IF(AA214=1,_xlfn.DAYS(TODAY(),V214),"")</f>
        <v/>
      </c>
    </row>
    <row r="215" spans="1:33" x14ac:dyDescent="0.25">
      <c r="A215" s="59">
        <v>0</v>
      </c>
      <c r="B215" s="71" t="s">
        <v>673</v>
      </c>
      <c r="C215" s="71">
        <f>VLOOKUP(D215,[1]vacantes!$H:$I,2,FALSE)</f>
        <v>1185</v>
      </c>
      <c r="D215" s="71" t="str">
        <f>F215&amp;"-"&amp;S215&amp;"-"&amp;IF(V215="",1,2)</f>
        <v>241-16-1</v>
      </c>
      <c r="E215" s="71" t="s">
        <v>1124</v>
      </c>
      <c r="F215" s="71">
        <v>241</v>
      </c>
      <c r="G215" s="72" t="s">
        <v>218</v>
      </c>
      <c r="H215" s="60" t="s">
        <v>10</v>
      </c>
      <c r="I215" s="60" t="s">
        <v>674</v>
      </c>
      <c r="J215" s="60" t="s">
        <v>204</v>
      </c>
      <c r="K215" s="60">
        <v>0</v>
      </c>
      <c r="L215" s="60">
        <v>1</v>
      </c>
      <c r="M215" s="62">
        <v>43185</v>
      </c>
      <c r="N215" s="60" t="s">
        <v>346</v>
      </c>
      <c r="O215" s="60" t="s">
        <v>112</v>
      </c>
      <c r="R215" s="60" t="s">
        <v>672</v>
      </c>
      <c r="S215" s="59">
        <v>16</v>
      </c>
      <c r="T215" s="60" t="s">
        <v>29</v>
      </c>
      <c r="W215" s="57">
        <v>0</v>
      </c>
      <c r="X215" s="27">
        <f>IF(AND(V215="",R215&lt;&gt;""),1,0)</f>
        <v>1</v>
      </c>
      <c r="Y215" s="27">
        <f>IF(AND(R215="",U215="",V215=""),1,0)</f>
        <v>0</v>
      </c>
      <c r="Z215" s="27">
        <f>IF(AND(OR(V215&lt;&gt;"",U215&lt;&gt;""),W215=""),1,0)</f>
        <v>0</v>
      </c>
      <c r="AA215" s="27">
        <f>IF(AND(V215&lt;&gt;"",W215=""),1,0)</f>
        <v>0</v>
      </c>
      <c r="AB215" s="27"/>
      <c r="AC215" s="27"/>
      <c r="AD215" s="27"/>
      <c r="AE215" s="5" t="str">
        <f ca="1">IF(Y215&lt;&gt;0,NETWORKDAYS(M215,TODAY()),"")</f>
        <v/>
      </c>
      <c r="AF215" s="59" t="str">
        <f>IF(Z215=1,NETWORKDAYS(M215,U215),"")</f>
        <v/>
      </c>
      <c r="AG215" s="5" t="str">
        <f ca="1">IF(AA215=1,_xlfn.DAYS(TODAY(),V215),"")</f>
        <v/>
      </c>
    </row>
    <row r="216" spans="1:33" x14ac:dyDescent="0.25">
      <c r="A216" s="59">
        <v>0</v>
      </c>
      <c r="B216" s="71" t="s">
        <v>568</v>
      </c>
      <c r="C216" s="71">
        <f>VLOOKUP(D216,[1]vacantes!$H:$I,2,FALSE)</f>
        <v>1331</v>
      </c>
      <c r="D216" s="71" t="str">
        <f>F216&amp;"-"&amp;S216&amp;"-"&amp;IF(V216="",1,2)</f>
        <v>268-15-1</v>
      </c>
      <c r="E216" s="71" t="s">
        <v>1107</v>
      </c>
      <c r="F216" s="71">
        <v>268</v>
      </c>
      <c r="G216" s="71" t="s">
        <v>295</v>
      </c>
      <c r="H216" s="62" t="s">
        <v>41</v>
      </c>
      <c r="I216" s="60" t="s">
        <v>205</v>
      </c>
      <c r="J216" s="60" t="s">
        <v>203</v>
      </c>
      <c r="K216" s="60">
        <v>0</v>
      </c>
      <c r="M216" s="62">
        <v>43167</v>
      </c>
      <c r="N216" s="60" t="s">
        <v>346</v>
      </c>
      <c r="O216" s="60" t="s">
        <v>112</v>
      </c>
      <c r="R216" s="60" t="s">
        <v>598</v>
      </c>
      <c r="S216" s="59">
        <v>15</v>
      </c>
      <c r="T216" s="60" t="s">
        <v>369</v>
      </c>
      <c r="W216" s="57">
        <v>0</v>
      </c>
      <c r="X216" s="27">
        <f>IF(AND(V216="",R216&lt;&gt;""),1,0)</f>
        <v>1</v>
      </c>
      <c r="Y216" s="27">
        <f>IF(AND(R216="",U216="",V216=""),1,0)</f>
        <v>0</v>
      </c>
      <c r="Z216" s="27">
        <f>IF(AND(OR(V216&lt;&gt;"",U216&lt;&gt;""),W216=""),1,0)</f>
        <v>0</v>
      </c>
      <c r="AA216" s="27">
        <f>IF(AND(V216&lt;&gt;"",W216=""),1,0)</f>
        <v>0</v>
      </c>
      <c r="AB216" s="27"/>
      <c r="AC216" s="27"/>
      <c r="AD216" s="27"/>
      <c r="AE216" s="5" t="str">
        <f ca="1">IF(Y216&lt;&gt;0,NETWORKDAYS(M216,TODAY()),"")</f>
        <v/>
      </c>
      <c r="AF216" s="59" t="str">
        <f>IF(Z216=1,NETWORKDAYS(M216,U216),"")</f>
        <v/>
      </c>
      <c r="AG216" s="5" t="str">
        <f ca="1">IF(AA216=1,_xlfn.DAYS(TODAY(),V216),"")</f>
        <v/>
      </c>
    </row>
    <row r="217" spans="1:33" x14ac:dyDescent="0.25">
      <c r="A217" s="59">
        <v>0</v>
      </c>
      <c r="B217" s="71" t="s">
        <v>371</v>
      </c>
      <c r="C217" s="71">
        <f>VLOOKUP(D217,[1]vacantes!$H:$I,2,FALSE)</f>
        <v>1265</v>
      </c>
      <c r="D217" s="71" t="str">
        <f>F217&amp;"-"&amp;S217&amp;"-"&amp;IF(V217="",1,2)</f>
        <v>264-15-1</v>
      </c>
      <c r="E217" s="71" t="s">
        <v>1104</v>
      </c>
      <c r="F217" s="71">
        <v>264</v>
      </c>
      <c r="G217" s="72" t="s">
        <v>227</v>
      </c>
      <c r="H217" s="60" t="s">
        <v>41</v>
      </c>
      <c r="I217" s="60" t="s">
        <v>205</v>
      </c>
      <c r="J217" s="60" t="s">
        <v>204</v>
      </c>
      <c r="K217" s="60">
        <v>0</v>
      </c>
      <c r="L217" s="60">
        <v>1</v>
      </c>
      <c r="M217" s="62">
        <v>43153</v>
      </c>
      <c r="N217" s="60" t="s">
        <v>346</v>
      </c>
      <c r="O217" s="60" t="s">
        <v>134</v>
      </c>
      <c r="Q217" s="60" t="s">
        <v>532</v>
      </c>
      <c r="R217" s="60" t="s">
        <v>562</v>
      </c>
      <c r="S217" s="59">
        <v>15</v>
      </c>
      <c r="T217" s="59" t="s">
        <v>369</v>
      </c>
      <c r="W217" s="57">
        <v>0</v>
      </c>
      <c r="X217" s="27">
        <f>IF(AND(V217="",R217&lt;&gt;""),1,0)</f>
        <v>1</v>
      </c>
      <c r="Y217" s="27">
        <f>IF(AND(R217="",U217="",V217=""),1,0)</f>
        <v>0</v>
      </c>
      <c r="Z217" s="27">
        <f>IF(AND(OR(V217&lt;&gt;"",U217&lt;&gt;""),W217=""),1,0)</f>
        <v>0</v>
      </c>
      <c r="AA217" s="27">
        <f>IF(AND(V217&lt;&gt;"",W217=""),1,0)</f>
        <v>0</v>
      </c>
      <c r="AB217" s="27"/>
      <c r="AC217" s="27"/>
      <c r="AD217" s="27"/>
      <c r="AE217" s="5" t="str">
        <f ca="1">IF(Y217&lt;&gt;0,NETWORKDAYS(M217,TODAY()),"")</f>
        <v/>
      </c>
      <c r="AF217" s="59" t="str">
        <f>IF(Z217=1,NETWORKDAYS(M217,U217),"")</f>
        <v/>
      </c>
      <c r="AG217" s="5" t="str">
        <f ca="1">IF(AA217=1,_xlfn.DAYS(TODAY(),V217),"")</f>
        <v/>
      </c>
    </row>
    <row r="218" spans="1:33" x14ac:dyDescent="0.25">
      <c r="A218" s="59">
        <v>0</v>
      </c>
      <c r="B218" s="71" t="s">
        <v>647</v>
      </c>
      <c r="C218" s="71">
        <f>VLOOKUP(D218,[1]vacantes!$H:$I,2,FALSE)</f>
        <v>1123</v>
      </c>
      <c r="D218" s="71" t="str">
        <f>F218&amp;"-"&amp;S218&amp;"-"&amp;IF(V218="",1,2)</f>
        <v>325-17-1</v>
      </c>
      <c r="E218" s="71" t="s">
        <v>1153</v>
      </c>
      <c r="F218" s="71">
        <v>325</v>
      </c>
      <c r="G218" s="72" t="s">
        <v>111</v>
      </c>
      <c r="H218" s="60" t="s">
        <v>12</v>
      </c>
      <c r="I218" s="60" t="s">
        <v>225</v>
      </c>
      <c r="J218" s="60" t="s">
        <v>204</v>
      </c>
      <c r="K218" s="60">
        <v>0</v>
      </c>
      <c r="M218" s="62">
        <v>43180</v>
      </c>
      <c r="N218" s="60" t="s">
        <v>27</v>
      </c>
      <c r="O218" s="60" t="s">
        <v>112</v>
      </c>
      <c r="R218" s="60" t="s">
        <v>681</v>
      </c>
      <c r="S218" s="59">
        <v>17</v>
      </c>
      <c r="T218" s="60" t="s">
        <v>23</v>
      </c>
      <c r="W218" s="57">
        <v>0</v>
      </c>
      <c r="X218" s="27">
        <f>IF(AND(V218="",R218&lt;&gt;""),1,0)</f>
        <v>1</v>
      </c>
      <c r="Y218" s="27">
        <f>IF(AND(R218="",U218="",V218=""),1,0)</f>
        <v>0</v>
      </c>
      <c r="Z218" s="27">
        <f>IF(AND(OR(V218&lt;&gt;"",U218&lt;&gt;""),W218=""),1,0)</f>
        <v>0</v>
      </c>
      <c r="AA218" s="27">
        <f>IF(AND(V218&lt;&gt;"",W218=""),1,0)</f>
        <v>0</v>
      </c>
      <c r="AB218" s="27"/>
      <c r="AC218" s="27"/>
      <c r="AD218" s="27"/>
      <c r="AE218" s="5" t="str">
        <f ca="1">IF(Y218&lt;&gt;0,NETWORKDAYS(M218,TODAY()),"")</f>
        <v/>
      </c>
      <c r="AF218" s="59" t="str">
        <f>IF(Z218=1,NETWORKDAYS(M218,U218),"")</f>
        <v/>
      </c>
      <c r="AG218" s="5" t="str">
        <f ca="1">IF(AA218=1,_xlfn.DAYS(TODAY(),V218),"")</f>
        <v/>
      </c>
    </row>
    <row r="219" spans="1:33" x14ac:dyDescent="0.25">
      <c r="A219" s="59">
        <v>0</v>
      </c>
      <c r="B219" s="71" t="s">
        <v>249</v>
      </c>
      <c r="C219" s="71">
        <f>VLOOKUP(D219,[1]vacantes!$H:$I,2,FALSE)</f>
        <v>1063</v>
      </c>
      <c r="D219" s="71" t="str">
        <f>F219&amp;"-"&amp;S219&amp;"-"&amp;IF(V219="",1,2)</f>
        <v>241-12-1</v>
      </c>
      <c r="E219" s="71" t="s">
        <v>1124</v>
      </c>
      <c r="F219" s="71">
        <v>241</v>
      </c>
      <c r="G219" s="72" t="s">
        <v>218</v>
      </c>
      <c r="H219" s="60" t="s">
        <v>10</v>
      </c>
      <c r="I219" s="60" t="s">
        <v>205</v>
      </c>
      <c r="J219" s="60" t="s">
        <v>203</v>
      </c>
      <c r="K219" s="60">
        <v>0</v>
      </c>
      <c r="L219" s="60">
        <v>1</v>
      </c>
      <c r="M219" s="62">
        <v>43101</v>
      </c>
      <c r="N219" s="60" t="s">
        <v>28</v>
      </c>
      <c r="O219" s="60" t="s">
        <v>112</v>
      </c>
      <c r="P219" s="60" t="s">
        <v>772</v>
      </c>
      <c r="R219" s="59" t="s">
        <v>99</v>
      </c>
      <c r="S219" s="59">
        <v>12</v>
      </c>
      <c r="T219" s="60" t="s">
        <v>22</v>
      </c>
      <c r="W219" s="57">
        <v>0</v>
      </c>
      <c r="X219" s="27">
        <f>IF(AND(V219="",R219&lt;&gt;""),1,0)</f>
        <v>1</v>
      </c>
      <c r="Y219" s="27">
        <f>IF(AND(R219="",U219="",V219=""),1,0)</f>
        <v>0</v>
      </c>
      <c r="Z219" s="27">
        <f>IF(AND(OR(V219&lt;&gt;"",U219&lt;&gt;""),W219=""),1,0)</f>
        <v>0</v>
      </c>
      <c r="AA219" s="27">
        <f>IF(AND(V219&lt;&gt;"",W219=""),1,0)</f>
        <v>0</v>
      </c>
      <c r="AB219" s="27"/>
      <c r="AC219" s="27"/>
      <c r="AD219" s="27"/>
      <c r="AE219" s="5" t="str">
        <f ca="1">IF(Y219&lt;&gt;0,NETWORKDAYS(M219,TODAY()),"")</f>
        <v/>
      </c>
      <c r="AF219" s="59" t="str">
        <f>IF(Z219=1,NETWORKDAYS(M219,U219),"")</f>
        <v/>
      </c>
      <c r="AG219" s="5" t="str">
        <f ca="1">IF(AA219=1,_xlfn.DAYS(TODAY(),V219),"")</f>
        <v/>
      </c>
    </row>
    <row r="220" spans="1:33" x14ac:dyDescent="0.25">
      <c r="A220" s="59">
        <v>3210615</v>
      </c>
      <c r="B220" s="71" t="s">
        <v>413</v>
      </c>
      <c r="C220" s="71">
        <f>VLOOKUP(D220,[1]vacantes!$H:$I,2,FALSE)</f>
        <v>1089</v>
      </c>
      <c r="D220" s="71" t="str">
        <f>F220&amp;"-"&amp;S220&amp;"-"&amp;IF(V220="",1,2)</f>
        <v>318-12-2</v>
      </c>
      <c r="E220" s="71" t="s">
        <v>1133</v>
      </c>
      <c r="F220" s="71">
        <v>318</v>
      </c>
      <c r="G220" s="71" t="s">
        <v>48</v>
      </c>
      <c r="H220" s="59" t="s">
        <v>383</v>
      </c>
      <c r="I220" s="59" t="s">
        <v>205</v>
      </c>
      <c r="J220" s="59" t="s">
        <v>203</v>
      </c>
      <c r="K220" s="60">
        <v>0</v>
      </c>
      <c r="L220" s="59"/>
      <c r="M220" s="61">
        <v>43115</v>
      </c>
      <c r="N220" s="59" t="s">
        <v>28</v>
      </c>
      <c r="O220" s="59"/>
      <c r="P220" s="59" t="s">
        <v>772</v>
      </c>
      <c r="Q220" s="59"/>
      <c r="R220" s="59" t="s">
        <v>99</v>
      </c>
      <c r="S220" s="59">
        <v>12</v>
      </c>
      <c r="T220" s="59" t="s">
        <v>22</v>
      </c>
      <c r="U220" s="61">
        <v>43118</v>
      </c>
      <c r="V220" s="61">
        <v>43123</v>
      </c>
      <c r="W220" s="62">
        <v>43145</v>
      </c>
      <c r="X220" s="27">
        <f>IF(AND(V220="",R220&lt;&gt;""),1,0)</f>
        <v>0</v>
      </c>
      <c r="Y220" s="27">
        <f>IF(AND(R220="",U220="",V220=""),1,0)</f>
        <v>0</v>
      </c>
      <c r="Z220" s="27">
        <f>IF(AND(OR(V220&lt;&gt;"",U220&lt;&gt;""),W220=""),1,0)</f>
        <v>0</v>
      </c>
      <c r="AA220" s="27">
        <f>IF(AND(V220&lt;&gt;"",W220=""),1,0)</f>
        <v>0</v>
      </c>
      <c r="AB220" s="27"/>
      <c r="AC220" s="27"/>
      <c r="AD220" s="27"/>
      <c r="AE220" s="5" t="str">
        <f ca="1">IF(Y220&lt;&gt;0,NETWORKDAYS(M220,TODAY()),"")</f>
        <v/>
      </c>
      <c r="AF220" s="59" t="str">
        <f>IF(Z220=1,NETWORKDAYS(M220,U220),"")</f>
        <v/>
      </c>
      <c r="AG220" s="5" t="str">
        <f ca="1">IF(AA220=1,_xlfn.DAYS(TODAY(),V220),"")</f>
        <v/>
      </c>
    </row>
    <row r="221" spans="1:33" x14ac:dyDescent="0.25">
      <c r="A221" s="59">
        <v>0</v>
      </c>
      <c r="B221" s="71" t="s">
        <v>4</v>
      </c>
      <c r="C221" s="71">
        <f>VLOOKUP(D221,[1]vacantes!$H:$I,2,FALSE)</f>
        <v>1093</v>
      </c>
      <c r="D221" s="71" t="str">
        <f>F221&amp;"-"&amp;S221&amp;"-"&amp;IF(V221="",1,2)</f>
        <v>250-17-1</v>
      </c>
      <c r="E221" s="71" t="e">
        <v>#N/A</v>
      </c>
      <c r="F221" s="71">
        <v>250</v>
      </c>
      <c r="G221" s="71" t="s">
        <v>5</v>
      </c>
      <c r="H221" s="59" t="s">
        <v>6</v>
      </c>
      <c r="I221" s="59"/>
      <c r="J221" s="59" t="s">
        <v>203</v>
      </c>
      <c r="K221" s="60">
        <v>0</v>
      </c>
      <c r="L221" s="59"/>
      <c r="M221" s="61">
        <v>43115</v>
      </c>
      <c r="N221" s="59" t="s">
        <v>27</v>
      </c>
      <c r="O221" s="59"/>
      <c r="P221" s="59"/>
      <c r="Q221" s="59"/>
      <c r="R221" s="59" t="s">
        <v>99</v>
      </c>
      <c r="S221" s="59">
        <v>17</v>
      </c>
      <c r="T221" s="59" t="s">
        <v>23</v>
      </c>
      <c r="U221" s="61"/>
      <c r="V221" s="61"/>
      <c r="W221" s="57">
        <v>0</v>
      </c>
      <c r="X221" s="27">
        <f>IF(AND(V221="",R221&lt;&gt;""),1,0)</f>
        <v>1</v>
      </c>
      <c r="Y221" s="27">
        <f>IF(AND(R221="",U221="",V221=""),1,0)</f>
        <v>0</v>
      </c>
      <c r="Z221" s="27">
        <f>IF(AND(OR(V221&lt;&gt;"",U221&lt;&gt;""),W221=""),1,0)</f>
        <v>0</v>
      </c>
      <c r="AA221" s="27">
        <f>IF(AND(V221&lt;&gt;"",W221=""),1,0)</f>
        <v>0</v>
      </c>
      <c r="AB221" s="27"/>
      <c r="AC221" s="27"/>
      <c r="AD221" s="27"/>
      <c r="AE221" s="5" t="str">
        <f ca="1">IF(Y221&lt;&gt;0,NETWORKDAYS(M221,TODAY()),"")</f>
        <v/>
      </c>
      <c r="AF221" s="59" t="str">
        <f>IF(Z221=1,NETWORKDAYS(M221,U221),"")</f>
        <v/>
      </c>
      <c r="AG221" s="5" t="str">
        <f ca="1">IF(AA221=1,_xlfn.DAYS(TODAY(),V221),"")</f>
        <v/>
      </c>
    </row>
    <row r="222" spans="1:33" x14ac:dyDescent="0.25">
      <c r="A222" s="59">
        <v>0</v>
      </c>
      <c r="B222" s="71" t="s">
        <v>71</v>
      </c>
      <c r="C222" s="71">
        <f>VLOOKUP(D222,[1]vacantes!$H:$I,2,FALSE)</f>
        <v>1109</v>
      </c>
      <c r="D222" s="71" t="str">
        <f>F222&amp;"-"&amp;S222&amp;"-"&amp;IF(V222="",1,2)</f>
        <v>263-16-1</v>
      </c>
      <c r="E222" s="71" t="s">
        <v>1129</v>
      </c>
      <c r="F222" s="71">
        <v>263</v>
      </c>
      <c r="G222" s="71" t="s">
        <v>40</v>
      </c>
      <c r="H222" s="59" t="s">
        <v>41</v>
      </c>
      <c r="I222" s="59"/>
      <c r="J222" s="59" t="s">
        <v>203</v>
      </c>
      <c r="K222" s="60">
        <v>0</v>
      </c>
      <c r="L222" s="59"/>
      <c r="M222" s="61">
        <v>43116</v>
      </c>
      <c r="N222" s="59" t="s">
        <v>27</v>
      </c>
      <c r="O222" s="59"/>
      <c r="P222" s="59"/>
      <c r="Q222" s="59"/>
      <c r="R222" s="59" t="s">
        <v>99</v>
      </c>
      <c r="S222" s="59">
        <v>16</v>
      </c>
      <c r="T222" s="59" t="s">
        <v>29</v>
      </c>
      <c r="U222" s="61"/>
      <c r="V222" s="61"/>
      <c r="W222" s="57">
        <v>0</v>
      </c>
      <c r="X222" s="27">
        <f>IF(AND(V222="",R222&lt;&gt;""),1,0)</f>
        <v>1</v>
      </c>
      <c r="Y222" s="27">
        <f>IF(AND(R222="",U222="",V222=""),1,0)</f>
        <v>0</v>
      </c>
      <c r="Z222" s="27">
        <f>IF(AND(OR(V222&lt;&gt;"",U222&lt;&gt;""),W222=""),1,0)</f>
        <v>0</v>
      </c>
      <c r="AA222" s="27">
        <f>IF(AND(V222&lt;&gt;"",W222=""),1,0)</f>
        <v>0</v>
      </c>
      <c r="AB222" s="27"/>
      <c r="AC222" s="27"/>
      <c r="AD222" s="27"/>
      <c r="AE222" s="5" t="str">
        <f ca="1">IF(Y222&lt;&gt;0,NETWORKDAYS(M222,TODAY()),"")</f>
        <v/>
      </c>
      <c r="AF222" s="59" t="str">
        <f>IF(Z222=1,NETWORKDAYS(M222,U222),"")</f>
        <v/>
      </c>
      <c r="AG222" s="5" t="str">
        <f ca="1">IF(AA222=1,_xlfn.DAYS(TODAY(),V222),"")</f>
        <v/>
      </c>
    </row>
    <row r="223" spans="1:33" x14ac:dyDescent="0.25">
      <c r="A223" s="59">
        <v>0</v>
      </c>
      <c r="B223" s="71" t="s">
        <v>93</v>
      </c>
      <c r="C223" s="71">
        <f>VLOOKUP(D223,[1]vacantes!$H:$I,2,FALSE)</f>
        <v>1116</v>
      </c>
      <c r="D223" s="71" t="str">
        <f>F223&amp;"-"&amp;S223&amp;"-"&amp;IF(V223="",1,2)</f>
        <v>320-17-1</v>
      </c>
      <c r="E223" s="71" t="s">
        <v>1165</v>
      </c>
      <c r="F223" s="71">
        <v>320</v>
      </c>
      <c r="G223" s="71" t="s">
        <v>94</v>
      </c>
      <c r="H223" s="59" t="s">
        <v>383</v>
      </c>
      <c r="I223" s="59"/>
      <c r="J223" s="59" t="s">
        <v>203</v>
      </c>
      <c r="K223" s="60">
        <v>0</v>
      </c>
      <c r="L223" s="59"/>
      <c r="M223" s="61">
        <v>43117</v>
      </c>
      <c r="N223" s="59" t="s">
        <v>28</v>
      </c>
      <c r="O223" s="59"/>
      <c r="P223" s="59" t="s">
        <v>772</v>
      </c>
      <c r="Q223" s="59"/>
      <c r="R223" s="59" t="s">
        <v>99</v>
      </c>
      <c r="S223" s="59">
        <v>17</v>
      </c>
      <c r="T223" s="59" t="s">
        <v>23</v>
      </c>
      <c r="U223" s="59"/>
      <c r="V223" s="61"/>
      <c r="W223" s="57">
        <v>0</v>
      </c>
      <c r="X223" s="27">
        <f>IF(AND(V223="",R223&lt;&gt;""),1,0)</f>
        <v>1</v>
      </c>
      <c r="Y223" s="27">
        <f>IF(AND(R223="",U223="",V223=""),1,0)</f>
        <v>0</v>
      </c>
      <c r="Z223" s="27">
        <f>IF(AND(OR(V223&lt;&gt;"",U223&lt;&gt;""),W223=""),1,0)</f>
        <v>0</v>
      </c>
      <c r="AA223" s="27">
        <f>IF(AND(V223&lt;&gt;"",W223=""),1,0)</f>
        <v>0</v>
      </c>
      <c r="AB223" s="27"/>
      <c r="AC223" s="27"/>
      <c r="AD223" s="27"/>
      <c r="AE223" s="5" t="str">
        <f ca="1">IF(Y223&lt;&gt;0,NETWORKDAYS(M223,TODAY()),"")</f>
        <v/>
      </c>
      <c r="AF223" s="59" t="str">
        <f>IF(Z223=1,NETWORKDAYS(M223,U223),"")</f>
        <v/>
      </c>
      <c r="AG223" s="5" t="str">
        <f ca="1">IF(AA223=1,_xlfn.DAYS(TODAY(),V223),"")</f>
        <v/>
      </c>
    </row>
    <row r="224" spans="1:33" x14ac:dyDescent="0.25">
      <c r="A224" s="59">
        <v>0</v>
      </c>
      <c r="B224" s="71" t="s">
        <v>110</v>
      </c>
      <c r="C224" s="71">
        <f>VLOOKUP(D224,[1]vacantes!$H:$I,2,FALSE)</f>
        <v>1123</v>
      </c>
      <c r="D224" s="71" t="str">
        <f>F224&amp;"-"&amp;S224&amp;"-"&amp;IF(V224="",1,2)</f>
        <v>325-17-1</v>
      </c>
      <c r="E224" s="71" t="s">
        <v>1153</v>
      </c>
      <c r="F224" s="71">
        <v>325</v>
      </c>
      <c r="G224" s="72" t="s">
        <v>111</v>
      </c>
      <c r="H224" s="60" t="s">
        <v>12</v>
      </c>
      <c r="I224" s="59"/>
      <c r="J224" s="60" t="s">
        <v>203</v>
      </c>
      <c r="K224" s="60">
        <v>0</v>
      </c>
      <c r="M224" s="62">
        <v>43118</v>
      </c>
      <c r="N224" s="60" t="s">
        <v>27</v>
      </c>
      <c r="O224" s="60" t="s">
        <v>112</v>
      </c>
      <c r="P224" s="60" t="s">
        <v>772</v>
      </c>
      <c r="R224" s="59" t="s">
        <v>99</v>
      </c>
      <c r="S224" s="59">
        <v>17</v>
      </c>
      <c r="T224" s="60" t="s">
        <v>23</v>
      </c>
      <c r="W224" s="57">
        <v>0</v>
      </c>
      <c r="X224" s="27">
        <f>IF(AND(V224="",R224&lt;&gt;""),1,0)</f>
        <v>1</v>
      </c>
      <c r="Y224" s="27">
        <f>IF(AND(R224="",U224="",V224=""),1,0)</f>
        <v>0</v>
      </c>
      <c r="Z224" s="27">
        <f>IF(AND(OR(V224&lt;&gt;"",U224&lt;&gt;""),W224=""),1,0)</f>
        <v>0</v>
      </c>
      <c r="AA224" s="27">
        <f>IF(AND(V224&lt;&gt;"",W224=""),1,0)</f>
        <v>0</v>
      </c>
      <c r="AB224" s="27"/>
      <c r="AC224" s="27"/>
      <c r="AD224" s="27"/>
      <c r="AE224" s="5" t="str">
        <f ca="1">IF(Y224&lt;&gt;0,NETWORKDAYS(M224,TODAY()),"")</f>
        <v/>
      </c>
      <c r="AF224" s="59" t="str">
        <f>IF(Z224=1,NETWORKDAYS(M224,U224),"")</f>
        <v/>
      </c>
      <c r="AG224" s="5" t="str">
        <f ca="1">IF(AA224=1,_xlfn.DAYS(TODAY(),V224),"")</f>
        <v/>
      </c>
    </row>
    <row r="225" spans="1:33" x14ac:dyDescent="0.25">
      <c r="A225" s="59">
        <v>0</v>
      </c>
      <c r="B225" s="71" t="s">
        <v>139</v>
      </c>
      <c r="C225" s="71">
        <f>VLOOKUP(D225,[1]vacantes!$H:$I,2,FALSE)</f>
        <v>1131</v>
      </c>
      <c r="D225" s="71" t="str">
        <f>F225&amp;"-"&amp;S225&amp;"-"&amp;IF(V225="",1,2)</f>
        <v>266-14-1</v>
      </c>
      <c r="E225" s="71" t="s">
        <v>1155</v>
      </c>
      <c r="F225" s="71">
        <v>266</v>
      </c>
      <c r="G225" s="71" t="s">
        <v>140</v>
      </c>
      <c r="H225" s="59" t="s">
        <v>41</v>
      </c>
      <c r="I225" s="59"/>
      <c r="J225" s="59" t="s">
        <v>204</v>
      </c>
      <c r="K225" s="60">
        <v>0</v>
      </c>
      <c r="L225" s="59"/>
      <c r="M225" s="61">
        <v>43119</v>
      </c>
      <c r="N225" s="59" t="s">
        <v>28</v>
      </c>
      <c r="O225" s="60" t="s">
        <v>112</v>
      </c>
      <c r="P225" s="60" t="s">
        <v>772</v>
      </c>
      <c r="R225" s="59" t="s">
        <v>99</v>
      </c>
      <c r="S225" s="59">
        <v>14</v>
      </c>
      <c r="T225" s="60" t="s">
        <v>35</v>
      </c>
      <c r="W225" s="57">
        <v>0</v>
      </c>
      <c r="X225" s="27">
        <f>IF(AND(V225="",R225&lt;&gt;""),1,0)</f>
        <v>1</v>
      </c>
      <c r="Y225" s="27">
        <f>IF(AND(R225="",U225="",V225=""),1,0)</f>
        <v>0</v>
      </c>
      <c r="Z225" s="27">
        <f>IF(AND(OR(V225&lt;&gt;"",U225&lt;&gt;""),W225=""),1,0)</f>
        <v>0</v>
      </c>
      <c r="AA225" s="27">
        <f>IF(AND(V225&lt;&gt;"",W225=""),1,0)</f>
        <v>0</v>
      </c>
      <c r="AB225" s="27"/>
      <c r="AC225" s="27"/>
      <c r="AD225" s="27"/>
      <c r="AE225" s="5" t="str">
        <f ca="1">IF(Y225&lt;&gt;0,NETWORKDAYS(M225,TODAY()),"")</f>
        <v/>
      </c>
      <c r="AF225" s="59" t="str">
        <f>IF(Z225=1,NETWORKDAYS(M225,U225),"")</f>
        <v/>
      </c>
      <c r="AG225" s="5" t="str">
        <f ca="1">IF(AA225=1,_xlfn.DAYS(TODAY(),V225),"")</f>
        <v/>
      </c>
    </row>
    <row r="226" spans="1:33" x14ac:dyDescent="0.25">
      <c r="A226" s="59">
        <v>0</v>
      </c>
      <c r="B226" s="71" t="s">
        <v>148</v>
      </c>
      <c r="C226" s="71">
        <f>VLOOKUP(D226,[1]vacantes!$H:$I,2,FALSE)</f>
        <v>1135</v>
      </c>
      <c r="D226" s="71" t="str">
        <f>F226&amp;"-"&amp;S226&amp;"-"&amp;IF(V226="",1,2)</f>
        <v>320-12-1</v>
      </c>
      <c r="E226" s="71" t="s">
        <v>1165</v>
      </c>
      <c r="F226" s="71">
        <v>320</v>
      </c>
      <c r="G226" s="72" t="s">
        <v>94</v>
      </c>
      <c r="H226" s="59" t="s">
        <v>383</v>
      </c>
      <c r="I226" s="59"/>
      <c r="J226" s="60" t="s">
        <v>203</v>
      </c>
      <c r="K226" s="60">
        <v>0</v>
      </c>
      <c r="M226" s="62">
        <v>43122</v>
      </c>
      <c r="N226" s="60" t="s">
        <v>28</v>
      </c>
      <c r="O226" s="60" t="s">
        <v>112</v>
      </c>
      <c r="P226" s="60" t="s">
        <v>772</v>
      </c>
      <c r="R226" s="59" t="s">
        <v>99</v>
      </c>
      <c r="S226" s="59">
        <v>12</v>
      </c>
      <c r="T226" s="60" t="s">
        <v>22</v>
      </c>
      <c r="W226" s="57">
        <v>0</v>
      </c>
      <c r="X226" s="27">
        <f>IF(AND(V226="",R226&lt;&gt;""),1,0)</f>
        <v>1</v>
      </c>
      <c r="Y226" s="27">
        <f>IF(AND(R226="",U226="",V226=""),1,0)</f>
        <v>0</v>
      </c>
      <c r="Z226" s="27">
        <f>IF(AND(OR(V226&lt;&gt;"",U226&lt;&gt;""),W226=""),1,0)</f>
        <v>0</v>
      </c>
      <c r="AA226" s="27">
        <f>IF(AND(V226&lt;&gt;"",W226=""),1,0)</f>
        <v>0</v>
      </c>
      <c r="AB226" s="27"/>
      <c r="AC226" s="27"/>
      <c r="AD226" s="27"/>
      <c r="AE226" s="5" t="str">
        <f ca="1">IF(Y226&lt;&gt;0,NETWORKDAYS(M226,TODAY()),"")</f>
        <v/>
      </c>
      <c r="AF226" s="59" t="str">
        <f>IF(Z226=1,NETWORKDAYS(M226,U226),"")</f>
        <v/>
      </c>
      <c r="AG226" s="5" t="str">
        <f ca="1">IF(AA226=1,_xlfn.DAYS(TODAY(),V226),"")</f>
        <v/>
      </c>
    </row>
    <row r="227" spans="1:33" x14ac:dyDescent="0.25">
      <c r="A227" s="59">
        <v>0</v>
      </c>
      <c r="B227" s="71" t="s">
        <v>166</v>
      </c>
      <c r="C227" s="71">
        <f>VLOOKUP(D227,[1]vacantes!$H:$I,2,FALSE)</f>
        <v>1152</v>
      </c>
      <c r="D227" s="71" t="str">
        <f>F227&amp;"-"&amp;S227&amp;"-"&amp;IF(V227="",1,2)</f>
        <v>320-16-1</v>
      </c>
      <c r="E227" s="71" t="s">
        <v>1165</v>
      </c>
      <c r="F227" s="71">
        <v>320</v>
      </c>
      <c r="G227" s="72" t="s">
        <v>94</v>
      </c>
      <c r="H227" s="59" t="s">
        <v>383</v>
      </c>
      <c r="I227" s="59"/>
      <c r="J227" s="60" t="s">
        <v>203</v>
      </c>
      <c r="K227" s="60">
        <v>0</v>
      </c>
      <c r="M227" s="62">
        <v>43123</v>
      </c>
      <c r="N227" s="60" t="s">
        <v>27</v>
      </c>
      <c r="O227" s="60" t="s">
        <v>112</v>
      </c>
      <c r="P227" s="60" t="s">
        <v>772</v>
      </c>
      <c r="R227" s="59" t="s">
        <v>99</v>
      </c>
      <c r="S227" s="59">
        <v>16</v>
      </c>
      <c r="T227" s="60" t="s">
        <v>29</v>
      </c>
      <c r="W227" s="57">
        <v>0</v>
      </c>
      <c r="X227" s="27">
        <f>IF(AND(V227="",R227&lt;&gt;""),1,0)</f>
        <v>1</v>
      </c>
      <c r="Y227" s="27">
        <f>IF(AND(R227="",U227="",V227=""),1,0)</f>
        <v>0</v>
      </c>
      <c r="Z227" s="27">
        <f>IF(AND(OR(V227&lt;&gt;"",U227&lt;&gt;""),W227=""),1,0)</f>
        <v>0</v>
      </c>
      <c r="AA227" s="27">
        <f>IF(AND(V227&lt;&gt;"",W227=""),1,0)</f>
        <v>0</v>
      </c>
      <c r="AB227" s="27"/>
      <c r="AC227" s="27"/>
      <c r="AD227" s="27"/>
      <c r="AE227" s="5" t="str">
        <f ca="1">IF(Y227&lt;&gt;0,NETWORKDAYS(M227,TODAY()),"")</f>
        <v/>
      </c>
      <c r="AF227" s="59" t="str">
        <f>IF(Z227=1,NETWORKDAYS(M227,U227),"")</f>
        <v/>
      </c>
      <c r="AG227" s="5" t="str">
        <f ca="1">IF(AA227=1,_xlfn.DAYS(TODAY(),V227),"")</f>
        <v/>
      </c>
    </row>
    <row r="228" spans="1:33" x14ac:dyDescent="0.25">
      <c r="A228" s="59">
        <v>0</v>
      </c>
      <c r="B228" s="71" t="s">
        <v>164</v>
      </c>
      <c r="C228" s="71">
        <f>VLOOKUP(D228,[1]vacantes!$H:$I,2,FALSE)</f>
        <v>1155</v>
      </c>
      <c r="D228" s="71" t="str">
        <f>F228&amp;"-"&amp;S228&amp;"-"&amp;IF(V228="",1,2)</f>
        <v>270-16-1</v>
      </c>
      <c r="E228" s="71" t="s">
        <v>1156</v>
      </c>
      <c r="F228" s="71">
        <v>270</v>
      </c>
      <c r="G228" s="72" t="s">
        <v>150</v>
      </c>
      <c r="H228" s="60" t="s">
        <v>41</v>
      </c>
      <c r="I228" s="59"/>
      <c r="J228" s="60" t="s">
        <v>204</v>
      </c>
      <c r="K228" s="60">
        <v>0</v>
      </c>
      <c r="M228" s="62">
        <v>43123</v>
      </c>
      <c r="N228" s="60" t="s">
        <v>27</v>
      </c>
      <c r="O228" s="60" t="s">
        <v>151</v>
      </c>
      <c r="P228" s="60" t="s">
        <v>772</v>
      </c>
      <c r="R228" s="59" t="s">
        <v>99</v>
      </c>
      <c r="S228" s="59">
        <v>16</v>
      </c>
      <c r="T228" s="60" t="s">
        <v>29</v>
      </c>
      <c r="W228" s="57">
        <v>0</v>
      </c>
      <c r="X228" s="27">
        <f>IF(AND(V228="",R228&lt;&gt;""),1,0)</f>
        <v>1</v>
      </c>
      <c r="Y228" s="27">
        <f>IF(AND(R228="",U228="",V228=""),1,0)</f>
        <v>0</v>
      </c>
      <c r="Z228" s="27">
        <f>IF(AND(OR(V228&lt;&gt;"",U228&lt;&gt;""),W228=""),1,0)</f>
        <v>0</v>
      </c>
      <c r="AA228" s="27">
        <f>IF(AND(V228&lt;&gt;"",W228=""),1,0)</f>
        <v>0</v>
      </c>
      <c r="AB228" s="27"/>
      <c r="AC228" s="27"/>
      <c r="AD228" s="27"/>
      <c r="AE228" s="5" t="str">
        <f ca="1">IF(Y228&lt;&gt;0,NETWORKDAYS(M228,TODAY()),"")</f>
        <v/>
      </c>
      <c r="AF228" s="59" t="str">
        <f>IF(Z228=1,NETWORKDAYS(M228,U228),"")</f>
        <v/>
      </c>
      <c r="AG228" s="5" t="str">
        <f ca="1">IF(AA228=1,_xlfn.DAYS(TODAY(),V228),"")</f>
        <v/>
      </c>
    </row>
    <row r="229" spans="1:33" x14ac:dyDescent="0.25">
      <c r="A229" s="59">
        <v>0</v>
      </c>
      <c r="B229" s="71" t="s">
        <v>666</v>
      </c>
      <c r="C229" s="71">
        <f>VLOOKUP(D229,[1]vacantes!$H:$I,2,FALSE)</f>
        <v>1188</v>
      </c>
      <c r="D229" s="71" t="str">
        <f>F229&amp;"-"&amp;S229&amp;"-"&amp;IF(V229="",1,2)</f>
        <v>317-12-1</v>
      </c>
      <c r="E229" s="71" t="s">
        <v>1103</v>
      </c>
      <c r="F229" s="71">
        <v>317</v>
      </c>
      <c r="G229" s="71" t="s">
        <v>18</v>
      </c>
      <c r="H229" s="62" t="s">
        <v>349</v>
      </c>
      <c r="I229" s="60" t="s">
        <v>205</v>
      </c>
      <c r="J229" s="60" t="s">
        <v>204</v>
      </c>
      <c r="K229" s="60">
        <v>0</v>
      </c>
      <c r="M229" s="62">
        <v>43182</v>
      </c>
      <c r="N229" s="60" t="s">
        <v>27</v>
      </c>
      <c r="O229" s="60" t="s">
        <v>351</v>
      </c>
      <c r="P229" s="60" t="s">
        <v>772</v>
      </c>
      <c r="R229" s="60" t="s">
        <v>667</v>
      </c>
      <c r="S229" s="59">
        <v>12</v>
      </c>
      <c r="T229" s="60" t="s">
        <v>22</v>
      </c>
      <c r="W229" s="57">
        <v>0</v>
      </c>
      <c r="X229" s="27">
        <f>IF(AND(V229="",R229&lt;&gt;""),1,0)</f>
        <v>1</v>
      </c>
      <c r="Y229" s="27">
        <f>IF(AND(R229="",U229="",V229=""),1,0)</f>
        <v>0</v>
      </c>
      <c r="Z229" s="27">
        <f>IF(AND(OR(V229&lt;&gt;"",U229&lt;&gt;""),W229=""),1,0)</f>
        <v>0</v>
      </c>
      <c r="AA229" s="27">
        <f>IF(AND(V229&lt;&gt;"",W229=""),1,0)</f>
        <v>0</v>
      </c>
      <c r="AB229" s="27"/>
      <c r="AC229" s="27"/>
      <c r="AD229" s="27"/>
      <c r="AE229" s="5" t="str">
        <f ca="1">IF(Y229&lt;&gt;0,NETWORKDAYS(M229,TODAY()),"")</f>
        <v/>
      </c>
      <c r="AF229" s="59" t="str">
        <f>IF(Z229=1,NETWORKDAYS(M229,U229),"")</f>
        <v/>
      </c>
      <c r="AG229" s="5" t="str">
        <f ca="1">IF(AA229=1,_xlfn.DAYS(TODAY(),V229),"")</f>
        <v/>
      </c>
    </row>
    <row r="230" spans="1:33" x14ac:dyDescent="0.25">
      <c r="A230" s="59">
        <v>0</v>
      </c>
      <c r="B230" s="71" t="s">
        <v>821</v>
      </c>
      <c r="C230" s="71">
        <f>VLOOKUP(D230,[1]vacantes!$H:$I,2,FALSE)</f>
        <v>1340</v>
      </c>
      <c r="D230" s="71" t="str">
        <f>F230&amp;"-"&amp;S230&amp;"-"&amp;IF(V230="",1,2)</f>
        <v>337-14-1</v>
      </c>
      <c r="E230" s="71" t="e">
        <v>#N/A</v>
      </c>
      <c r="F230" s="71">
        <v>337</v>
      </c>
      <c r="G230" s="71" t="s">
        <v>817</v>
      </c>
      <c r="H230" s="60" t="s">
        <v>357</v>
      </c>
      <c r="I230" s="59" t="s">
        <v>822</v>
      </c>
      <c r="J230" s="59" t="s">
        <v>715</v>
      </c>
      <c r="K230" s="60" t="s">
        <v>823</v>
      </c>
      <c r="M230" s="62">
        <v>43186</v>
      </c>
      <c r="N230" s="60" t="s">
        <v>799</v>
      </c>
      <c r="O230" s="59" t="s">
        <v>801</v>
      </c>
      <c r="Q230" s="60" t="s">
        <v>561</v>
      </c>
      <c r="R230" s="60" t="s">
        <v>561</v>
      </c>
      <c r="S230" s="59">
        <v>14</v>
      </c>
      <c r="T230" s="59" t="s">
        <v>35</v>
      </c>
      <c r="W230" s="57">
        <v>0</v>
      </c>
      <c r="X230" s="27">
        <f>IF(AND(V230="",R230&lt;&gt;""),1,0)</f>
        <v>1</v>
      </c>
      <c r="Y230" s="27">
        <f>IF(AND(R230="",U230="",V230=""),1,0)</f>
        <v>0</v>
      </c>
      <c r="Z230" s="27">
        <f>IF(AND(OR(V230&lt;&gt;"",U230&lt;&gt;""),W230=""),1,0)</f>
        <v>0</v>
      </c>
      <c r="AA230" s="27">
        <f>IF(AND(V230&lt;&gt;"",W230=""),1,0)</f>
        <v>0</v>
      </c>
      <c r="AB230" s="27">
        <v>33</v>
      </c>
      <c r="AC230" s="27"/>
      <c r="AD230" s="27"/>
      <c r="AE230" s="5" t="str">
        <f ca="1">IF(Y230&lt;&gt;0,NETWORKDAYS(M230,TODAY()),"")</f>
        <v/>
      </c>
      <c r="AF230" s="59" t="str">
        <f>IF(Z230=1,NETWORKDAYS(M230,U230),"")</f>
        <v/>
      </c>
      <c r="AG230" s="5" t="str">
        <f ca="1">IF(AA230=1,_xlfn.DAYS(TODAY(),V230),"")</f>
        <v/>
      </c>
    </row>
    <row r="231" spans="1:33" x14ac:dyDescent="0.25">
      <c r="A231" s="59">
        <v>0</v>
      </c>
      <c r="B231" s="71" t="s">
        <v>999</v>
      </c>
      <c r="C231" s="71">
        <f>VLOOKUP(D231,[1]vacantes!$H:$I,2,FALSE)</f>
        <v>1076</v>
      </c>
      <c r="D231" s="71" t="str">
        <f>F231&amp;"-"&amp;S231&amp;"-"&amp;IF(V231="",1,2)</f>
        <v>251-16-1</v>
      </c>
      <c r="E231" s="71" t="s">
        <v>1144</v>
      </c>
      <c r="F231" s="71">
        <v>251</v>
      </c>
      <c r="G231" s="72" t="s">
        <v>45</v>
      </c>
      <c r="H231" s="60" t="s">
        <v>10</v>
      </c>
      <c r="I231" s="60" t="s">
        <v>205</v>
      </c>
      <c r="J231" s="60" t="s">
        <v>203</v>
      </c>
      <c r="K231" s="60" t="s">
        <v>1000</v>
      </c>
      <c r="M231" s="62">
        <v>43215</v>
      </c>
      <c r="N231" s="60" t="s">
        <v>27</v>
      </c>
      <c r="O231" s="60" t="s">
        <v>1001</v>
      </c>
      <c r="R231" s="60" t="s">
        <v>272</v>
      </c>
      <c r="S231" s="59">
        <v>16</v>
      </c>
      <c r="T231" s="60" t="s">
        <v>29</v>
      </c>
      <c r="W231" s="57">
        <v>0</v>
      </c>
      <c r="X231" s="27">
        <f>IF(AND(V231="",R231&lt;&gt;""),1,0)</f>
        <v>1</v>
      </c>
      <c r="Y231" s="27">
        <f>IF(AND(R231="",U231="",V231=""),1,0)</f>
        <v>0</v>
      </c>
      <c r="Z231" s="27">
        <f>IF(AND(OR(V231&lt;&gt;"",U231&lt;&gt;""),W231=""),1,0)</f>
        <v>0</v>
      </c>
      <c r="AA231" s="27">
        <f>IF(AND(V231&lt;&gt;"",W231=""),1,0)</f>
        <v>0</v>
      </c>
    </row>
    <row r="232" spans="1:33" x14ac:dyDescent="0.25">
      <c r="A232" s="59">
        <v>0</v>
      </c>
      <c r="B232" s="71" t="s">
        <v>535</v>
      </c>
      <c r="C232" s="71">
        <f>VLOOKUP(D232,[1]vacantes!$H:$I,2,FALSE)</f>
        <v>1081</v>
      </c>
      <c r="D232" s="71" t="str">
        <f>F232&amp;"-"&amp;S232&amp;"-"&amp;IF(V232="",1,2)</f>
        <v>246-16-1</v>
      </c>
      <c r="E232" s="71" t="s">
        <v>1128</v>
      </c>
      <c r="F232" s="71">
        <v>246</v>
      </c>
      <c r="G232" s="71" t="s">
        <v>9</v>
      </c>
      <c r="H232" s="62" t="s">
        <v>10</v>
      </c>
      <c r="I232" s="60" t="s">
        <v>205</v>
      </c>
      <c r="J232" s="60" t="s">
        <v>204</v>
      </c>
      <c r="K232" s="60">
        <v>0</v>
      </c>
      <c r="L232" s="60">
        <v>0</v>
      </c>
      <c r="M232" s="62">
        <v>43165</v>
      </c>
      <c r="N232" s="60" t="s">
        <v>27</v>
      </c>
      <c r="O232" s="60" t="s">
        <v>112</v>
      </c>
      <c r="R232" s="60" t="s">
        <v>272</v>
      </c>
      <c r="S232" s="59">
        <v>16</v>
      </c>
      <c r="T232" s="60" t="s">
        <v>29</v>
      </c>
      <c r="W232" s="57">
        <v>0</v>
      </c>
      <c r="X232" s="27">
        <f>IF(AND(V232="",R232&lt;&gt;""),1,0)</f>
        <v>1</v>
      </c>
      <c r="Y232" s="27">
        <f>IF(AND(R232="",U232="",V232=""),1,0)</f>
        <v>0</v>
      </c>
      <c r="Z232" s="27">
        <f>IF(AND(OR(V232&lt;&gt;"",U232&lt;&gt;""),W232=""),1,0)</f>
        <v>0</v>
      </c>
      <c r="AA232" s="27">
        <f>IF(AND(V232&lt;&gt;"",W232=""),1,0)</f>
        <v>0</v>
      </c>
      <c r="AB232" s="27"/>
      <c r="AC232" s="27"/>
      <c r="AD232" s="27"/>
      <c r="AE232" s="5" t="str">
        <f ca="1">IF(Y232&lt;&gt;0,NETWORKDAYS(M232,TODAY()),"")</f>
        <v/>
      </c>
      <c r="AF232" s="59" t="str">
        <f>IF(Z232=1,NETWORKDAYS(M232,U232),"")</f>
        <v/>
      </c>
      <c r="AG232" s="5" t="str">
        <f ca="1">IF(AA232=1,_xlfn.DAYS(TODAY(),V232),"")</f>
        <v/>
      </c>
    </row>
    <row r="233" spans="1:33" x14ac:dyDescent="0.25">
      <c r="A233" s="59">
        <v>0</v>
      </c>
      <c r="B233" s="71" t="s">
        <v>841</v>
      </c>
      <c r="C233" s="71">
        <f>VLOOKUP(D233,[1]vacantes!$H:$I,2,FALSE)</f>
        <v>1102</v>
      </c>
      <c r="D233" s="71" t="str">
        <f>F233&amp;"-"&amp;S233&amp;"-"&amp;IF(V233="",1,2)</f>
        <v>242-16-1</v>
      </c>
      <c r="E233" s="71" t="s">
        <v>1130</v>
      </c>
      <c r="F233" s="71">
        <v>242</v>
      </c>
      <c r="G233" s="72" t="s">
        <v>53</v>
      </c>
      <c r="H233" s="60" t="s">
        <v>10</v>
      </c>
      <c r="I233" s="60" t="s">
        <v>205</v>
      </c>
      <c r="J233" s="60" t="s">
        <v>204</v>
      </c>
      <c r="K233" s="62" t="s">
        <v>842</v>
      </c>
      <c r="L233" s="60">
        <v>1</v>
      </c>
      <c r="M233" s="62">
        <v>43201</v>
      </c>
      <c r="N233" s="60" t="s">
        <v>27</v>
      </c>
      <c r="O233" s="60" t="s">
        <v>112</v>
      </c>
      <c r="R233" s="60" t="s">
        <v>272</v>
      </c>
      <c r="S233" s="59">
        <v>16</v>
      </c>
      <c r="T233" s="60" t="s">
        <v>29</v>
      </c>
      <c r="W233" s="57">
        <v>0</v>
      </c>
      <c r="X233" s="27">
        <f>IF(AND(V233="",R233&lt;&gt;""),1,0)</f>
        <v>1</v>
      </c>
      <c r="Y233" s="27">
        <f>IF(AND(R233="",U233="",V233=""),1,0)</f>
        <v>0</v>
      </c>
      <c r="Z233" s="27">
        <f>IF(AND(OR(V233&lt;&gt;"",U233&lt;&gt;""),W233=""),1,0)</f>
        <v>0</v>
      </c>
      <c r="AA233" s="27">
        <f>IF(AND(V233&lt;&gt;"",W233=""),1,0)</f>
        <v>0</v>
      </c>
      <c r="AB233" s="27"/>
      <c r="AC233" s="27"/>
      <c r="AD233" s="27"/>
      <c r="AE233" s="5" t="str">
        <f ca="1">IF(Y233&lt;&gt;0,NETWORKDAYS(M233,TODAY()),"")</f>
        <v/>
      </c>
      <c r="AF233" s="59" t="str">
        <f>IF(Z233=1,NETWORKDAYS(M233,U233),"")</f>
        <v/>
      </c>
      <c r="AG233" s="5" t="str">
        <f ca="1">IF(AA233=1,_xlfn.DAYS(TODAY(),V233),"")</f>
        <v/>
      </c>
    </row>
    <row r="234" spans="1:33" x14ac:dyDescent="0.25">
      <c r="A234" s="59">
        <v>0</v>
      </c>
      <c r="B234" s="71" t="s">
        <v>707</v>
      </c>
      <c r="C234" s="71">
        <f>VLOOKUP(D234,[1]vacantes!$H:$I,2,FALSE)</f>
        <v>1188</v>
      </c>
      <c r="D234" s="71" t="str">
        <f>F234&amp;"-"&amp;S234&amp;"-"&amp;IF(V234="",1,2)</f>
        <v>317-12-1</v>
      </c>
      <c r="E234" s="71" t="s">
        <v>1103</v>
      </c>
      <c r="F234" s="71">
        <v>317</v>
      </c>
      <c r="G234" s="72" t="s">
        <v>18</v>
      </c>
      <c r="H234" s="60" t="s">
        <v>349</v>
      </c>
      <c r="I234" s="60" t="s">
        <v>225</v>
      </c>
      <c r="J234" s="60" t="s">
        <v>203</v>
      </c>
      <c r="K234" s="60">
        <v>0</v>
      </c>
      <c r="M234" s="62">
        <v>43161</v>
      </c>
      <c r="N234" s="60" t="s">
        <v>27</v>
      </c>
      <c r="O234" s="60" t="s">
        <v>112</v>
      </c>
      <c r="R234" s="60" t="s">
        <v>272</v>
      </c>
      <c r="S234" s="59">
        <v>12</v>
      </c>
      <c r="T234" s="60" t="s">
        <v>22</v>
      </c>
      <c r="W234" s="57">
        <v>0</v>
      </c>
      <c r="X234" s="27">
        <f>IF(AND(V234="",R234&lt;&gt;""),1,0)</f>
        <v>1</v>
      </c>
      <c r="Y234" s="27">
        <f>IF(AND(R234="",U234="",V234=""),1,0)</f>
        <v>0</v>
      </c>
      <c r="Z234" s="27">
        <f>IF(AND(OR(V234&lt;&gt;"",U234&lt;&gt;""),W234=""),1,0)</f>
        <v>0</v>
      </c>
      <c r="AA234" s="27">
        <f>IF(AND(V234&lt;&gt;"",W234=""),1,0)</f>
        <v>0</v>
      </c>
      <c r="AB234" s="27"/>
      <c r="AC234" s="27"/>
      <c r="AD234" s="27"/>
      <c r="AE234" s="5" t="str">
        <f ca="1">IF(Y234&lt;&gt;0,NETWORKDAYS(M234,TODAY()),"")</f>
        <v/>
      </c>
      <c r="AF234" s="59" t="str">
        <f>IF(Z234=1,NETWORKDAYS(M234,U234),"")</f>
        <v/>
      </c>
      <c r="AG234" s="5" t="str">
        <f ca="1">IF(AA234=1,_xlfn.DAYS(TODAY(),V234),"")</f>
        <v/>
      </c>
    </row>
    <row r="235" spans="1:33" x14ac:dyDescent="0.25">
      <c r="A235" s="59">
        <v>0</v>
      </c>
      <c r="B235" s="71" t="s">
        <v>288</v>
      </c>
      <c r="C235" s="71">
        <f>VLOOKUP(D235,[1]vacantes!$H:$I,2,FALSE)</f>
        <v>1208</v>
      </c>
      <c r="D235" s="71" t="str">
        <f>F235&amp;"-"&amp;S235&amp;"-"&amp;IF(V235="",1,2)</f>
        <v>478-17-1</v>
      </c>
      <c r="E235" s="71" t="e">
        <v>#N/A</v>
      </c>
      <c r="F235" s="92">
        <v>478</v>
      </c>
      <c r="G235" s="72" t="s">
        <v>69</v>
      </c>
      <c r="H235" s="60" t="s">
        <v>70</v>
      </c>
      <c r="I235" s="60" t="s">
        <v>205</v>
      </c>
      <c r="J235" s="60" t="s">
        <v>203</v>
      </c>
      <c r="K235" s="60">
        <v>0</v>
      </c>
      <c r="M235" s="62">
        <v>43138</v>
      </c>
      <c r="N235" s="60" t="s">
        <v>28</v>
      </c>
      <c r="O235" s="60" t="s">
        <v>151</v>
      </c>
      <c r="P235" s="60" t="s">
        <v>772</v>
      </c>
      <c r="R235" s="60" t="s">
        <v>272</v>
      </c>
      <c r="S235" s="59">
        <v>17</v>
      </c>
      <c r="T235" s="60" t="s">
        <v>23</v>
      </c>
      <c r="W235" s="57">
        <v>0</v>
      </c>
      <c r="X235" s="27">
        <f>IF(AND(V235="",R235&lt;&gt;""),1,0)</f>
        <v>1</v>
      </c>
      <c r="Y235" s="27">
        <f>IF(AND(R235="",U235="",V235=""),1,0)</f>
        <v>0</v>
      </c>
      <c r="Z235" s="27">
        <f>IF(AND(OR(V235&lt;&gt;"",U235&lt;&gt;""),W235=""),1,0)</f>
        <v>0</v>
      </c>
      <c r="AA235" s="27">
        <f>IF(AND(V235&lt;&gt;"",W235=""),1,0)</f>
        <v>0</v>
      </c>
      <c r="AB235" s="27"/>
      <c r="AC235" s="27"/>
      <c r="AD235" s="27"/>
      <c r="AE235" s="5" t="str">
        <f ca="1">IF(Y235&lt;&gt;0,NETWORKDAYS(M235,TODAY()),"")</f>
        <v/>
      </c>
      <c r="AF235" s="59" t="str">
        <f>IF(Z235=1,NETWORKDAYS(M235,U235),"")</f>
        <v/>
      </c>
      <c r="AG235" s="5" t="str">
        <f ca="1">IF(AA235=1,_xlfn.DAYS(TODAY(),V235),"")</f>
        <v/>
      </c>
    </row>
    <row r="236" spans="1:33" x14ac:dyDescent="0.25">
      <c r="A236" s="59">
        <v>0</v>
      </c>
      <c r="B236" s="71" t="s">
        <v>276</v>
      </c>
      <c r="C236" s="71">
        <f>VLOOKUP(D236,[1]vacantes!$H:$I,2,FALSE)</f>
        <v>1211</v>
      </c>
      <c r="D236" s="71" t="str">
        <f>F236&amp;"-"&amp;S236&amp;"-"&amp;IF(V236="",1,2)</f>
        <v>345-16-1</v>
      </c>
      <c r="E236" s="71" t="s">
        <v>1121</v>
      </c>
      <c r="F236" s="71">
        <v>345</v>
      </c>
      <c r="G236" s="72" t="s">
        <v>13</v>
      </c>
      <c r="H236" s="60" t="s">
        <v>20</v>
      </c>
      <c r="I236" s="60" t="s">
        <v>205</v>
      </c>
      <c r="J236" s="60" t="s">
        <v>204</v>
      </c>
      <c r="K236" s="60">
        <v>0</v>
      </c>
      <c r="M236" s="62">
        <v>43138</v>
      </c>
      <c r="N236" s="60" t="s">
        <v>27</v>
      </c>
      <c r="O236" s="60" t="s">
        <v>219</v>
      </c>
      <c r="R236" s="60" t="s">
        <v>272</v>
      </c>
      <c r="S236" s="59">
        <v>16</v>
      </c>
      <c r="T236" s="60" t="s">
        <v>29</v>
      </c>
      <c r="W236" s="57">
        <v>0</v>
      </c>
      <c r="X236" s="27">
        <f>IF(AND(V236="",R236&lt;&gt;""),1,0)</f>
        <v>1</v>
      </c>
      <c r="Y236" s="27">
        <f>IF(AND(R236="",U236="",V236=""),1,0)</f>
        <v>0</v>
      </c>
      <c r="Z236" s="27">
        <f>IF(AND(OR(V236&lt;&gt;"",U236&lt;&gt;""),W236=""),1,0)</f>
        <v>0</v>
      </c>
      <c r="AA236" s="27">
        <f>IF(AND(V236&lt;&gt;"",W236=""),1,0)</f>
        <v>0</v>
      </c>
      <c r="AB236" s="27"/>
      <c r="AC236" s="27"/>
      <c r="AD236" s="27"/>
      <c r="AE236" s="5" t="str">
        <f ca="1">IF(Y236&lt;&gt;0,NETWORKDAYS(M236,TODAY()),"")</f>
        <v/>
      </c>
      <c r="AF236" s="59" t="str">
        <f>IF(Z236=1,NETWORKDAYS(M236,U236),"")</f>
        <v/>
      </c>
      <c r="AG236" s="5" t="str">
        <f ca="1">IF(AA236=1,_xlfn.DAYS(TODAY(),V236),"")</f>
        <v/>
      </c>
    </row>
    <row r="237" spans="1:33" x14ac:dyDescent="0.25">
      <c r="A237" s="59">
        <v>0</v>
      </c>
      <c r="B237" s="71" t="s">
        <v>286</v>
      </c>
      <c r="C237" s="71">
        <f>VLOOKUP(D237,[1]vacantes!$H:$I,2,FALSE)</f>
        <v>1220</v>
      </c>
      <c r="D237" s="71" t="str">
        <f>F237&amp;"-"&amp;S237&amp;"-"&amp;IF(V237="",1,2)</f>
        <v>339-16-1</v>
      </c>
      <c r="E237" s="71" t="s">
        <v>1135</v>
      </c>
      <c r="F237" s="71">
        <v>339</v>
      </c>
      <c r="G237" s="72" t="s">
        <v>32</v>
      </c>
      <c r="H237" s="60" t="s">
        <v>357</v>
      </c>
      <c r="I237" s="60" t="s">
        <v>205</v>
      </c>
      <c r="J237" s="60" t="s">
        <v>203</v>
      </c>
      <c r="K237" s="60">
        <v>0</v>
      </c>
      <c r="M237" s="62">
        <v>43139</v>
      </c>
      <c r="N237" s="60" t="s">
        <v>28</v>
      </c>
      <c r="O237" s="60" t="s">
        <v>112</v>
      </c>
      <c r="R237" s="60" t="s">
        <v>272</v>
      </c>
      <c r="S237" s="59">
        <v>16</v>
      </c>
      <c r="T237" s="60" t="s">
        <v>29</v>
      </c>
      <c r="W237" s="57">
        <v>0</v>
      </c>
      <c r="X237" s="27">
        <f>IF(AND(V237="",R237&lt;&gt;""),1,0)</f>
        <v>1</v>
      </c>
      <c r="Y237" s="27">
        <f>IF(AND(R237="",U237="",V237=""),1,0)</f>
        <v>0</v>
      </c>
      <c r="Z237" s="27">
        <f>IF(AND(OR(V237&lt;&gt;"",U237&lt;&gt;""),W237=""),1,0)</f>
        <v>0</v>
      </c>
      <c r="AA237" s="27">
        <f>IF(AND(V237&lt;&gt;"",W237=""),1,0)</f>
        <v>0</v>
      </c>
      <c r="AB237" s="27"/>
      <c r="AC237" s="27"/>
      <c r="AD237" s="27"/>
      <c r="AE237" s="5" t="str">
        <f ca="1">IF(Y237&lt;&gt;0,NETWORKDAYS(M237,TODAY()),"")</f>
        <v/>
      </c>
      <c r="AF237" s="59" t="str">
        <f>IF(Z237=1,NETWORKDAYS(M237,U237),"")</f>
        <v/>
      </c>
      <c r="AG237" s="5" t="str">
        <f ca="1">IF(AA237=1,_xlfn.DAYS(TODAY(),V237),"")</f>
        <v/>
      </c>
    </row>
    <row r="238" spans="1:33" x14ac:dyDescent="0.25">
      <c r="A238" s="59">
        <v>0</v>
      </c>
      <c r="B238" s="71" t="s">
        <v>284</v>
      </c>
      <c r="C238" s="71">
        <f>VLOOKUP(D238,[1]vacantes!$H:$I,2,FALSE)</f>
        <v>1222</v>
      </c>
      <c r="D238" s="71" t="str">
        <f>F238&amp;"-"&amp;S238&amp;"-"&amp;IF(V238="",1,2)</f>
        <v>266-16-1</v>
      </c>
      <c r="E238" s="71" t="s">
        <v>1155</v>
      </c>
      <c r="F238" s="71">
        <v>266</v>
      </c>
      <c r="G238" s="72" t="s">
        <v>140</v>
      </c>
      <c r="H238" s="60" t="s">
        <v>41</v>
      </c>
      <c r="I238" s="60" t="s">
        <v>205</v>
      </c>
      <c r="J238" s="60" t="s">
        <v>204</v>
      </c>
      <c r="K238" s="60">
        <v>0</v>
      </c>
      <c r="M238" s="62">
        <v>43139</v>
      </c>
      <c r="N238" s="60" t="s">
        <v>27</v>
      </c>
      <c r="O238" s="60" t="s">
        <v>134</v>
      </c>
      <c r="R238" s="60" t="s">
        <v>272</v>
      </c>
      <c r="S238" s="59">
        <v>16</v>
      </c>
      <c r="T238" s="60" t="s">
        <v>29</v>
      </c>
      <c r="W238" s="57">
        <v>0</v>
      </c>
      <c r="X238" s="27">
        <f>IF(AND(V238="",R238&lt;&gt;""),1,0)</f>
        <v>1</v>
      </c>
      <c r="Y238" s="27">
        <f>IF(AND(R238="",U238="",V238=""),1,0)</f>
        <v>0</v>
      </c>
      <c r="Z238" s="27">
        <f>IF(AND(OR(V238&lt;&gt;"",U238&lt;&gt;""),W238=""),1,0)</f>
        <v>0</v>
      </c>
      <c r="AA238" s="27">
        <f>IF(AND(V238&lt;&gt;"",W238=""),1,0)</f>
        <v>0</v>
      </c>
      <c r="AB238" s="27"/>
      <c r="AC238" s="27"/>
      <c r="AD238" s="27"/>
      <c r="AE238" s="5" t="str">
        <f ca="1">IF(Y238&lt;&gt;0,NETWORKDAYS(M238,TODAY()),"")</f>
        <v/>
      </c>
      <c r="AF238" s="59" t="str">
        <f>IF(Z238=1,NETWORKDAYS(M238,U238),"")</f>
        <v/>
      </c>
      <c r="AG238" s="5" t="str">
        <f ca="1">IF(AA238=1,_xlfn.DAYS(TODAY(),V238),"")</f>
        <v/>
      </c>
    </row>
    <row r="239" spans="1:33" x14ac:dyDescent="0.25">
      <c r="A239" s="59">
        <v>0</v>
      </c>
      <c r="B239" s="71" t="s">
        <v>354</v>
      </c>
      <c r="C239" s="71">
        <f>VLOOKUP(D239,[1]vacantes!$H:$I,2,FALSE)</f>
        <v>1258</v>
      </c>
      <c r="D239" s="71" t="str">
        <f>F239&amp;"-"&amp;S239&amp;"-"&amp;IF(V239="",1,2)</f>
        <v>322-16-1</v>
      </c>
      <c r="E239" s="71" t="s">
        <v>1169</v>
      </c>
      <c r="F239" s="71">
        <v>322</v>
      </c>
      <c r="G239" s="72" t="s">
        <v>355</v>
      </c>
      <c r="H239" s="60" t="s">
        <v>70</v>
      </c>
      <c r="I239" s="60" t="s">
        <v>205</v>
      </c>
      <c r="J239" s="60" t="s">
        <v>204</v>
      </c>
      <c r="K239" s="60">
        <v>0</v>
      </c>
      <c r="M239" s="62">
        <v>43152</v>
      </c>
      <c r="N239" s="60" t="s">
        <v>28</v>
      </c>
      <c r="O239" s="60" t="s">
        <v>134</v>
      </c>
      <c r="R239" s="60" t="s">
        <v>272</v>
      </c>
      <c r="S239" s="59">
        <v>16</v>
      </c>
      <c r="T239" s="60" t="s">
        <v>29</v>
      </c>
      <c r="W239" s="57">
        <v>0</v>
      </c>
      <c r="X239" s="27">
        <f>IF(AND(V239="",R239&lt;&gt;""),1,0)</f>
        <v>1</v>
      </c>
      <c r="Y239" s="27">
        <f>IF(AND(R239="",U239="",V239=""),1,0)</f>
        <v>0</v>
      </c>
      <c r="Z239" s="27">
        <f>IF(AND(OR(V239&lt;&gt;"",U239&lt;&gt;""),W239=""),1,0)</f>
        <v>0</v>
      </c>
      <c r="AA239" s="27">
        <f>IF(AND(V239&lt;&gt;"",W239=""),1,0)</f>
        <v>0</v>
      </c>
      <c r="AB239" s="27"/>
      <c r="AC239" s="27"/>
      <c r="AD239" s="27"/>
      <c r="AE239" s="5" t="str">
        <f ca="1">IF(Y239&lt;&gt;0,NETWORKDAYS(M239,TODAY()),"")</f>
        <v/>
      </c>
      <c r="AF239" s="59" t="str">
        <f>IF(Z239=1,NETWORKDAYS(M239,U239),"")</f>
        <v/>
      </c>
      <c r="AG239" s="5" t="str">
        <f ca="1">IF(AA239=1,_xlfn.DAYS(TODAY(),V239),"")</f>
        <v/>
      </c>
    </row>
    <row r="240" spans="1:33" x14ac:dyDescent="0.25">
      <c r="B240" s="72" t="s">
        <v>1086</v>
      </c>
      <c r="C240" s="71">
        <f>VLOOKUP(D240,[1]vacantes!$H:$I,2,FALSE)</f>
        <v>1261</v>
      </c>
      <c r="D240" s="71" t="str">
        <f>F240&amp;"-"&amp;S240&amp;"-"&amp;IF(V240="",1,2)</f>
        <v>265-15-1</v>
      </c>
      <c r="E240" s="71" t="s">
        <v>1109</v>
      </c>
      <c r="F240" s="71">
        <v>265</v>
      </c>
      <c r="G240" s="72" t="s">
        <v>368</v>
      </c>
      <c r="H240" s="60" t="s">
        <v>41</v>
      </c>
      <c r="I240" s="60" t="s">
        <v>205</v>
      </c>
      <c r="J240" s="60" t="s">
        <v>204</v>
      </c>
      <c r="K240" s="62">
        <v>30696</v>
      </c>
      <c r="M240" s="62">
        <v>43222</v>
      </c>
      <c r="N240" s="60" t="s">
        <v>27</v>
      </c>
      <c r="O240" s="60" t="s">
        <v>134</v>
      </c>
      <c r="R240" s="60" t="s">
        <v>272</v>
      </c>
      <c r="S240" s="59">
        <v>15</v>
      </c>
      <c r="T240" s="60" t="s">
        <v>369</v>
      </c>
    </row>
    <row r="241" spans="1:33" x14ac:dyDescent="0.25">
      <c r="A241" s="59">
        <v>0</v>
      </c>
      <c r="B241" s="71" t="s">
        <v>565</v>
      </c>
      <c r="C241" s="71">
        <f>VLOOKUP(D241,[1]vacantes!$H:$I,2,FALSE)</f>
        <v>1269</v>
      </c>
      <c r="D241" s="71" t="str">
        <f>F241&amp;"-"&amp;S241&amp;"-"&amp;IF(V241="",1,2)</f>
        <v>263-15-1</v>
      </c>
      <c r="E241" s="71" t="s">
        <v>1129</v>
      </c>
      <c r="F241" s="71">
        <v>263</v>
      </c>
      <c r="G241" s="71" t="s">
        <v>40</v>
      </c>
      <c r="H241" s="62" t="s">
        <v>41</v>
      </c>
      <c r="I241" s="60" t="s">
        <v>205</v>
      </c>
      <c r="J241" s="60" t="s">
        <v>204</v>
      </c>
      <c r="K241" s="60">
        <v>0</v>
      </c>
      <c r="M241" s="62">
        <v>43168</v>
      </c>
      <c r="N241" s="60" t="s">
        <v>27</v>
      </c>
      <c r="O241" s="60" t="s">
        <v>112</v>
      </c>
      <c r="R241" s="60" t="s">
        <v>272</v>
      </c>
      <c r="S241" s="59">
        <v>15</v>
      </c>
      <c r="T241" s="60" t="s">
        <v>369</v>
      </c>
      <c r="W241" s="57">
        <v>0</v>
      </c>
      <c r="X241" s="27">
        <f>IF(AND(V241="",R241&lt;&gt;""),1,0)</f>
        <v>1</v>
      </c>
      <c r="Y241" s="27">
        <f>IF(AND(R241="",U241="",V241=""),1,0)</f>
        <v>0</v>
      </c>
      <c r="Z241" s="27">
        <f>IF(AND(OR(V241&lt;&gt;"",U241&lt;&gt;""),W241=""),1,0)</f>
        <v>0</v>
      </c>
      <c r="AA241" s="27">
        <f>IF(AND(V241&lt;&gt;"",W241=""),1,0)</f>
        <v>0</v>
      </c>
      <c r="AB241" s="27"/>
      <c r="AC241" s="27"/>
      <c r="AD241" s="27"/>
      <c r="AE241" s="5" t="str">
        <f ca="1">IF(Y241&lt;&gt;0,NETWORKDAYS(M241,TODAY()),"")</f>
        <v/>
      </c>
      <c r="AF241" s="59" t="str">
        <f>IF(Z241=1,NETWORKDAYS(M241,U241),"")</f>
        <v/>
      </c>
      <c r="AG241" s="5" t="str">
        <f ca="1">IF(AA241=1,_xlfn.DAYS(TODAY(),V241),"")</f>
        <v/>
      </c>
    </row>
    <row r="242" spans="1:33" x14ac:dyDescent="0.25">
      <c r="A242" s="59">
        <v>0</v>
      </c>
      <c r="B242" s="71" t="s">
        <v>386</v>
      </c>
      <c r="C242" s="71">
        <f>VLOOKUP(D242,[1]vacantes!$H:$I,2,FALSE)</f>
        <v>1272</v>
      </c>
      <c r="D242" s="71" t="str">
        <f>F242&amp;"-"&amp;S242&amp;"-"&amp;IF(V242="",1,2)</f>
        <v>477-14-1</v>
      </c>
      <c r="E242" s="71" t="e">
        <v>#N/A</v>
      </c>
      <c r="F242" s="71">
        <v>477</v>
      </c>
      <c r="G242" s="72" t="s">
        <v>1180</v>
      </c>
      <c r="H242" s="60" t="s">
        <v>91</v>
      </c>
      <c r="I242" s="60" t="s">
        <v>205</v>
      </c>
      <c r="J242" s="60" t="s">
        <v>204</v>
      </c>
      <c r="K242" s="60">
        <v>0</v>
      </c>
      <c r="M242" s="62">
        <v>43157</v>
      </c>
      <c r="N242" s="60" t="s">
        <v>346</v>
      </c>
      <c r="O242" s="60" t="s">
        <v>112</v>
      </c>
      <c r="R242" s="60" t="s">
        <v>272</v>
      </c>
      <c r="S242" s="59">
        <v>14</v>
      </c>
      <c r="T242" s="60" t="s">
        <v>35</v>
      </c>
      <c r="W242" s="57">
        <v>0</v>
      </c>
      <c r="X242" s="27">
        <f>IF(AND(V242="",R242&lt;&gt;""),1,0)</f>
        <v>1</v>
      </c>
      <c r="Y242" s="27">
        <f>IF(AND(R242="",U242="",V242=""),1,0)</f>
        <v>0</v>
      </c>
      <c r="Z242" s="27">
        <f>IF(AND(OR(V242&lt;&gt;"",U242&lt;&gt;""),W242=""),1,0)</f>
        <v>0</v>
      </c>
      <c r="AA242" s="27">
        <f>IF(AND(V242&lt;&gt;"",W242=""),1,0)</f>
        <v>0</v>
      </c>
      <c r="AB242" s="27"/>
      <c r="AC242" s="27"/>
      <c r="AD242" s="27"/>
      <c r="AE242" s="5" t="str">
        <f ca="1">IF(Y242&lt;&gt;0,NETWORKDAYS(M242,TODAY()),"")</f>
        <v/>
      </c>
      <c r="AF242" s="59" t="str">
        <f>IF(Z242=1,NETWORKDAYS(M242,U242),"")</f>
        <v/>
      </c>
      <c r="AG242" s="5" t="str">
        <f ca="1">IF(AA242=1,_xlfn.DAYS(TODAY(),V242),"")</f>
        <v/>
      </c>
    </row>
    <row r="243" spans="1:33" x14ac:dyDescent="0.25">
      <c r="A243" s="59">
        <v>0</v>
      </c>
      <c r="B243" s="71" t="s">
        <v>401</v>
      </c>
      <c r="C243" s="71">
        <f>VLOOKUP(D243,[1]vacantes!$H:$I,2,FALSE)</f>
        <v>1279</v>
      </c>
      <c r="D243" s="71" t="str">
        <f>F243&amp;"-"&amp;S243&amp;"-"&amp;IF(V243="",1,2)</f>
        <v>265-14-1</v>
      </c>
      <c r="E243" s="71" t="s">
        <v>1109</v>
      </c>
      <c r="F243" s="71">
        <v>265</v>
      </c>
      <c r="G243" s="72" t="s">
        <v>368</v>
      </c>
      <c r="H243" s="60" t="s">
        <v>41</v>
      </c>
      <c r="I243" s="60" t="s">
        <v>205</v>
      </c>
      <c r="J243" s="60" t="s">
        <v>204</v>
      </c>
      <c r="K243" s="60">
        <v>0</v>
      </c>
      <c r="M243" s="62">
        <v>43157</v>
      </c>
      <c r="N243" s="60" t="s">
        <v>346</v>
      </c>
      <c r="O243" s="60" t="s">
        <v>112</v>
      </c>
      <c r="R243" s="60" t="s">
        <v>272</v>
      </c>
      <c r="S243" s="59">
        <v>14</v>
      </c>
      <c r="T243" s="60" t="s">
        <v>35</v>
      </c>
      <c r="W243" s="57">
        <v>0</v>
      </c>
      <c r="X243" s="27">
        <f>IF(AND(V243="",R243&lt;&gt;""),1,0)</f>
        <v>1</v>
      </c>
      <c r="Y243" s="27">
        <f>IF(AND(R243="",U243="",V243=""),1,0)</f>
        <v>0</v>
      </c>
      <c r="Z243" s="27">
        <f>IF(AND(OR(V243&lt;&gt;"",U243&lt;&gt;""),W243=""),1,0)</f>
        <v>0</v>
      </c>
      <c r="AA243" s="27">
        <f>IF(AND(V243&lt;&gt;"",W243=""),1,0)</f>
        <v>0</v>
      </c>
      <c r="AB243" s="27"/>
      <c r="AC243" s="27"/>
      <c r="AD243" s="27"/>
      <c r="AE243" s="5" t="str">
        <f ca="1">IF(Y243&lt;&gt;0,NETWORKDAYS(M243,TODAY()),"")</f>
        <v/>
      </c>
      <c r="AF243" s="59" t="str">
        <f>IF(Z243=1,NETWORKDAYS(M243,U243),"")</f>
        <v/>
      </c>
      <c r="AG243" s="5" t="str">
        <f ca="1">IF(AA243=1,_xlfn.DAYS(TODAY(),V243),"")</f>
        <v/>
      </c>
    </row>
    <row r="244" spans="1:33" x14ac:dyDescent="0.25">
      <c r="A244" s="59">
        <v>0</v>
      </c>
      <c r="B244" s="71" t="s">
        <v>552</v>
      </c>
      <c r="C244" s="71">
        <f>VLOOKUP(D244,[1]vacantes!$H:$I,2,FALSE)</f>
        <v>1320</v>
      </c>
      <c r="D244" s="71" t="str">
        <f>F244&amp;"-"&amp;S244&amp;"-"&amp;IF(V244="",1,2)</f>
        <v>340-14-1</v>
      </c>
      <c r="E244" s="71" t="s">
        <v>1158</v>
      </c>
      <c r="F244" s="71">
        <v>340</v>
      </c>
      <c r="G244" s="71" t="s">
        <v>378</v>
      </c>
      <c r="H244" s="62" t="s">
        <v>357</v>
      </c>
      <c r="I244" s="60" t="s">
        <v>205</v>
      </c>
      <c r="J244" s="60" t="s">
        <v>203</v>
      </c>
      <c r="K244" s="60">
        <v>0</v>
      </c>
      <c r="M244" s="62">
        <v>43166</v>
      </c>
      <c r="N244" s="60" t="s">
        <v>27</v>
      </c>
      <c r="O244" s="60" t="s">
        <v>112</v>
      </c>
      <c r="R244" s="60" t="s">
        <v>272</v>
      </c>
      <c r="S244" s="59">
        <v>14</v>
      </c>
      <c r="T244" s="60" t="s">
        <v>35</v>
      </c>
      <c r="W244" s="57">
        <v>0</v>
      </c>
      <c r="X244" s="27">
        <f>IF(AND(V244="",R244&lt;&gt;""),1,0)</f>
        <v>1</v>
      </c>
      <c r="Y244" s="27">
        <f>IF(AND(R244="",U244="",V244=""),1,0)</f>
        <v>0</v>
      </c>
      <c r="Z244" s="27">
        <f>IF(AND(OR(V244&lt;&gt;"",U244&lt;&gt;""),W244=""),1,0)</f>
        <v>0</v>
      </c>
      <c r="AA244" s="27">
        <f>IF(AND(V244&lt;&gt;"",W244=""),1,0)</f>
        <v>0</v>
      </c>
      <c r="AB244" s="27"/>
      <c r="AC244" s="27"/>
      <c r="AD244" s="27"/>
      <c r="AE244" s="5" t="str">
        <f ca="1">IF(Y244&lt;&gt;0,NETWORKDAYS(M244,TODAY()),"")</f>
        <v/>
      </c>
      <c r="AF244" s="59" t="str">
        <f>IF(Z244=1,NETWORKDAYS(M244,U244),"")</f>
        <v/>
      </c>
      <c r="AG244" s="5" t="str">
        <f ca="1">IF(AA244=1,_xlfn.DAYS(TODAY(),V244),"")</f>
        <v/>
      </c>
    </row>
    <row r="245" spans="1:33" x14ac:dyDescent="0.25">
      <c r="A245" s="59">
        <v>0</v>
      </c>
      <c r="B245" s="71" t="s">
        <v>610</v>
      </c>
      <c r="C245" s="71">
        <f>VLOOKUP(D245,[1]vacantes!$H:$I,2,FALSE)</f>
        <v>1357</v>
      </c>
      <c r="D245" s="71" t="str">
        <f>F245&amp;"-"&amp;S245&amp;"-"&amp;IF(V245="",1,2)</f>
        <v>336-14-1</v>
      </c>
      <c r="E245" s="71" t="s">
        <v>1122</v>
      </c>
      <c r="F245" s="71">
        <v>336</v>
      </c>
      <c r="G245" s="71" t="s">
        <v>31</v>
      </c>
      <c r="H245" s="62" t="s">
        <v>357</v>
      </c>
      <c r="I245" s="60" t="s">
        <v>561</v>
      </c>
      <c r="J245" s="60" t="s">
        <v>203</v>
      </c>
      <c r="K245" s="60">
        <v>0</v>
      </c>
      <c r="M245" s="62">
        <v>43172</v>
      </c>
      <c r="N245" s="60" t="s">
        <v>27</v>
      </c>
      <c r="O245" s="60" t="s">
        <v>112</v>
      </c>
      <c r="R245" s="60" t="s">
        <v>272</v>
      </c>
      <c r="S245" s="59">
        <v>14</v>
      </c>
      <c r="T245" s="60" t="s">
        <v>35</v>
      </c>
      <c r="W245" s="57">
        <v>0</v>
      </c>
      <c r="X245" s="27">
        <f>IF(AND(V245="",R245&lt;&gt;""),1,0)</f>
        <v>1</v>
      </c>
      <c r="Y245" s="27">
        <f>IF(AND(R245="",U245="",V245=""),1,0)</f>
        <v>0</v>
      </c>
      <c r="Z245" s="27">
        <f>IF(AND(OR(V245&lt;&gt;"",U245&lt;&gt;""),W245=""),1,0)</f>
        <v>0</v>
      </c>
      <c r="AA245" s="27">
        <f>IF(AND(V245&lt;&gt;"",W245=""),1,0)</f>
        <v>0</v>
      </c>
      <c r="AB245" s="27"/>
      <c r="AC245" s="27"/>
      <c r="AD245" s="27"/>
      <c r="AE245" s="5" t="str">
        <f ca="1">IF(Y245&lt;&gt;0,NETWORKDAYS(M245,TODAY()),"")</f>
        <v/>
      </c>
      <c r="AF245" s="59" t="str">
        <f>IF(Z245=1,NETWORKDAYS(M245,U245),"")</f>
        <v/>
      </c>
      <c r="AG245" s="5" t="str">
        <f ca="1">IF(AA245=1,_xlfn.DAYS(TODAY(),V245),"")</f>
        <v/>
      </c>
    </row>
    <row r="246" spans="1:33" x14ac:dyDescent="0.25">
      <c r="A246" s="59">
        <v>0</v>
      </c>
      <c r="B246" s="71" t="s">
        <v>644</v>
      </c>
      <c r="C246" s="71">
        <f>VLOOKUP(D246,[1]vacantes!$H:$I,2,FALSE)</f>
        <v>1357</v>
      </c>
      <c r="D246" s="71" t="str">
        <f>F246&amp;"-"&amp;S246&amp;"-"&amp;IF(V246="",1,2)</f>
        <v>336-14-1</v>
      </c>
      <c r="E246" s="71" t="s">
        <v>1122</v>
      </c>
      <c r="F246" s="71">
        <v>336</v>
      </c>
      <c r="G246" s="72" t="s">
        <v>31</v>
      </c>
      <c r="H246" s="60" t="s">
        <v>357</v>
      </c>
      <c r="I246" s="60" t="s">
        <v>205</v>
      </c>
      <c r="J246" s="60" t="s">
        <v>204</v>
      </c>
      <c r="K246" s="60">
        <v>0</v>
      </c>
      <c r="M246" s="62">
        <v>43180</v>
      </c>
      <c r="N246" s="60" t="s">
        <v>27</v>
      </c>
      <c r="O246" s="60" t="s">
        <v>112</v>
      </c>
      <c r="R246" s="60" t="s">
        <v>272</v>
      </c>
      <c r="S246" s="59">
        <v>14</v>
      </c>
      <c r="T246" s="60" t="s">
        <v>35</v>
      </c>
      <c r="W246" s="57">
        <v>0</v>
      </c>
      <c r="X246" s="27">
        <f>IF(AND(V246="",R246&lt;&gt;""),1,0)</f>
        <v>1</v>
      </c>
      <c r="Y246" s="27">
        <f>IF(AND(R246="",U246="",V246=""),1,0)</f>
        <v>0</v>
      </c>
      <c r="Z246" s="27">
        <f>IF(AND(OR(V246&lt;&gt;"",U246&lt;&gt;""),W246=""),1,0)</f>
        <v>0</v>
      </c>
      <c r="AA246" s="27">
        <f>IF(AND(V246&lt;&gt;"",W246=""),1,0)</f>
        <v>0</v>
      </c>
      <c r="AB246" s="27"/>
      <c r="AC246" s="27"/>
      <c r="AD246" s="27"/>
      <c r="AE246" s="5" t="str">
        <f ca="1">IF(Y246&lt;&gt;0,NETWORKDAYS(M246,TODAY()),"")</f>
        <v/>
      </c>
      <c r="AF246" s="59" t="str">
        <f>IF(Z246=1,NETWORKDAYS(M246,U246),"")</f>
        <v/>
      </c>
      <c r="AG246" s="5" t="str">
        <f ca="1">IF(AA246=1,_xlfn.DAYS(TODAY(),V246),"")</f>
        <v/>
      </c>
    </row>
    <row r="247" spans="1:33" x14ac:dyDescent="0.25">
      <c r="A247" s="59">
        <v>0</v>
      </c>
      <c r="B247" s="71" t="s">
        <v>645</v>
      </c>
      <c r="C247" s="71">
        <f>VLOOKUP(D247,[1]vacantes!$H:$I,2,FALSE)</f>
        <v>1357</v>
      </c>
      <c r="D247" s="71" t="str">
        <f>F247&amp;"-"&amp;S247&amp;"-"&amp;IF(V247="",1,2)</f>
        <v>336-14-1</v>
      </c>
      <c r="E247" s="71" t="s">
        <v>1122</v>
      </c>
      <c r="F247" s="71">
        <v>336</v>
      </c>
      <c r="G247" s="72" t="s">
        <v>31</v>
      </c>
      <c r="H247" s="60" t="s">
        <v>357</v>
      </c>
      <c r="I247" s="60" t="s">
        <v>205</v>
      </c>
      <c r="J247" s="60" t="s">
        <v>204</v>
      </c>
      <c r="K247" s="60">
        <v>0</v>
      </c>
      <c r="M247" s="62">
        <v>43180</v>
      </c>
      <c r="N247" s="60" t="s">
        <v>27</v>
      </c>
      <c r="O247" s="60" t="s">
        <v>112</v>
      </c>
      <c r="R247" s="60" t="s">
        <v>272</v>
      </c>
      <c r="S247" s="59">
        <v>14</v>
      </c>
      <c r="T247" s="60" t="s">
        <v>35</v>
      </c>
      <c r="W247" s="57">
        <v>0</v>
      </c>
      <c r="X247" s="27">
        <f>IF(AND(V247="",R247&lt;&gt;""),1,0)</f>
        <v>1</v>
      </c>
      <c r="Y247" s="27">
        <f>IF(AND(R247="",U247="",V247=""),1,0)</f>
        <v>0</v>
      </c>
      <c r="Z247" s="27">
        <f>IF(AND(OR(V247&lt;&gt;"",U247&lt;&gt;""),W247=""),1,0)</f>
        <v>0</v>
      </c>
      <c r="AA247" s="27">
        <f>IF(AND(V247&lt;&gt;"",W247=""),1,0)</f>
        <v>0</v>
      </c>
      <c r="AB247" s="27"/>
      <c r="AC247" s="27"/>
      <c r="AD247" s="27"/>
      <c r="AE247" s="5" t="str">
        <f ca="1">IF(Y247&lt;&gt;0,NETWORKDAYS(M247,TODAY()),"")</f>
        <v/>
      </c>
      <c r="AF247" s="59" t="str">
        <f>IF(Z247=1,NETWORKDAYS(M247,U247),"")</f>
        <v/>
      </c>
      <c r="AG247" s="5" t="str">
        <f ca="1">IF(AA247=1,_xlfn.DAYS(TODAY(),V247),"")</f>
        <v/>
      </c>
    </row>
    <row r="248" spans="1:33" x14ac:dyDescent="0.25">
      <c r="A248" s="59">
        <v>0</v>
      </c>
      <c r="B248" s="71" t="s">
        <v>684</v>
      </c>
      <c r="C248" s="71">
        <f>VLOOKUP(D248,[1]vacantes!$H:$I,2,FALSE)</f>
        <v>1386</v>
      </c>
      <c r="D248" s="71" t="str">
        <f>F248&amp;"-"&amp;S248&amp;"-"&amp;IF(V248="",1,2)</f>
        <v>330-17-1</v>
      </c>
      <c r="E248" s="71" t="s">
        <v>1170</v>
      </c>
      <c r="F248" s="71">
        <v>330</v>
      </c>
      <c r="G248" s="72" t="s">
        <v>649</v>
      </c>
      <c r="H248" s="60" t="s">
        <v>12</v>
      </c>
      <c r="I248" s="60" t="s">
        <v>205</v>
      </c>
      <c r="J248" s="60" t="s">
        <v>203</v>
      </c>
      <c r="K248" s="60">
        <v>0</v>
      </c>
      <c r="M248" s="62">
        <v>43186</v>
      </c>
      <c r="N248" s="60" t="s">
        <v>28</v>
      </c>
      <c r="O248" s="60" t="s">
        <v>112</v>
      </c>
      <c r="R248" s="60" t="s">
        <v>272</v>
      </c>
      <c r="S248" s="59">
        <v>17</v>
      </c>
      <c r="T248" s="60" t="s">
        <v>23</v>
      </c>
      <c r="W248" s="57">
        <v>0</v>
      </c>
      <c r="X248" s="27">
        <f>IF(AND(V248="",R248&lt;&gt;""),1,0)</f>
        <v>1</v>
      </c>
      <c r="Y248" s="27">
        <f>IF(AND(R248="",U248="",V248=""),1,0)</f>
        <v>0</v>
      </c>
      <c r="Z248" s="27">
        <f>IF(AND(OR(V248&lt;&gt;"",U248&lt;&gt;""),W248=""),1,0)</f>
        <v>0</v>
      </c>
      <c r="AA248" s="27">
        <f>IF(AND(V248&lt;&gt;"",W248=""),1,0)</f>
        <v>0</v>
      </c>
      <c r="AB248" s="27"/>
      <c r="AC248" s="27"/>
      <c r="AD248" s="27"/>
      <c r="AE248" s="5" t="str">
        <f ca="1">IF(Y248&lt;&gt;0,NETWORKDAYS(M248,TODAY()),"")</f>
        <v/>
      </c>
      <c r="AF248" s="59" t="str">
        <f>IF(Z248=1,NETWORKDAYS(M248,U248),"")</f>
        <v/>
      </c>
      <c r="AG248" s="5" t="str">
        <f ca="1">IF(AA248=1,_xlfn.DAYS(TODAY(),V248),"")</f>
        <v/>
      </c>
    </row>
    <row r="249" spans="1:33" x14ac:dyDescent="0.25">
      <c r="A249" s="59">
        <v>3515027</v>
      </c>
      <c r="B249" s="71" t="s">
        <v>270</v>
      </c>
      <c r="C249" s="71" t="e">
        <f>VLOOKUP(D249,[1]vacantes!$H:$I,2,FALSE)</f>
        <v>#N/A</v>
      </c>
      <c r="D249" s="71" t="e">
        <f>F249&amp;"-"&amp;S249&amp;"-"&amp;IF(V249="",1,2)</f>
        <v>#N/A</v>
      </c>
      <c r="E249" s="71" t="e">
        <v>#N/A</v>
      </c>
      <c r="F249" s="71" t="e">
        <v>#N/A</v>
      </c>
      <c r="G249" s="72" t="s">
        <v>271</v>
      </c>
      <c r="H249" s="59" t="s">
        <v>383</v>
      </c>
      <c r="I249" s="60" t="s">
        <v>215</v>
      </c>
      <c r="J249" s="60" t="s">
        <v>203</v>
      </c>
      <c r="K249" s="60">
        <v>0</v>
      </c>
      <c r="L249" s="60">
        <v>1</v>
      </c>
      <c r="M249" s="62">
        <v>43129</v>
      </c>
      <c r="N249" s="60" t="s">
        <v>28</v>
      </c>
      <c r="O249" s="60" t="s">
        <v>112</v>
      </c>
      <c r="R249" s="60" t="s">
        <v>272</v>
      </c>
      <c r="S249" s="59">
        <v>12</v>
      </c>
      <c r="T249" s="60" t="s">
        <v>22</v>
      </c>
      <c r="U249" s="62">
        <v>43137</v>
      </c>
      <c r="V249" s="62">
        <v>43143</v>
      </c>
      <c r="W249" s="62">
        <v>43151</v>
      </c>
      <c r="X249" s="27">
        <f>IF(AND(V249="",R249&lt;&gt;""),1,0)</f>
        <v>0</v>
      </c>
      <c r="Y249" s="27">
        <f>IF(AND(R249="",U249="",V249=""),1,0)</f>
        <v>0</v>
      </c>
      <c r="Z249" s="27">
        <f>IF(AND(OR(V249&lt;&gt;"",U249&lt;&gt;""),W249=""),1,0)</f>
        <v>0</v>
      </c>
      <c r="AA249" s="27">
        <f>IF(AND(V249&lt;&gt;"",W249=""),1,0)</f>
        <v>0</v>
      </c>
      <c r="AB249" s="27"/>
      <c r="AC249" s="27"/>
      <c r="AD249" s="27"/>
      <c r="AE249" s="5" t="str">
        <f ca="1">IF(Y249&lt;&gt;0,NETWORKDAYS(M249,TODAY()),"")</f>
        <v/>
      </c>
      <c r="AF249" s="59" t="str">
        <f>IF(Z249=1,NETWORKDAYS(M249,U249),"")</f>
        <v/>
      </c>
      <c r="AG249" s="5" t="str">
        <f ca="1">IF(AA249=1,_xlfn.DAYS(TODAY(),V249),"")</f>
        <v/>
      </c>
    </row>
    <row r="250" spans="1:33" x14ac:dyDescent="0.25">
      <c r="A250" s="59">
        <v>0</v>
      </c>
      <c r="B250" s="71" t="s">
        <v>956</v>
      </c>
      <c r="C250" s="71">
        <f>VLOOKUP(D250,[1]vacantes!$H:$I,2,FALSE)</f>
        <v>1535</v>
      </c>
      <c r="D250" s="71" t="str">
        <f>F250&amp;"-"&amp;S250&amp;"-"&amp;IF(V250="",1,2)</f>
        <v>348-13-1</v>
      </c>
      <c r="E250" s="71" t="s">
        <v>1150</v>
      </c>
      <c r="F250" s="71">
        <v>348</v>
      </c>
      <c r="G250" s="71" t="s">
        <v>74</v>
      </c>
      <c r="H250" s="8"/>
      <c r="I250" s="59" t="s">
        <v>205</v>
      </c>
      <c r="J250" s="59" t="s">
        <v>204</v>
      </c>
      <c r="K250" s="65">
        <v>30643</v>
      </c>
      <c r="L250" s="8"/>
      <c r="M250" s="65">
        <v>43213</v>
      </c>
      <c r="N250" s="59" t="s">
        <v>28</v>
      </c>
      <c r="O250" s="59" t="s">
        <v>112</v>
      </c>
      <c r="P250" s="8"/>
      <c r="Q250" s="8"/>
      <c r="R250" s="8" t="s">
        <v>957</v>
      </c>
      <c r="S250" s="59">
        <v>13</v>
      </c>
      <c r="T250" s="59" t="s">
        <v>763</v>
      </c>
      <c r="U250" s="8"/>
      <c r="V250" s="8"/>
      <c r="W250" s="57">
        <v>0</v>
      </c>
      <c r="X250" s="27">
        <f>IF(AND(V250="",R250&lt;&gt;""),1,0)</f>
        <v>1</v>
      </c>
      <c r="Y250" s="27">
        <f>IF(AND(R250="",U250="",V250=""),1,0)</f>
        <v>0</v>
      </c>
      <c r="Z250" s="27">
        <f>IF(AND(OR(V250&lt;&gt;"",U250&lt;&gt;""),W250=""),1,0)</f>
        <v>0</v>
      </c>
      <c r="AA250" s="27">
        <f>IF(AND(V250&lt;&gt;"",W250=""),1,0)</f>
        <v>0</v>
      </c>
      <c r="AB250" s="8"/>
      <c r="AC250" s="8"/>
      <c r="AD250" s="8"/>
      <c r="AE250" s="8"/>
      <c r="AF250" s="8"/>
      <c r="AG250" s="8"/>
    </row>
    <row r="251" spans="1:33" x14ac:dyDescent="0.25">
      <c r="A251" s="59">
        <v>0</v>
      </c>
      <c r="B251" s="71" t="s">
        <v>717</v>
      </c>
      <c r="C251" s="71">
        <f>VLOOKUP(D251,[1]vacantes!$H:$I,2,FALSE)</f>
        <v>1425</v>
      </c>
      <c r="D251" s="71" t="str">
        <f>F251&amp;"-"&amp;S251&amp;"-"&amp;IF(V251="",1,2)</f>
        <v>327-17-1</v>
      </c>
      <c r="E251" s="71" t="s">
        <v>1134</v>
      </c>
      <c r="F251" s="71">
        <v>327</v>
      </c>
      <c r="G251" s="72" t="s">
        <v>11</v>
      </c>
      <c r="H251" s="60" t="s">
        <v>12</v>
      </c>
      <c r="I251" s="60" t="s">
        <v>205</v>
      </c>
      <c r="J251" s="60" t="s">
        <v>204</v>
      </c>
      <c r="K251" s="62" t="s">
        <v>733</v>
      </c>
      <c r="M251" s="62">
        <v>43192</v>
      </c>
      <c r="N251" s="60" t="s">
        <v>27</v>
      </c>
      <c r="O251" s="60" t="s">
        <v>346</v>
      </c>
      <c r="R251" s="60" t="s">
        <v>718</v>
      </c>
      <c r="S251" s="59">
        <v>17</v>
      </c>
      <c r="T251" s="60" t="s">
        <v>23</v>
      </c>
      <c r="W251" s="57">
        <v>0</v>
      </c>
      <c r="X251" s="27">
        <f>IF(AND(V251="",R251&lt;&gt;""),1,0)</f>
        <v>1</v>
      </c>
      <c r="Y251" s="27">
        <f>IF(AND(R251="",U251="",V251=""),1,0)</f>
        <v>0</v>
      </c>
      <c r="Z251" s="27">
        <f>IF(AND(OR(V251&lt;&gt;"",U251&lt;&gt;""),W251=""),1,0)</f>
        <v>0</v>
      </c>
      <c r="AA251" s="27">
        <f>IF(AND(V251&lt;&gt;"",W251=""),1,0)</f>
        <v>0</v>
      </c>
      <c r="AB251" s="27"/>
      <c r="AC251" s="27"/>
      <c r="AD251" s="27"/>
      <c r="AE251" s="5" t="str">
        <f ca="1">IF(Y251&lt;&gt;0,NETWORKDAYS(M251,TODAY()),"")</f>
        <v/>
      </c>
      <c r="AF251" s="59" t="str">
        <f>IF(Z251=1,NETWORKDAYS(M251,U251),"")</f>
        <v/>
      </c>
      <c r="AG251" s="5" t="str">
        <f ca="1">IF(AA251=1,_xlfn.DAYS(TODAY(),V251),"")</f>
        <v/>
      </c>
    </row>
    <row r="252" spans="1:33" x14ac:dyDescent="0.25">
      <c r="A252" s="59">
        <v>0</v>
      </c>
      <c r="B252" s="71" t="s">
        <v>719</v>
      </c>
      <c r="C252" s="71">
        <f>VLOOKUP(D252,[1]vacantes!$H:$I,2,FALSE)</f>
        <v>1440</v>
      </c>
      <c r="D252" s="71" t="str">
        <f>F252&amp;"-"&amp;S252&amp;"-"&amp;IF(V252="",1,2)</f>
        <v>347-17-1</v>
      </c>
      <c r="E252" s="71" t="s">
        <v>1146</v>
      </c>
      <c r="F252" s="71">
        <v>347</v>
      </c>
      <c r="G252" s="72" t="s">
        <v>221</v>
      </c>
      <c r="H252" s="60" t="s">
        <v>20</v>
      </c>
      <c r="I252" s="60" t="s">
        <v>215</v>
      </c>
      <c r="J252" s="60" t="s">
        <v>203</v>
      </c>
      <c r="K252" s="62" t="s">
        <v>734</v>
      </c>
      <c r="M252" s="62">
        <v>43194</v>
      </c>
      <c r="N252" s="60" t="s">
        <v>28</v>
      </c>
      <c r="O252" s="60" t="s">
        <v>112</v>
      </c>
      <c r="R252" s="60" t="s">
        <v>718</v>
      </c>
      <c r="S252" s="59">
        <v>17</v>
      </c>
      <c r="T252" s="60" t="s">
        <v>23</v>
      </c>
      <c r="W252" s="57">
        <v>0</v>
      </c>
      <c r="X252" s="27">
        <f>IF(AND(V252="",R252&lt;&gt;""),1,0)</f>
        <v>1</v>
      </c>
      <c r="Y252" s="27">
        <f>IF(AND(R252="",U252="",V252=""),1,0)</f>
        <v>0</v>
      </c>
      <c r="Z252" s="27">
        <f>IF(AND(OR(V252&lt;&gt;"",U252&lt;&gt;""),W252=""),1,0)</f>
        <v>0</v>
      </c>
      <c r="AA252" s="27">
        <f>IF(AND(V252&lt;&gt;"",W252=""),1,0)</f>
        <v>0</v>
      </c>
      <c r="AB252" s="27"/>
      <c r="AC252" s="27"/>
      <c r="AD252" s="27"/>
      <c r="AE252" s="5" t="str">
        <f ca="1">IF(Y252&lt;&gt;0,NETWORKDAYS(M252,TODAY()),"")</f>
        <v/>
      </c>
      <c r="AF252" s="59" t="str">
        <f>IF(Z252=1,NETWORKDAYS(M252,U252),"")</f>
        <v/>
      </c>
      <c r="AG252" s="5" t="str">
        <f ca="1">IF(AA252=1,_xlfn.DAYS(TODAY(),V252),"")</f>
        <v/>
      </c>
    </row>
    <row r="253" spans="1:33" x14ac:dyDescent="0.25">
      <c r="A253" s="59">
        <v>0</v>
      </c>
      <c r="B253" s="71" t="s">
        <v>641</v>
      </c>
      <c r="C253" s="71">
        <f>VLOOKUP(D253,[1]vacantes!$H:$I,2,FALSE)</f>
        <v>1086</v>
      </c>
      <c r="D253" s="71" t="str">
        <f>F253&amp;"-"&amp;S253&amp;"-"&amp;IF(V253="",1,2)</f>
        <v>341-14-1</v>
      </c>
      <c r="E253" s="71" t="s">
        <v>1113</v>
      </c>
      <c r="F253" s="71">
        <v>341</v>
      </c>
      <c r="G253" s="72" t="s">
        <v>26</v>
      </c>
      <c r="H253" s="60" t="s">
        <v>357</v>
      </c>
      <c r="I253" s="60" t="s">
        <v>561</v>
      </c>
      <c r="J253" s="60" t="s">
        <v>203</v>
      </c>
      <c r="K253" s="60">
        <v>0</v>
      </c>
      <c r="L253" s="60">
        <v>1</v>
      </c>
      <c r="M253" s="62">
        <v>43179</v>
      </c>
      <c r="N253" s="60" t="s">
        <v>27</v>
      </c>
      <c r="O253" s="60" t="s">
        <v>134</v>
      </c>
      <c r="R253" s="60" t="s">
        <v>685</v>
      </c>
      <c r="S253" s="59">
        <v>14</v>
      </c>
      <c r="T253" s="60" t="s">
        <v>35</v>
      </c>
      <c r="W253" s="57">
        <v>0</v>
      </c>
      <c r="X253" s="27">
        <f>IF(AND(V253="",R253&lt;&gt;""),1,0)</f>
        <v>1</v>
      </c>
      <c r="Y253" s="27">
        <f>IF(AND(R253="",U253="",V253=""),1,0)</f>
        <v>0</v>
      </c>
      <c r="Z253" s="27">
        <f>IF(AND(OR(V253&lt;&gt;"",U253&lt;&gt;""),W253=""),1,0)</f>
        <v>0</v>
      </c>
      <c r="AA253" s="27">
        <f>IF(AND(V253&lt;&gt;"",W253=""),1,0)</f>
        <v>0</v>
      </c>
      <c r="AB253" s="56">
        <f ca="1">+YEARFRAC(K253,TODAY())</f>
        <v>118.35277777777777</v>
      </c>
      <c r="AC253" s="56"/>
      <c r="AD253" s="27"/>
      <c r="AE253" s="5" t="str">
        <f ca="1">IF(Y253&lt;&gt;0,NETWORKDAYS(M253,TODAY()),"")</f>
        <v/>
      </c>
      <c r="AF253" s="59" t="str">
        <f>IF(Z253=1,NETWORKDAYS(M253,U253),"")</f>
        <v/>
      </c>
      <c r="AG253" s="5" t="str">
        <f ca="1">IF(AA253=1,_xlfn.DAYS(TODAY(),V253),"")</f>
        <v/>
      </c>
    </row>
    <row r="254" spans="1:33" x14ac:dyDescent="0.25">
      <c r="A254" s="59">
        <v>0</v>
      </c>
      <c r="B254" s="71" t="s">
        <v>240</v>
      </c>
      <c r="C254" s="71">
        <f>VLOOKUP(D254,[1]vacantes!$H:$I,2,FALSE)</f>
        <v>1173</v>
      </c>
      <c r="D254" s="71" t="str">
        <f>F254&amp;"-"&amp;S254&amp;"-"&amp;IF(V254="",1,2)</f>
        <v>352-17-1</v>
      </c>
      <c r="E254" s="71" t="s">
        <v>1119</v>
      </c>
      <c r="F254" s="71">
        <v>352</v>
      </c>
      <c r="G254" s="72" t="s">
        <v>239</v>
      </c>
      <c r="H254" s="60" t="s">
        <v>20</v>
      </c>
      <c r="I254" s="60" t="s">
        <v>215</v>
      </c>
      <c r="J254" s="60" t="s">
        <v>204</v>
      </c>
      <c r="K254" s="60">
        <v>0</v>
      </c>
      <c r="M254" s="62">
        <v>43129</v>
      </c>
      <c r="N254" s="60" t="s">
        <v>28</v>
      </c>
      <c r="O254" s="60" t="s">
        <v>112</v>
      </c>
      <c r="R254" s="60" t="s">
        <v>287</v>
      </c>
      <c r="S254" s="59">
        <v>17</v>
      </c>
      <c r="T254" s="60" t="s">
        <v>23</v>
      </c>
      <c r="W254" s="57">
        <v>0</v>
      </c>
      <c r="X254" s="27">
        <f>IF(AND(V254="",R254&lt;&gt;""),1,0)</f>
        <v>1</v>
      </c>
      <c r="Y254" s="27">
        <f>IF(AND(R254="",U254="",V254=""),1,0)</f>
        <v>0</v>
      </c>
      <c r="Z254" s="27">
        <f>IF(AND(OR(V254&lt;&gt;"",U254&lt;&gt;""),W254=""),1,0)</f>
        <v>0</v>
      </c>
      <c r="AA254" s="27">
        <f>IF(AND(V254&lt;&gt;"",W254=""),1,0)</f>
        <v>0</v>
      </c>
      <c r="AB254" s="27"/>
      <c r="AC254" s="27"/>
      <c r="AD254" s="27"/>
      <c r="AE254" s="5" t="str">
        <f ca="1">IF(Y254&lt;&gt;0,NETWORKDAYS(M254,TODAY()),"")</f>
        <v/>
      </c>
      <c r="AF254" s="59" t="str">
        <f>IF(Z254=1,NETWORKDAYS(M254,U254),"")</f>
        <v/>
      </c>
      <c r="AG254" s="5" t="str">
        <f ca="1">IF(AA254=1,_xlfn.DAYS(TODAY(),V254),"")</f>
        <v/>
      </c>
    </row>
    <row r="255" spans="1:33" x14ac:dyDescent="0.25">
      <c r="A255" s="59">
        <v>0</v>
      </c>
      <c r="B255" s="71" t="s">
        <v>953</v>
      </c>
      <c r="C255" s="71">
        <f>VLOOKUP(D255,[1]vacantes!$H:$I,2,FALSE)</f>
        <v>1542</v>
      </c>
      <c r="D255" s="71" t="str">
        <f>F255&amp;"-"&amp;S255&amp;"-"&amp;IF(V255="",1,2)</f>
        <v>242-13-1</v>
      </c>
      <c r="E255" s="71" t="e">
        <v>#N/A</v>
      </c>
      <c r="F255" s="71">
        <v>242</v>
      </c>
      <c r="G255" s="71" t="s">
        <v>954</v>
      </c>
      <c r="H255" s="59" t="s">
        <v>10</v>
      </c>
      <c r="I255" s="59" t="s">
        <v>205</v>
      </c>
      <c r="J255" s="59" t="s">
        <v>203</v>
      </c>
      <c r="K255" s="8"/>
      <c r="L255" s="8"/>
      <c r="M255" s="65">
        <v>43213</v>
      </c>
      <c r="N255" s="59" t="s">
        <v>27</v>
      </c>
      <c r="O255" s="59" t="s">
        <v>112</v>
      </c>
      <c r="P255" s="8"/>
      <c r="Q255" s="8"/>
      <c r="R255" s="8" t="s">
        <v>955</v>
      </c>
      <c r="S255" s="59">
        <v>13</v>
      </c>
      <c r="T255" s="59" t="s">
        <v>763</v>
      </c>
      <c r="U255" s="8"/>
      <c r="V255" s="8"/>
      <c r="W255" s="57">
        <v>0</v>
      </c>
      <c r="X255" s="27">
        <f>IF(AND(V255="",R255&lt;&gt;""),1,0)</f>
        <v>1</v>
      </c>
      <c r="Y255" s="27">
        <f>IF(AND(R255="",U255="",V255=""),1,0)</f>
        <v>0</v>
      </c>
      <c r="Z255" s="27">
        <f>IF(AND(OR(V255&lt;&gt;"",U255&lt;&gt;""),W255=""),1,0)</f>
        <v>0</v>
      </c>
      <c r="AA255" s="27">
        <f>IF(AND(V255&lt;&gt;"",W255=""),1,0)</f>
        <v>0</v>
      </c>
      <c r="AB255" s="8"/>
      <c r="AC255" s="8"/>
      <c r="AD255" s="8"/>
      <c r="AE255" s="8"/>
      <c r="AF255" s="8"/>
      <c r="AG255" s="8"/>
    </row>
    <row r="256" spans="1:33" x14ac:dyDescent="0.25">
      <c r="A256" s="59">
        <v>0</v>
      </c>
      <c r="B256" s="71" t="s">
        <v>816</v>
      </c>
      <c r="C256" s="71">
        <f>VLOOKUP(D256,[1]vacantes!$H:$I,2,FALSE)</f>
        <v>1340</v>
      </c>
      <c r="D256" s="71" t="str">
        <f>F256&amp;"-"&amp;S256&amp;"-"&amp;IF(V256="",1,2)</f>
        <v>337-14-1</v>
      </c>
      <c r="E256" s="71" t="e">
        <v>#N/A</v>
      </c>
      <c r="F256" s="71">
        <v>337</v>
      </c>
      <c r="G256" s="71" t="s">
        <v>817</v>
      </c>
      <c r="H256" s="60" t="s">
        <v>357</v>
      </c>
      <c r="I256" s="59" t="s">
        <v>561</v>
      </c>
      <c r="J256" s="59" t="s">
        <v>715</v>
      </c>
      <c r="K256" s="60" t="s">
        <v>818</v>
      </c>
      <c r="L256" s="60">
        <v>1</v>
      </c>
      <c r="M256" s="62">
        <v>43196</v>
      </c>
      <c r="N256" s="60" t="s">
        <v>799</v>
      </c>
      <c r="O256" s="59" t="s">
        <v>801</v>
      </c>
      <c r="Q256" s="60" t="s">
        <v>819</v>
      </c>
      <c r="R256" s="60" t="s">
        <v>820</v>
      </c>
      <c r="S256" s="59">
        <v>14</v>
      </c>
      <c r="T256" s="59" t="s">
        <v>35</v>
      </c>
      <c r="W256" s="57">
        <v>0</v>
      </c>
      <c r="X256" s="27">
        <f>IF(AND(V256="",R256&lt;&gt;""),1,0)</f>
        <v>1</v>
      </c>
      <c r="Y256" s="27">
        <f>IF(AND(R256="",U256="",V256=""),1,0)</f>
        <v>0</v>
      </c>
      <c r="Z256" s="27">
        <f>IF(AND(OR(V256&lt;&gt;"",U256&lt;&gt;""),W256=""),1,0)</f>
        <v>0</v>
      </c>
      <c r="AA256" s="27">
        <f>IF(AND(V256&lt;&gt;"",W256=""),1,0)</f>
        <v>0</v>
      </c>
      <c r="AB256" s="27">
        <v>18</v>
      </c>
      <c r="AC256" s="27"/>
      <c r="AD256" s="27"/>
      <c r="AE256" s="5" t="str">
        <f ca="1">IF(Y256&lt;&gt;0,NETWORKDAYS(M256,TODAY()),"")</f>
        <v/>
      </c>
      <c r="AF256" s="59" t="str">
        <f>IF(Z256=1,NETWORKDAYS(M256,U256),"")</f>
        <v/>
      </c>
      <c r="AG256" s="5" t="str">
        <f ca="1">IF(AA256=1,_xlfn.DAYS(TODAY(),V256),"")</f>
        <v/>
      </c>
    </row>
    <row r="257" spans="1:33" x14ac:dyDescent="0.25">
      <c r="A257" s="59">
        <v>0</v>
      </c>
      <c r="B257" s="71" t="s">
        <v>402</v>
      </c>
      <c r="C257" s="71">
        <f>VLOOKUP(D257,[1]vacantes!$H:$I,2,FALSE)</f>
        <v>1193</v>
      </c>
      <c r="D257" s="71" t="str">
        <f>F257&amp;"-"&amp;S257&amp;"-"&amp;IF(V257="",1,2)</f>
        <v>343-14-1</v>
      </c>
      <c r="E257" s="71" t="s">
        <v>1110</v>
      </c>
      <c r="F257" s="71">
        <v>343</v>
      </c>
      <c r="G257" s="72" t="s">
        <v>242</v>
      </c>
      <c r="H257" s="60" t="s">
        <v>357</v>
      </c>
      <c r="I257" s="60" t="s">
        <v>205</v>
      </c>
      <c r="J257" s="60" t="s">
        <v>204</v>
      </c>
      <c r="K257" s="60">
        <v>0</v>
      </c>
      <c r="L257" s="60">
        <v>0</v>
      </c>
      <c r="M257" s="62">
        <v>43157</v>
      </c>
      <c r="N257" s="60" t="s">
        <v>27</v>
      </c>
      <c r="O257" s="60" t="s">
        <v>172</v>
      </c>
      <c r="R257" s="60" t="s">
        <v>527</v>
      </c>
      <c r="S257" s="59">
        <v>14</v>
      </c>
      <c r="T257" s="60" t="s">
        <v>35</v>
      </c>
      <c r="W257" s="57">
        <v>0</v>
      </c>
      <c r="X257" s="27">
        <f>IF(AND(V257="",R257&lt;&gt;""),1,0)</f>
        <v>1</v>
      </c>
      <c r="Y257" s="27">
        <f>IF(AND(R257="",U257="",V257=""),1,0)</f>
        <v>0</v>
      </c>
      <c r="Z257" s="27">
        <f>IF(AND(OR(V257&lt;&gt;"",U257&lt;&gt;""),W257=""),1,0)</f>
        <v>0</v>
      </c>
      <c r="AA257" s="27">
        <f>IF(AND(V257&lt;&gt;"",W257=""),1,0)</f>
        <v>0</v>
      </c>
      <c r="AB257" s="56">
        <f ca="1">+YEARFRAC(K257,TODAY())</f>
        <v>118.35277777777777</v>
      </c>
      <c r="AC257" s="56"/>
      <c r="AD257" s="27"/>
      <c r="AE257" s="5" t="str">
        <f ca="1">IF(Y257&lt;&gt;0,NETWORKDAYS(M257,TODAY()),"")</f>
        <v/>
      </c>
      <c r="AF257" s="59" t="str">
        <f>IF(Z257=1,NETWORKDAYS(M257,U257),"")</f>
        <v/>
      </c>
      <c r="AG257" s="5" t="str">
        <f ca="1">IF(AA257=1,_xlfn.DAYS(TODAY(),V257),"")</f>
        <v/>
      </c>
    </row>
    <row r="258" spans="1:33" x14ac:dyDescent="0.25">
      <c r="A258" s="59">
        <v>0</v>
      </c>
      <c r="B258" s="71" t="s">
        <v>487</v>
      </c>
      <c r="C258" s="71">
        <f>VLOOKUP(D258,[1]vacantes!$H:$I,2,FALSE)</f>
        <v>1155</v>
      </c>
      <c r="D258" s="71" t="str">
        <f>F258&amp;"-"&amp;S258&amp;"-"&amp;IF(V258="",1,2)</f>
        <v>270-16-1</v>
      </c>
      <c r="E258" s="71" t="s">
        <v>1156</v>
      </c>
      <c r="F258" s="71">
        <v>270</v>
      </c>
      <c r="G258" s="71" t="s">
        <v>150</v>
      </c>
      <c r="H258" s="62" t="s">
        <v>41</v>
      </c>
      <c r="I258" s="60" t="s">
        <v>225</v>
      </c>
      <c r="J258" s="60" t="s">
        <v>204</v>
      </c>
      <c r="K258" s="60">
        <v>0</v>
      </c>
      <c r="M258" s="62">
        <v>43159</v>
      </c>
      <c r="N258" s="60" t="s">
        <v>346</v>
      </c>
      <c r="O258" s="60" t="s">
        <v>112</v>
      </c>
      <c r="R258" s="60" t="s">
        <v>534</v>
      </c>
      <c r="S258" s="59">
        <v>16</v>
      </c>
      <c r="T258" s="60" t="s">
        <v>29</v>
      </c>
      <c r="W258" s="57">
        <v>0</v>
      </c>
      <c r="X258" s="27">
        <f>IF(AND(V258="",R258&lt;&gt;""),1,0)</f>
        <v>1</v>
      </c>
      <c r="Y258" s="27">
        <f>IF(AND(R258="",U258="",V258=""),1,0)</f>
        <v>0</v>
      </c>
      <c r="Z258" s="27">
        <f>IF(AND(OR(V258&lt;&gt;"",U258&lt;&gt;""),W258=""),1,0)</f>
        <v>0</v>
      </c>
      <c r="AA258" s="27">
        <f>IF(AND(V258&lt;&gt;"",W258=""),1,0)</f>
        <v>0</v>
      </c>
      <c r="AB258" s="27"/>
      <c r="AC258" s="27"/>
      <c r="AD258" s="27"/>
      <c r="AE258" s="5" t="str">
        <f ca="1">IF(Y258&lt;&gt;0,NETWORKDAYS(M258,TODAY()),"")</f>
        <v/>
      </c>
      <c r="AF258" s="59" t="str">
        <f>IF(Z258=1,NETWORKDAYS(M258,U258),"")</f>
        <v/>
      </c>
      <c r="AG258" s="5" t="str">
        <f ca="1">IF(AA258=1,_xlfn.DAYS(TODAY(),V258),"")</f>
        <v/>
      </c>
    </row>
    <row r="259" spans="1:33" x14ac:dyDescent="0.25">
      <c r="A259" s="59">
        <v>0</v>
      </c>
      <c r="B259" s="71" t="s">
        <v>911</v>
      </c>
      <c r="C259" s="71">
        <f>VLOOKUP(D259,[1]vacantes!$H:$I,2,FALSE)</f>
        <v>1506</v>
      </c>
      <c r="D259" s="71" t="str">
        <f>F259&amp;"-"&amp;S259&amp;"-"&amp;IF(V259="",1,2)</f>
        <v>238-12-1</v>
      </c>
      <c r="E259" s="71" t="s">
        <v>1140</v>
      </c>
      <c r="F259" s="71">
        <v>238</v>
      </c>
      <c r="G259" s="90" t="s">
        <v>160</v>
      </c>
      <c r="H259" s="63" t="s">
        <v>70</v>
      </c>
      <c r="I259" s="63" t="s">
        <v>205</v>
      </c>
      <c r="J259" s="63" t="s">
        <v>203</v>
      </c>
      <c r="K259" s="63" t="s">
        <v>912</v>
      </c>
      <c r="L259" s="63">
        <v>1</v>
      </c>
      <c r="M259" s="64">
        <v>43203</v>
      </c>
      <c r="N259" s="63" t="s">
        <v>27</v>
      </c>
      <c r="O259" s="63" t="s">
        <v>112</v>
      </c>
      <c r="P259" s="69"/>
      <c r="Q259" s="69"/>
      <c r="R259" s="63" t="s">
        <v>913</v>
      </c>
      <c r="S259" s="59">
        <v>12</v>
      </c>
      <c r="T259" s="63" t="s">
        <v>22</v>
      </c>
      <c r="U259" s="69"/>
      <c r="W259" s="57">
        <v>0</v>
      </c>
      <c r="X259" s="27">
        <f>IF(AND(V259="",R259&lt;&gt;""),1,0)</f>
        <v>1</v>
      </c>
      <c r="Y259" s="27">
        <f>IF(AND(R259="",U259="",V259=""),1,0)</f>
        <v>0</v>
      </c>
      <c r="Z259" s="27">
        <f>IF(AND(OR(V259&lt;&gt;"",U259&lt;&gt;""),W259=""),1,0)</f>
        <v>0</v>
      </c>
      <c r="AA259" s="27">
        <f>IF(AND(V259&lt;&gt;"",W259=""),1,0)</f>
        <v>0</v>
      </c>
      <c r="AB259" s="27"/>
      <c r="AC259" s="27"/>
      <c r="AD259" s="27"/>
      <c r="AE259" s="5" t="str">
        <f ca="1">IF(Y259&lt;&gt;0,NETWORKDAYS(M259,TODAY()),"")</f>
        <v/>
      </c>
      <c r="AF259" s="59" t="str">
        <f>IF(Z259=1,NETWORKDAYS(M259,U259),"")</f>
        <v/>
      </c>
      <c r="AG259" s="5" t="str">
        <f ca="1">IF(AA259=1,_xlfn.DAYS(TODAY(),V259),"")</f>
        <v/>
      </c>
    </row>
    <row r="260" spans="1:33" x14ac:dyDescent="0.25">
      <c r="A260" s="59">
        <v>0</v>
      </c>
      <c r="B260" s="71" t="s">
        <v>748</v>
      </c>
      <c r="C260" s="71">
        <f>VLOOKUP(D260,[1]vacantes!$H:$I,2,FALSE)</f>
        <v>1340</v>
      </c>
      <c r="D260" s="71" t="str">
        <f>F260&amp;"-"&amp;S260&amp;"-"&amp;IF(V260="",1,2)</f>
        <v>337-14-1</v>
      </c>
      <c r="E260" s="71" t="s">
        <v>1142</v>
      </c>
      <c r="F260" s="71">
        <v>337</v>
      </c>
      <c r="G260" s="72" t="s">
        <v>170</v>
      </c>
      <c r="H260" s="60" t="s">
        <v>357</v>
      </c>
      <c r="I260" s="60" t="s">
        <v>215</v>
      </c>
      <c r="J260" s="60" t="s">
        <v>204</v>
      </c>
      <c r="K260" s="60" t="s">
        <v>749</v>
      </c>
      <c r="M260" s="62">
        <v>43193</v>
      </c>
      <c r="N260" s="60" t="s">
        <v>27</v>
      </c>
      <c r="O260" s="60" t="s">
        <v>112</v>
      </c>
      <c r="Q260" s="60" t="s">
        <v>1023</v>
      </c>
      <c r="R260" s="60" t="s">
        <v>1023</v>
      </c>
      <c r="S260" s="59">
        <v>14</v>
      </c>
      <c r="T260" s="60" t="s">
        <v>35</v>
      </c>
      <c r="W260" s="57">
        <v>0</v>
      </c>
      <c r="X260" s="27">
        <f>IF(AND(V260="",R260&lt;&gt;""),1,0)</f>
        <v>1</v>
      </c>
      <c r="Y260" s="27">
        <f>IF(AND(R260="",U260="",V260=""),1,0)</f>
        <v>0</v>
      </c>
      <c r="Z260" s="27">
        <f>IF(AND(OR(V260&lt;&gt;"",U260&lt;&gt;""),W260=""),1,0)</f>
        <v>0</v>
      </c>
      <c r="AA260" s="27">
        <f>IF(AND(V260&lt;&gt;"",W260=""),1,0)</f>
        <v>0</v>
      </c>
      <c r="AB260" s="27"/>
      <c r="AC260" s="27"/>
      <c r="AD260" s="27"/>
      <c r="AE260" s="5" t="str">
        <f ca="1">IF(Y260&lt;&gt;0,NETWORKDAYS(M260,TODAY()),"")</f>
        <v/>
      </c>
      <c r="AF260" s="59" t="str">
        <f>IF(Z260=1,NETWORKDAYS(M260,U260),"")</f>
        <v/>
      </c>
      <c r="AG260" s="5" t="str">
        <f ca="1">IF(AA260=1,_xlfn.DAYS(TODAY(),V260),"")</f>
        <v/>
      </c>
    </row>
    <row r="261" spans="1:33" x14ac:dyDescent="0.25">
      <c r="A261" s="59">
        <v>0</v>
      </c>
      <c r="B261" s="71" t="s">
        <v>968</v>
      </c>
      <c r="C261" s="71">
        <f>VLOOKUP(D261,[1]vacantes!$H:$I,2,FALSE)</f>
        <v>1340</v>
      </c>
      <c r="D261" s="71" t="str">
        <f>F261&amp;"-"&amp;S261&amp;"-"&amp;IF(V261="",1,2)</f>
        <v>337-14-1</v>
      </c>
      <c r="E261" s="71" t="e">
        <v>#N/A</v>
      </c>
      <c r="F261" s="71">
        <v>337</v>
      </c>
      <c r="G261" s="72" t="s">
        <v>817</v>
      </c>
      <c r="H261" s="60" t="s">
        <v>357</v>
      </c>
      <c r="I261" s="60" t="s">
        <v>612</v>
      </c>
      <c r="J261" s="60" t="s">
        <v>812</v>
      </c>
      <c r="K261" s="62">
        <v>36388</v>
      </c>
      <c r="L261" s="60">
        <v>3</v>
      </c>
      <c r="M261" s="62">
        <v>43214</v>
      </c>
      <c r="N261" s="60" t="s">
        <v>800</v>
      </c>
      <c r="O261" s="60" t="s">
        <v>967</v>
      </c>
      <c r="R261" s="60" t="s">
        <v>1023</v>
      </c>
      <c r="S261" s="59">
        <v>14</v>
      </c>
      <c r="T261" s="60" t="s">
        <v>35</v>
      </c>
      <c r="W261" s="57">
        <v>0</v>
      </c>
      <c r="X261" s="27">
        <f>IF(AND(V261="",R261&lt;&gt;""),1,0)</f>
        <v>1</v>
      </c>
      <c r="Y261" s="27">
        <f>IF(AND(R261="",U261="",V261=""),1,0)</f>
        <v>0</v>
      </c>
      <c r="Z261" s="27">
        <f>IF(AND(OR(V261&lt;&gt;"",U261&lt;&gt;""),W261=""),1,0)</f>
        <v>0</v>
      </c>
      <c r="AA261" s="27">
        <f>IF(AND(V261&lt;&gt;"",W261=""),1,0)</f>
        <v>0</v>
      </c>
      <c r="AB261" s="57">
        <v>18</v>
      </c>
      <c r="AC261" s="57"/>
    </row>
    <row r="262" spans="1:33" x14ac:dyDescent="0.25">
      <c r="A262" s="59">
        <v>0</v>
      </c>
      <c r="B262" s="71" t="s">
        <v>969</v>
      </c>
      <c r="C262" s="71">
        <f>VLOOKUP(D262,[1]vacantes!$H:$I,2,FALSE)</f>
        <v>1546</v>
      </c>
      <c r="D262" s="71" t="str">
        <f>F262&amp;"-"&amp;S262&amp;"-"&amp;IF(V262="",1,2)</f>
        <v>351-14-1</v>
      </c>
      <c r="E262" s="71" t="s">
        <v>1100</v>
      </c>
      <c r="F262" s="71">
        <v>351</v>
      </c>
      <c r="G262" s="72" t="s">
        <v>80</v>
      </c>
      <c r="H262" s="60" t="s">
        <v>796</v>
      </c>
      <c r="I262" s="60" t="s">
        <v>797</v>
      </c>
      <c r="J262" s="60" t="s">
        <v>715</v>
      </c>
      <c r="K262" s="62">
        <v>36466</v>
      </c>
      <c r="L262" s="60">
        <v>3</v>
      </c>
      <c r="M262" s="62">
        <v>43214</v>
      </c>
      <c r="N262" s="60" t="s">
        <v>800</v>
      </c>
      <c r="O262" s="60" t="s">
        <v>172</v>
      </c>
      <c r="R262" s="60" t="s">
        <v>1023</v>
      </c>
      <c r="S262" s="59">
        <v>14</v>
      </c>
      <c r="T262" s="60" t="s">
        <v>35</v>
      </c>
      <c r="W262" s="57">
        <v>0</v>
      </c>
      <c r="X262" s="27">
        <f>IF(AND(V262="",R262&lt;&gt;""),1,0)</f>
        <v>1</v>
      </c>
      <c r="Y262" s="27">
        <f>IF(AND(R262="",U262="",V262=""),1,0)</f>
        <v>0</v>
      </c>
      <c r="Z262" s="27">
        <f>IF(AND(OR(V262&lt;&gt;"",U262&lt;&gt;""),W262=""),1,0)</f>
        <v>0</v>
      </c>
      <c r="AA262" s="27">
        <f>IF(AND(V262&lt;&gt;"",W262=""),1,0)</f>
        <v>0</v>
      </c>
      <c r="AB262" s="57">
        <v>18</v>
      </c>
    </row>
    <row r="263" spans="1:33" x14ac:dyDescent="0.25">
      <c r="A263" s="59">
        <v>0</v>
      </c>
      <c r="B263" s="71" t="s">
        <v>745</v>
      </c>
      <c r="C263" s="71">
        <f>VLOOKUP(D263,[1]vacantes!$H:$I,2,FALSE)</f>
        <v>1340</v>
      </c>
      <c r="D263" s="71" t="str">
        <f>F263&amp;"-"&amp;S263&amp;"-"&amp;IF(V263="",1,2)</f>
        <v>337-14-1</v>
      </c>
      <c r="E263" s="71" t="s">
        <v>1142</v>
      </c>
      <c r="F263" s="71">
        <v>337</v>
      </c>
      <c r="G263" s="72" t="s">
        <v>170</v>
      </c>
      <c r="H263" s="60" t="s">
        <v>357</v>
      </c>
      <c r="I263" s="60" t="s">
        <v>225</v>
      </c>
      <c r="J263" s="60" t="s">
        <v>203</v>
      </c>
      <c r="K263" s="60" t="s">
        <v>746</v>
      </c>
      <c r="M263" s="62">
        <v>43193</v>
      </c>
      <c r="N263" s="60" t="s">
        <v>27</v>
      </c>
      <c r="O263" s="60" t="s">
        <v>134</v>
      </c>
      <c r="Q263" s="60" t="s">
        <v>750</v>
      </c>
      <c r="R263" s="60" t="s">
        <v>970</v>
      </c>
      <c r="S263" s="59">
        <v>14</v>
      </c>
      <c r="T263" s="60" t="s">
        <v>35</v>
      </c>
      <c r="W263" s="57">
        <v>0</v>
      </c>
      <c r="X263" s="27">
        <f>IF(AND(V263="",R263&lt;&gt;""),1,0)</f>
        <v>1</v>
      </c>
      <c r="Y263" s="27">
        <f>IF(AND(R263="",U263="",V263=""),1,0)</f>
        <v>0</v>
      </c>
      <c r="Z263" s="27">
        <f>IF(AND(OR(V263&lt;&gt;"",U263&lt;&gt;""),W263=""),1,0)</f>
        <v>0</v>
      </c>
      <c r="AA263" s="27">
        <f>IF(AND(V263&lt;&gt;"",W263=""),1,0)</f>
        <v>0</v>
      </c>
      <c r="AB263" s="27"/>
      <c r="AC263" s="27"/>
      <c r="AD263" s="27"/>
      <c r="AE263" s="5" t="str">
        <f ca="1">IF(Y263&lt;&gt;0,NETWORKDAYS(M263,TODAY()),"")</f>
        <v/>
      </c>
      <c r="AF263" s="59" t="str">
        <f>IF(Z263=1,NETWORKDAYS(M263,U263),"")</f>
        <v/>
      </c>
      <c r="AG263" s="5" t="str">
        <f ca="1">IF(AA263=1,_xlfn.DAYS(TODAY(),V263),"")</f>
        <v/>
      </c>
    </row>
    <row r="264" spans="1:33" x14ac:dyDescent="0.25">
      <c r="A264" s="59">
        <v>0</v>
      </c>
      <c r="B264" s="71" t="s">
        <v>747</v>
      </c>
      <c r="C264" s="71">
        <f>VLOOKUP(D264,[1]vacantes!$H:$I,2,FALSE)</f>
        <v>1340</v>
      </c>
      <c r="D264" s="71" t="str">
        <f>F264&amp;"-"&amp;S264&amp;"-"&amp;IF(V264="",1,2)</f>
        <v>337-14-1</v>
      </c>
      <c r="E264" s="71" t="s">
        <v>1142</v>
      </c>
      <c r="F264" s="71">
        <v>337</v>
      </c>
      <c r="G264" s="72" t="s">
        <v>170</v>
      </c>
      <c r="H264" s="60" t="s">
        <v>357</v>
      </c>
      <c r="I264" s="60" t="s">
        <v>225</v>
      </c>
      <c r="J264" s="60" t="s">
        <v>203</v>
      </c>
      <c r="K264" s="60" t="s">
        <v>711</v>
      </c>
      <c r="M264" s="62">
        <v>43193</v>
      </c>
      <c r="N264" s="60" t="s">
        <v>27</v>
      </c>
      <c r="O264" s="60" t="s">
        <v>134</v>
      </c>
      <c r="Q264" s="60" t="s">
        <v>750</v>
      </c>
      <c r="R264" s="60" t="s">
        <v>970</v>
      </c>
      <c r="S264" s="59">
        <v>14</v>
      </c>
      <c r="T264" s="60" t="s">
        <v>35</v>
      </c>
      <c r="W264" s="57">
        <v>0</v>
      </c>
      <c r="X264" s="27">
        <f>IF(AND(V264="",R264&lt;&gt;""),1,0)</f>
        <v>1</v>
      </c>
      <c r="Y264" s="27">
        <f>IF(AND(R264="",U264="",V264=""),1,0)</f>
        <v>0</v>
      </c>
      <c r="Z264" s="27">
        <f>IF(AND(OR(V264&lt;&gt;"",U264&lt;&gt;""),W264=""),1,0)</f>
        <v>0</v>
      </c>
      <c r="AA264" s="27">
        <f>IF(AND(V264&lt;&gt;"",W264=""),1,0)</f>
        <v>0</v>
      </c>
      <c r="AB264" s="27"/>
      <c r="AC264" s="27"/>
      <c r="AD264" s="27"/>
      <c r="AE264" s="5" t="str">
        <f ca="1">IF(Y264&lt;&gt;0,NETWORKDAYS(M264,TODAY()),"")</f>
        <v/>
      </c>
      <c r="AF264" s="59" t="str">
        <f>IF(Z264=1,NETWORKDAYS(M264,U264),"")</f>
        <v/>
      </c>
      <c r="AG264" s="5" t="str">
        <f ca="1">IF(AA264=1,_xlfn.DAYS(TODAY(),V264),"")</f>
        <v/>
      </c>
    </row>
    <row r="265" spans="1:33" x14ac:dyDescent="0.25">
      <c r="A265" s="91">
        <v>3497026</v>
      </c>
      <c r="B265" s="92" t="s">
        <v>466</v>
      </c>
      <c r="C265" s="71">
        <f>VLOOKUP(D265,[1]vacantes!$H:$I,2,FALSE)</f>
        <v>1026</v>
      </c>
      <c r="D265" s="71" t="str">
        <f>F265&amp;"-"&amp;S265&amp;"-"&amp;IF(V265="",1,2)</f>
        <v>478-18-2</v>
      </c>
      <c r="E265" s="92"/>
      <c r="F265" s="92">
        <v>478</v>
      </c>
      <c r="G265" s="92" t="s">
        <v>69</v>
      </c>
      <c r="H265" s="45" t="s">
        <v>70</v>
      </c>
      <c r="I265" s="91" t="s">
        <v>205</v>
      </c>
      <c r="J265" s="91" t="s">
        <v>203</v>
      </c>
      <c r="K265" s="60">
        <v>0</v>
      </c>
      <c r="M265" s="62">
        <v>43101</v>
      </c>
      <c r="S265" s="59">
        <v>18</v>
      </c>
      <c r="V265" s="62">
        <v>43109</v>
      </c>
      <c r="W265" s="62">
        <v>43151</v>
      </c>
      <c r="X265" s="27">
        <f>IF(AND(V265="",R265&lt;&gt;""),1,0)</f>
        <v>0</v>
      </c>
      <c r="Y265" s="27">
        <f>IF(AND(R265="",U265="",V265=""),1,0)</f>
        <v>0</v>
      </c>
      <c r="Z265" s="27">
        <f>IF(AND(OR(V265&lt;&gt;"",U265&lt;&gt;""),W265=""),1,0)</f>
        <v>0</v>
      </c>
      <c r="AA265" s="27">
        <f>IF(AND(V265&lt;&gt;"",W265=""),1,0)</f>
        <v>0</v>
      </c>
      <c r="AB265" s="27"/>
      <c r="AC265" s="27"/>
      <c r="AD265" s="27"/>
      <c r="AE265" s="5" t="str">
        <f ca="1">IF(Y265&lt;&gt;0,NETWORKDAYS(M265,TODAY()),"")</f>
        <v/>
      </c>
      <c r="AF265" s="59" t="str">
        <f>IF(Z265=1,NETWORKDAYS(M265,U265),"")</f>
        <v/>
      </c>
      <c r="AG265" s="5" t="str">
        <f ca="1">IF(AA265=1,_xlfn.DAYS(TODAY(),V265),"")</f>
        <v/>
      </c>
    </row>
    <row r="266" spans="1:33" x14ac:dyDescent="0.25">
      <c r="A266" s="59">
        <v>3499789</v>
      </c>
      <c r="B266" s="71" t="s">
        <v>468</v>
      </c>
      <c r="C266" s="71">
        <f>VLOOKUP(D266,[1]vacantes!$H:$I,2,FALSE)</f>
        <v>1027</v>
      </c>
      <c r="D266" s="71" t="str">
        <f>F266&amp;"-"&amp;S266&amp;"-"&amp;IF(V266="",1,2)</f>
        <v>478-12-2</v>
      </c>
      <c r="E266" s="71"/>
      <c r="F266" s="92">
        <v>478</v>
      </c>
      <c r="G266" s="71" t="s">
        <v>69</v>
      </c>
      <c r="H266" s="62" t="s">
        <v>70</v>
      </c>
      <c r="I266" s="59" t="s">
        <v>205</v>
      </c>
      <c r="J266" s="60" t="s">
        <v>203</v>
      </c>
      <c r="K266" s="60">
        <v>0</v>
      </c>
      <c r="L266" s="60">
        <v>1</v>
      </c>
      <c r="M266" s="62">
        <v>43101</v>
      </c>
      <c r="N266" s="60" t="s">
        <v>28</v>
      </c>
      <c r="O266" s="60" t="s">
        <v>112</v>
      </c>
      <c r="S266" s="59">
        <v>12</v>
      </c>
      <c r="T266" s="60" t="s">
        <v>22</v>
      </c>
      <c r="U266" s="62">
        <v>43111</v>
      </c>
      <c r="V266" s="62">
        <v>43115</v>
      </c>
      <c r="W266" s="57">
        <v>0</v>
      </c>
      <c r="X266" s="27">
        <f>IF(AND(V266="",R266&lt;&gt;""),1,0)</f>
        <v>0</v>
      </c>
      <c r="Y266" s="27">
        <f>IF(AND(R266="",U266="",V266=""),1,0)</f>
        <v>0</v>
      </c>
      <c r="Z266" s="27">
        <f>IF(AND(OR(V266&lt;&gt;"",U266&lt;&gt;""),W266=""),1,0)</f>
        <v>0</v>
      </c>
      <c r="AA266" s="27">
        <f>IF(AND(V266&lt;&gt;"",W266=""),1,0)</f>
        <v>0</v>
      </c>
      <c r="AB266" s="27"/>
      <c r="AC266" s="27"/>
      <c r="AD266" s="27"/>
      <c r="AE266" s="5" t="str">
        <f ca="1">IF(Y266&lt;&gt;0,NETWORKDAYS(M266,TODAY()),"")</f>
        <v/>
      </c>
      <c r="AF266" s="59" t="str">
        <f>IF(Z266=1,NETWORKDAYS(M266,U266),"")</f>
        <v/>
      </c>
      <c r="AG266" s="5" t="str">
        <f ca="1">IF(AA266=1,_xlfn.DAYS(TODAY(),V266),"")</f>
        <v/>
      </c>
    </row>
    <row r="267" spans="1:33" x14ac:dyDescent="0.25">
      <c r="A267" s="59">
        <v>3553049</v>
      </c>
      <c r="B267" s="71" t="s">
        <v>981</v>
      </c>
      <c r="C267" s="71">
        <f>VLOOKUP(D267,[1]vacantes!$H:$I,2,FALSE)</f>
        <v>1027</v>
      </c>
      <c r="D267" s="71" t="str">
        <f>F267&amp;"-"&amp;S267&amp;"-"&amp;IF(V267="",1,2)</f>
        <v>478-12-2</v>
      </c>
      <c r="E267" s="71"/>
      <c r="F267" s="92">
        <v>478</v>
      </c>
      <c r="G267" s="72" t="s">
        <v>69</v>
      </c>
      <c r="H267" s="60" t="s">
        <v>70</v>
      </c>
      <c r="I267" s="60" t="s">
        <v>215</v>
      </c>
      <c r="J267" s="60" t="s">
        <v>203</v>
      </c>
      <c r="K267" s="60" t="s">
        <v>982</v>
      </c>
      <c r="L267" s="60">
        <v>1</v>
      </c>
      <c r="M267" s="62">
        <v>43210</v>
      </c>
      <c r="N267" s="60" t="s">
        <v>27</v>
      </c>
      <c r="O267" s="60" t="s">
        <v>172</v>
      </c>
      <c r="S267" s="59">
        <v>12</v>
      </c>
      <c r="T267" s="60" t="s">
        <v>22</v>
      </c>
      <c r="U267" s="62">
        <v>43213</v>
      </c>
      <c r="V267" s="62">
        <v>43216</v>
      </c>
      <c r="W267" s="57">
        <v>43216</v>
      </c>
      <c r="X267" s="27">
        <f>IF(AND(V267="",R267&lt;&gt;""),1,0)</f>
        <v>0</v>
      </c>
      <c r="Y267" s="27">
        <f>IF(AND(R267="",U267="",V267=""),1,0)</f>
        <v>0</v>
      </c>
      <c r="Z267" s="27">
        <f>IF(AND(OR(V267&lt;&gt;"",U267&lt;&gt;""),W267=""),1,0)</f>
        <v>0</v>
      </c>
      <c r="AA267" s="27">
        <f>IF(AND(V267&lt;&gt;"",W267=""),1,0)</f>
        <v>0</v>
      </c>
    </row>
    <row r="268" spans="1:33" x14ac:dyDescent="0.25">
      <c r="A268" s="59">
        <v>3497030</v>
      </c>
      <c r="B268" s="71" t="s">
        <v>467</v>
      </c>
      <c r="C268" s="71">
        <f>VLOOKUP(D268,[1]vacantes!$H:$I,2,FALSE)</f>
        <v>1028</v>
      </c>
      <c r="D268" s="71" t="str">
        <f>F268&amp;"-"&amp;S268&amp;"-"&amp;IF(V268="",1,2)</f>
        <v>472-18-2</v>
      </c>
      <c r="E268" s="71"/>
      <c r="F268" s="71">
        <v>472</v>
      </c>
      <c r="G268" s="71" t="s">
        <v>447</v>
      </c>
      <c r="H268" s="62" t="s">
        <v>70</v>
      </c>
      <c r="I268" s="59" t="s">
        <v>205</v>
      </c>
      <c r="J268" s="60" t="s">
        <v>203</v>
      </c>
      <c r="K268" s="60">
        <v>0</v>
      </c>
      <c r="M268" s="62">
        <v>43101</v>
      </c>
      <c r="S268" s="59">
        <v>18</v>
      </c>
      <c r="V268" s="62">
        <v>43109</v>
      </c>
      <c r="W268" s="62">
        <v>43118</v>
      </c>
      <c r="X268" s="27">
        <f>IF(AND(V268="",R268&lt;&gt;""),1,0)</f>
        <v>0</v>
      </c>
      <c r="Y268" s="27">
        <f>IF(AND(R268="",U268="",V268=""),1,0)</f>
        <v>0</v>
      </c>
      <c r="Z268" s="27">
        <f>IF(AND(OR(V268&lt;&gt;"",U268&lt;&gt;""),W268=""),1,0)</f>
        <v>0</v>
      </c>
      <c r="AA268" s="27">
        <f>IF(AND(V268&lt;&gt;"",W268=""),1,0)</f>
        <v>0</v>
      </c>
      <c r="AB268" s="27"/>
      <c r="AC268" s="27"/>
      <c r="AD268" s="27"/>
      <c r="AE268" s="5" t="str">
        <f ca="1">IF(Y268&lt;&gt;0,NETWORKDAYS(M268,TODAY()),"")</f>
        <v/>
      </c>
      <c r="AF268" s="59" t="str">
        <f>IF(Z268=1,NETWORKDAYS(M268,U268),"")</f>
        <v/>
      </c>
      <c r="AG268" s="5" t="str">
        <f ca="1">IF(AA268=1,_xlfn.DAYS(TODAY(),V268),"")</f>
        <v/>
      </c>
    </row>
    <row r="269" spans="1:33" x14ac:dyDescent="0.25">
      <c r="A269" s="59">
        <v>3501052</v>
      </c>
      <c r="B269" s="71" t="s">
        <v>446</v>
      </c>
      <c r="C269" s="71">
        <f>VLOOKUP(D269,[1]vacantes!$H:$I,2,FALSE)</f>
        <v>1029</v>
      </c>
      <c r="D269" s="71" t="str">
        <f>F269&amp;"-"&amp;S269&amp;"-"&amp;IF(V269="",1,2)</f>
        <v>472-12-2</v>
      </c>
      <c r="E269" s="71"/>
      <c r="F269" s="71">
        <v>472</v>
      </c>
      <c r="G269" s="71" t="s">
        <v>447</v>
      </c>
      <c r="H269" s="62" t="s">
        <v>70</v>
      </c>
      <c r="I269" s="59" t="s">
        <v>205</v>
      </c>
      <c r="J269" s="60" t="s">
        <v>204</v>
      </c>
      <c r="K269" s="60">
        <v>0</v>
      </c>
      <c r="M269" s="62">
        <v>43101</v>
      </c>
      <c r="N269" s="60" t="s">
        <v>28</v>
      </c>
      <c r="O269" s="60" t="s">
        <v>112</v>
      </c>
      <c r="S269" s="59">
        <v>12</v>
      </c>
      <c r="T269" s="60" t="s">
        <v>22</v>
      </c>
      <c r="U269" s="62">
        <v>43112</v>
      </c>
      <c r="V269" s="62">
        <v>43116</v>
      </c>
      <c r="W269" s="57">
        <v>0</v>
      </c>
      <c r="X269" s="27">
        <f>IF(AND(V269="",R269&lt;&gt;""),1,0)</f>
        <v>0</v>
      </c>
      <c r="Y269" s="27">
        <f>IF(AND(R269="",U269="",V269=""),1,0)</f>
        <v>0</v>
      </c>
      <c r="Z269" s="27">
        <f>IF(AND(OR(V269&lt;&gt;"",U269&lt;&gt;""),W269=""),1,0)</f>
        <v>0</v>
      </c>
      <c r="AA269" s="27">
        <f>IF(AND(V269&lt;&gt;"",W269=""),1,0)</f>
        <v>0</v>
      </c>
      <c r="AB269" s="27"/>
      <c r="AC269" s="27"/>
      <c r="AD269" s="27"/>
      <c r="AE269" s="5" t="str">
        <f ca="1">IF(Y269&lt;&gt;0,NETWORKDAYS(M269,TODAY()),"")</f>
        <v/>
      </c>
      <c r="AF269" s="59" t="str">
        <f>IF(Z269=1,NETWORKDAYS(M269,U269),"")</f>
        <v/>
      </c>
      <c r="AG269" s="5" t="str">
        <f ca="1">IF(AA269=1,_xlfn.DAYS(TODAY(),V269),"")</f>
        <v/>
      </c>
    </row>
    <row r="270" spans="1:33" x14ac:dyDescent="0.25">
      <c r="A270" s="59">
        <v>3501100</v>
      </c>
      <c r="B270" s="71" t="s">
        <v>431</v>
      </c>
      <c r="C270" s="71">
        <f>VLOOKUP(D270,[1]vacantes!$H:$I,2,FALSE)</f>
        <v>1030</v>
      </c>
      <c r="D270" s="71" t="str">
        <f>F270&amp;"-"&amp;S270&amp;"-"&amp;IF(V270="",1,2)</f>
        <v>355-18-2</v>
      </c>
      <c r="E270" s="71" t="s">
        <v>1123</v>
      </c>
      <c r="F270" s="71">
        <v>355</v>
      </c>
      <c r="G270" s="72" t="s">
        <v>432</v>
      </c>
      <c r="H270" s="60" t="s">
        <v>20</v>
      </c>
      <c r="I270" s="60" t="s">
        <v>215</v>
      </c>
      <c r="J270" s="60" t="s">
        <v>203</v>
      </c>
      <c r="K270" s="60">
        <v>0</v>
      </c>
      <c r="M270" s="62">
        <v>43101</v>
      </c>
      <c r="S270" s="59">
        <v>18</v>
      </c>
      <c r="V270" s="62">
        <v>43116</v>
      </c>
      <c r="W270" s="57">
        <v>0</v>
      </c>
      <c r="X270" s="27">
        <f>IF(AND(V270="",R270&lt;&gt;""),1,0)</f>
        <v>0</v>
      </c>
      <c r="Y270" s="27">
        <f>IF(AND(R270="",U270="",V270=""),1,0)</f>
        <v>0</v>
      </c>
      <c r="Z270" s="27">
        <f>IF(AND(OR(V270&lt;&gt;"",U270&lt;&gt;""),W270=""),1,0)</f>
        <v>0</v>
      </c>
      <c r="AA270" s="27">
        <f>IF(AND(V270&lt;&gt;"",W270=""),1,0)</f>
        <v>0</v>
      </c>
      <c r="AB270" s="27"/>
      <c r="AC270" s="27"/>
      <c r="AD270" s="27"/>
      <c r="AE270" s="5" t="str">
        <f ca="1">IF(Y270&lt;&gt;0,NETWORKDAYS(M270,TODAY()),"")</f>
        <v/>
      </c>
      <c r="AF270" s="59" t="str">
        <f>IF(Z270=1,NETWORKDAYS(M270,U270),"")</f>
        <v/>
      </c>
      <c r="AG270" s="5" t="str">
        <f ca="1">IF(AA270=1,_xlfn.DAYS(TODAY(),V270),"")</f>
        <v/>
      </c>
    </row>
    <row r="271" spans="1:33" x14ac:dyDescent="0.25">
      <c r="A271" s="59">
        <v>3501092</v>
      </c>
      <c r="B271" s="71" t="s">
        <v>453</v>
      </c>
      <c r="C271" s="71">
        <f>VLOOKUP(D271,[1]vacantes!$H:$I,2,FALSE)</f>
        <v>1031</v>
      </c>
      <c r="D271" s="71" t="str">
        <f>F271&amp;"-"&amp;S271&amp;"-"&amp;IF(V271="",1,2)</f>
        <v>352-18-2</v>
      </c>
      <c r="E271" s="71" t="s">
        <v>1119</v>
      </c>
      <c r="F271" s="71">
        <v>352</v>
      </c>
      <c r="G271" s="71" t="s">
        <v>239</v>
      </c>
      <c r="H271" s="62" t="s">
        <v>20</v>
      </c>
      <c r="I271" s="59" t="s">
        <v>205</v>
      </c>
      <c r="J271" s="60" t="s">
        <v>203</v>
      </c>
      <c r="K271" s="60">
        <v>0</v>
      </c>
      <c r="M271" s="62">
        <v>43101</v>
      </c>
      <c r="S271" s="59">
        <v>18</v>
      </c>
      <c r="V271" s="62">
        <v>43116</v>
      </c>
      <c r="W271" s="57">
        <v>0</v>
      </c>
      <c r="X271" s="27">
        <f>IF(AND(V271="",R271&lt;&gt;""),1,0)</f>
        <v>0</v>
      </c>
      <c r="Y271" s="27">
        <f>IF(AND(R271="",U271="",V271=""),1,0)</f>
        <v>0</v>
      </c>
      <c r="Z271" s="27">
        <f>IF(AND(OR(V271&lt;&gt;"",U271&lt;&gt;""),W271=""),1,0)</f>
        <v>0</v>
      </c>
      <c r="AA271" s="27">
        <f>IF(AND(V271&lt;&gt;"",W271=""),1,0)</f>
        <v>0</v>
      </c>
      <c r="AB271" s="27"/>
      <c r="AC271" s="27"/>
      <c r="AD271" s="27"/>
      <c r="AE271" s="5" t="str">
        <f ca="1">IF(Y271&lt;&gt;0,NETWORKDAYS(M271,TODAY()),"")</f>
        <v/>
      </c>
      <c r="AF271" s="59" t="str">
        <f>IF(Z271=1,NETWORKDAYS(M271,U271),"")</f>
        <v/>
      </c>
      <c r="AG271" s="5" t="str">
        <f ca="1">IF(AA271=1,_xlfn.DAYS(TODAY(),V271),"")</f>
        <v/>
      </c>
    </row>
    <row r="272" spans="1:33" x14ac:dyDescent="0.25">
      <c r="A272" s="59">
        <v>3499054</v>
      </c>
      <c r="B272" s="71" t="s">
        <v>463</v>
      </c>
      <c r="C272" s="71">
        <f>VLOOKUP(D272,[1]vacantes!$H:$I,2,FALSE)</f>
        <v>1032</v>
      </c>
      <c r="D272" s="71" t="str">
        <f>F272&amp;"-"&amp;S272&amp;"-"&amp;IF(V272="",1,2)</f>
        <v>352-12-2</v>
      </c>
      <c r="E272" s="71" t="s">
        <v>1119</v>
      </c>
      <c r="F272" s="71">
        <v>352</v>
      </c>
      <c r="G272" s="71" t="s">
        <v>239</v>
      </c>
      <c r="H272" s="62" t="s">
        <v>20</v>
      </c>
      <c r="I272" s="59" t="s">
        <v>205</v>
      </c>
      <c r="J272" s="60" t="s">
        <v>203</v>
      </c>
      <c r="K272" s="60">
        <v>0</v>
      </c>
      <c r="L272" s="60">
        <v>2</v>
      </c>
      <c r="M272" s="62">
        <v>43101</v>
      </c>
      <c r="N272" s="60" t="s">
        <v>28</v>
      </c>
      <c r="O272" s="60" t="s">
        <v>112</v>
      </c>
      <c r="S272" s="59">
        <v>12</v>
      </c>
      <c r="T272" s="60" t="s">
        <v>22</v>
      </c>
      <c r="U272" s="62">
        <v>43109</v>
      </c>
      <c r="V272" s="62">
        <v>43112</v>
      </c>
      <c r="W272" s="62">
        <v>43167</v>
      </c>
      <c r="X272" s="27">
        <f>IF(AND(V272="",R272&lt;&gt;""),1,0)</f>
        <v>0</v>
      </c>
      <c r="Y272" s="27">
        <f>IF(AND(R272="",U272="",V272=""),1,0)</f>
        <v>0</v>
      </c>
      <c r="Z272" s="27">
        <f>IF(AND(OR(V272&lt;&gt;"",U272&lt;&gt;""),W272=""),1,0)</f>
        <v>0</v>
      </c>
      <c r="AA272" s="27">
        <f>IF(AND(V272&lt;&gt;"",W272=""),1,0)</f>
        <v>0</v>
      </c>
      <c r="AB272" s="27"/>
      <c r="AC272" s="27"/>
      <c r="AD272" s="27"/>
      <c r="AE272" s="5" t="str">
        <f ca="1">IF(Y272&lt;&gt;0,NETWORKDAYS(M272,TODAY()),"")</f>
        <v/>
      </c>
      <c r="AF272" s="59" t="str">
        <f>IF(Z272=1,NETWORKDAYS(M272,U272),"")</f>
        <v/>
      </c>
      <c r="AG272" s="5" t="str">
        <f ca="1">IF(AA272=1,_xlfn.DAYS(TODAY(),V272),"")</f>
        <v/>
      </c>
    </row>
    <row r="273" spans="1:33" x14ac:dyDescent="0.25">
      <c r="A273" s="59">
        <v>3497043</v>
      </c>
      <c r="B273" s="71" t="s">
        <v>455</v>
      </c>
      <c r="C273" s="71">
        <f>VLOOKUP(D273,[1]vacantes!$H:$I,2,FALSE)</f>
        <v>1033</v>
      </c>
      <c r="D273" s="71" t="str">
        <f>F273&amp;"-"&amp;S273&amp;"-"&amp;IF(V273="",1,2)</f>
        <v>351-18-2</v>
      </c>
      <c r="E273" s="71" t="s">
        <v>1100</v>
      </c>
      <c r="F273" s="71">
        <v>351</v>
      </c>
      <c r="G273" s="71" t="s">
        <v>80</v>
      </c>
      <c r="H273" s="62" t="s">
        <v>20</v>
      </c>
      <c r="I273" s="59" t="s">
        <v>205</v>
      </c>
      <c r="J273" s="60" t="s">
        <v>203</v>
      </c>
      <c r="K273" s="60">
        <v>0</v>
      </c>
      <c r="M273" s="62">
        <v>43101</v>
      </c>
      <c r="S273" s="59">
        <v>18</v>
      </c>
      <c r="V273" s="62">
        <v>43109</v>
      </c>
      <c r="W273" s="57">
        <v>0</v>
      </c>
      <c r="X273" s="27">
        <f>IF(AND(V273="",R273&lt;&gt;""),1,0)</f>
        <v>0</v>
      </c>
      <c r="Y273" s="27">
        <f>IF(AND(R273="",U273="",V273=""),1,0)</f>
        <v>0</v>
      </c>
      <c r="Z273" s="27">
        <f>IF(AND(OR(V273&lt;&gt;"",U273&lt;&gt;""),W273=""),1,0)</f>
        <v>0</v>
      </c>
      <c r="AA273" s="27">
        <f>IF(AND(V273&lt;&gt;"",W273=""),1,0)</f>
        <v>0</v>
      </c>
      <c r="AB273" s="27"/>
      <c r="AC273" s="27"/>
      <c r="AD273" s="27"/>
      <c r="AE273" s="5" t="str">
        <f ca="1">IF(Y273&lt;&gt;0,NETWORKDAYS(M273,TODAY()),"")</f>
        <v/>
      </c>
      <c r="AF273" s="59" t="str">
        <f>IF(Z273=1,NETWORKDAYS(M273,U273),"")</f>
        <v/>
      </c>
      <c r="AG273" s="5" t="str">
        <f ca="1">IF(AA273=1,_xlfn.DAYS(TODAY(),V273),"")</f>
        <v/>
      </c>
    </row>
    <row r="274" spans="1:33" x14ac:dyDescent="0.25">
      <c r="A274" s="59">
        <v>3510935</v>
      </c>
      <c r="B274" s="71" t="s">
        <v>418</v>
      </c>
      <c r="C274" s="71">
        <f>VLOOKUP(D274,[1]vacantes!$H:$I,2,FALSE)</f>
        <v>1033</v>
      </c>
      <c r="D274" s="71" t="str">
        <f>F274&amp;"-"&amp;S274&amp;"-"&amp;IF(V274="",1,2)</f>
        <v>351-18-2</v>
      </c>
      <c r="E274" s="71" t="s">
        <v>1100</v>
      </c>
      <c r="F274" s="71">
        <v>351</v>
      </c>
      <c r="G274" s="71" t="s">
        <v>80</v>
      </c>
      <c r="H274" s="62" t="s">
        <v>20</v>
      </c>
      <c r="I274" s="59" t="s">
        <v>205</v>
      </c>
      <c r="J274" s="60" t="s">
        <v>203</v>
      </c>
      <c r="K274" s="60">
        <v>0</v>
      </c>
      <c r="L274" s="60">
        <v>1</v>
      </c>
      <c r="M274" s="62">
        <v>43101</v>
      </c>
      <c r="O274" s="60" t="s">
        <v>112</v>
      </c>
      <c r="S274" s="59">
        <v>18</v>
      </c>
      <c r="V274" s="62">
        <v>43133</v>
      </c>
      <c r="W274" s="62">
        <v>43147</v>
      </c>
      <c r="X274" s="27">
        <f>IF(AND(V274="",R274&lt;&gt;""),1,0)</f>
        <v>0</v>
      </c>
      <c r="Y274" s="27">
        <f>IF(AND(R274="",U274="",V274=""),1,0)</f>
        <v>0</v>
      </c>
      <c r="Z274" s="27">
        <f>IF(AND(OR(V274&lt;&gt;"",U274&lt;&gt;""),W274=""),1,0)</f>
        <v>0</v>
      </c>
      <c r="AA274" s="27">
        <f>IF(AND(V274&lt;&gt;"",W274=""),1,0)</f>
        <v>0</v>
      </c>
      <c r="AB274" s="27"/>
      <c r="AC274" s="27"/>
      <c r="AD274" s="27"/>
      <c r="AE274" s="5" t="str">
        <f ca="1">IF(Y274&lt;&gt;0,NETWORKDAYS(M274,TODAY()),"")</f>
        <v/>
      </c>
      <c r="AF274" s="59" t="str">
        <f>IF(Z274=1,NETWORKDAYS(M274,U274),"")</f>
        <v/>
      </c>
      <c r="AG274" s="5" t="str">
        <f ca="1">IF(AA274=1,_xlfn.DAYS(TODAY(),V274),"")</f>
        <v/>
      </c>
    </row>
    <row r="275" spans="1:33" x14ac:dyDescent="0.25">
      <c r="A275" s="59">
        <v>3495509</v>
      </c>
      <c r="B275" s="71" t="s">
        <v>441</v>
      </c>
      <c r="C275" s="71">
        <f>VLOOKUP(D275,[1]vacantes!$H:$I,2,FALSE)</f>
        <v>1035</v>
      </c>
      <c r="D275" s="71" t="str">
        <f>F275&amp;"-"&amp;S275&amp;"-"&amp;IF(V275="",1,2)</f>
        <v>346-12-2</v>
      </c>
      <c r="E275" s="71" t="s">
        <v>1106</v>
      </c>
      <c r="F275" s="71">
        <v>346</v>
      </c>
      <c r="G275" s="71" t="s">
        <v>280</v>
      </c>
      <c r="H275" s="62" t="s">
        <v>20</v>
      </c>
      <c r="I275" s="59" t="s">
        <v>205</v>
      </c>
      <c r="J275" s="60" t="s">
        <v>203</v>
      </c>
      <c r="K275" s="60">
        <v>0</v>
      </c>
      <c r="L275" s="60">
        <v>1</v>
      </c>
      <c r="M275" s="62">
        <v>43101</v>
      </c>
      <c r="N275" s="60" t="s">
        <v>28</v>
      </c>
      <c r="O275" s="60" t="s">
        <v>112</v>
      </c>
      <c r="S275" s="59">
        <v>12</v>
      </c>
      <c r="T275" s="60" t="s">
        <v>22</v>
      </c>
      <c r="U275" s="62">
        <v>43103</v>
      </c>
      <c r="V275" s="62">
        <v>43105</v>
      </c>
      <c r="W275" s="62">
        <v>43191</v>
      </c>
      <c r="X275" s="27">
        <f>IF(AND(V275="",R275&lt;&gt;""),1,0)</f>
        <v>0</v>
      </c>
      <c r="Y275" s="27">
        <f>IF(AND(R275="",U275="",V275=""),1,0)</f>
        <v>0</v>
      </c>
      <c r="Z275" s="27">
        <f>IF(AND(OR(V275&lt;&gt;"",U275&lt;&gt;""),W275=""),1,0)</f>
        <v>0</v>
      </c>
      <c r="AA275" s="27">
        <f>IF(AND(V275&lt;&gt;"",W275=""),1,0)</f>
        <v>0</v>
      </c>
      <c r="AB275" s="27"/>
      <c r="AC275" s="27"/>
      <c r="AD275" s="27"/>
      <c r="AE275" s="5" t="str">
        <f ca="1">IF(Y275&lt;&gt;0,NETWORKDAYS(M275,TODAY()),"")</f>
        <v/>
      </c>
      <c r="AF275" s="59" t="str">
        <f>IF(Z275=1,NETWORKDAYS(M275,U275),"")</f>
        <v/>
      </c>
      <c r="AG275" s="5" t="str">
        <f ca="1">IF(AA275=1,_xlfn.DAYS(TODAY(),V275),"")</f>
        <v/>
      </c>
    </row>
    <row r="276" spans="1:33" x14ac:dyDescent="0.25">
      <c r="A276" s="59">
        <v>3499679</v>
      </c>
      <c r="B276" s="71" t="s">
        <v>461</v>
      </c>
      <c r="C276" s="71">
        <f>VLOOKUP(D276,[1]vacantes!$H:$I,2,FALSE)</f>
        <v>1036</v>
      </c>
      <c r="D276" s="71" t="str">
        <f>F276&amp;"-"&amp;S276&amp;"-"&amp;IF(V276="",1,2)</f>
        <v>345-12-2</v>
      </c>
      <c r="E276" s="71" t="s">
        <v>1121</v>
      </c>
      <c r="F276" s="71">
        <v>345</v>
      </c>
      <c r="G276" s="71" t="s">
        <v>13</v>
      </c>
      <c r="H276" s="62" t="s">
        <v>14</v>
      </c>
      <c r="I276" s="59" t="s">
        <v>205</v>
      </c>
      <c r="J276" s="60" t="s">
        <v>203</v>
      </c>
      <c r="K276" s="60">
        <v>0</v>
      </c>
      <c r="L276" s="60">
        <v>2</v>
      </c>
      <c r="M276" s="62">
        <v>43101</v>
      </c>
      <c r="N276" s="60" t="s">
        <v>28</v>
      </c>
      <c r="O276" s="60" t="s">
        <v>112</v>
      </c>
      <c r="S276" s="59">
        <v>12</v>
      </c>
      <c r="T276" s="60" t="s">
        <v>22</v>
      </c>
      <c r="U276" s="62">
        <v>43111</v>
      </c>
      <c r="V276" s="62">
        <v>43115</v>
      </c>
      <c r="W276" s="57">
        <v>0</v>
      </c>
      <c r="X276" s="27">
        <f>IF(AND(V276="",R276&lt;&gt;""),1,0)</f>
        <v>0</v>
      </c>
      <c r="Y276" s="27">
        <f>IF(AND(R276="",U276="",V276=""),1,0)</f>
        <v>0</v>
      </c>
      <c r="Z276" s="27">
        <f>IF(AND(OR(V276&lt;&gt;"",U276&lt;&gt;""),W276=""),1,0)</f>
        <v>0</v>
      </c>
      <c r="AA276" s="27">
        <f>IF(AND(V276&lt;&gt;"",W276=""),1,0)</f>
        <v>0</v>
      </c>
      <c r="AB276" s="27"/>
      <c r="AC276" s="27"/>
      <c r="AD276" s="27"/>
      <c r="AE276" s="5" t="str">
        <f ca="1">IF(Y276&lt;&gt;0,NETWORKDAYS(M276,TODAY()),"")</f>
        <v/>
      </c>
      <c r="AF276" s="59" t="str">
        <f>IF(Z276=1,NETWORKDAYS(M276,U276),"")</f>
        <v/>
      </c>
      <c r="AG276" s="5" t="str">
        <f ca="1">IF(AA276=1,_xlfn.DAYS(TODAY(),V276),"")</f>
        <v/>
      </c>
    </row>
    <row r="277" spans="1:33" x14ac:dyDescent="0.25">
      <c r="A277" s="59">
        <v>3497170</v>
      </c>
      <c r="B277" s="71" t="s">
        <v>438</v>
      </c>
      <c r="C277" s="71">
        <f>VLOOKUP(D277,[1]vacantes!$H:$I,2,FALSE)</f>
        <v>1037</v>
      </c>
      <c r="D277" s="71" t="str">
        <f>F277&amp;"-"&amp;S277&amp;"-"&amp;IF(V277="",1,2)</f>
        <v>344-18-2</v>
      </c>
      <c r="E277" s="71" t="s">
        <v>1112</v>
      </c>
      <c r="F277" s="71">
        <v>344</v>
      </c>
      <c r="G277" s="71" t="s">
        <v>25</v>
      </c>
      <c r="H277" s="62" t="s">
        <v>357</v>
      </c>
      <c r="I277" s="59" t="s">
        <v>205</v>
      </c>
      <c r="J277" s="60" t="s">
        <v>204</v>
      </c>
      <c r="K277" s="60">
        <v>0</v>
      </c>
      <c r="M277" s="62">
        <v>43101</v>
      </c>
      <c r="S277" s="59">
        <v>18</v>
      </c>
      <c r="V277" s="62">
        <v>43109</v>
      </c>
      <c r="W277" s="57">
        <v>0</v>
      </c>
      <c r="X277" s="27">
        <f>IF(AND(V277="",R277&lt;&gt;""),1,0)</f>
        <v>0</v>
      </c>
      <c r="Y277" s="27">
        <f>IF(AND(R277="",U277="",V277=""),1,0)</f>
        <v>0</v>
      </c>
      <c r="Z277" s="27">
        <f>IF(AND(OR(V277&lt;&gt;"",U277&lt;&gt;""),W277=""),1,0)</f>
        <v>0</v>
      </c>
      <c r="AA277" s="27">
        <f>IF(AND(V277&lt;&gt;"",W277=""),1,0)</f>
        <v>0</v>
      </c>
      <c r="AB277" s="56" t="e">
        <f ca="1">+YEARFRAC(#REF!,TODAY())</f>
        <v>#REF!</v>
      </c>
      <c r="AC277" s="56"/>
      <c r="AD277" s="27"/>
      <c r="AE277" s="5" t="str">
        <f ca="1">IF(Y277&lt;&gt;0,NETWORKDAYS(M277,TODAY()),"")</f>
        <v/>
      </c>
      <c r="AF277" s="59" t="str">
        <f>IF(Z277=1,NETWORKDAYS(M277,U277),"")</f>
        <v/>
      </c>
      <c r="AG277" s="5" t="str">
        <f ca="1">IF(AA277=1,_xlfn.DAYS(TODAY(),V277),"")</f>
        <v/>
      </c>
    </row>
    <row r="278" spans="1:33" x14ac:dyDescent="0.25">
      <c r="A278" s="59">
        <v>3495520</v>
      </c>
      <c r="B278" s="71" t="s">
        <v>471</v>
      </c>
      <c r="C278" s="71">
        <f>VLOOKUP(D278,[1]vacantes!$H:$I,2,FALSE)</f>
        <v>1038</v>
      </c>
      <c r="D278" s="71" t="str">
        <f>F278&amp;"-"&amp;S278&amp;"-"&amp;IF(V278="",1,2)</f>
        <v>343-18-2</v>
      </c>
      <c r="E278" s="71" t="s">
        <v>1110</v>
      </c>
      <c r="F278" s="71">
        <v>343</v>
      </c>
      <c r="G278" s="71" t="s">
        <v>242</v>
      </c>
      <c r="H278" s="62" t="s">
        <v>357</v>
      </c>
      <c r="I278" s="59" t="s">
        <v>205</v>
      </c>
      <c r="J278" s="60" t="s">
        <v>204</v>
      </c>
      <c r="K278" s="60">
        <v>0</v>
      </c>
      <c r="M278" s="62">
        <v>43101</v>
      </c>
      <c r="S278" s="59">
        <v>18</v>
      </c>
      <c r="V278" s="62">
        <v>43105</v>
      </c>
      <c r="W278" s="57">
        <v>0</v>
      </c>
      <c r="X278" s="27">
        <f>IF(AND(V278="",R278&lt;&gt;""),1,0)</f>
        <v>0</v>
      </c>
      <c r="Y278" s="27">
        <f>IF(AND(R278="",U278="",V278=""),1,0)</f>
        <v>0</v>
      </c>
      <c r="Z278" s="27">
        <f>IF(AND(OR(V278&lt;&gt;"",U278&lt;&gt;""),W278=""),1,0)</f>
        <v>0</v>
      </c>
      <c r="AA278" s="27">
        <f>IF(AND(V278&lt;&gt;"",W278=""),1,0)</f>
        <v>0</v>
      </c>
      <c r="AB278" s="56">
        <f ca="1">+YEARFRAC(K278,TODAY())</f>
        <v>118.35277777777777</v>
      </c>
      <c r="AC278" s="27" t="e">
        <f>+#REF!-V278</f>
        <v>#REF!</v>
      </c>
      <c r="AD278" s="27"/>
      <c r="AE278" s="5" t="str">
        <f ca="1">IF(Y278&lt;&gt;0,NETWORKDAYS(M278,TODAY()),"")</f>
        <v/>
      </c>
      <c r="AF278" s="59" t="str">
        <f>IF(Z278=1,NETWORKDAYS(M278,U278),"")</f>
        <v/>
      </c>
      <c r="AG278" s="5" t="str">
        <f ca="1">IF(AA278=1,_xlfn.DAYS(TODAY(),V278),"")</f>
        <v/>
      </c>
    </row>
    <row r="279" spans="1:33" x14ac:dyDescent="0.25">
      <c r="A279" s="59">
        <v>3497034</v>
      </c>
      <c r="B279" s="71" t="s">
        <v>469</v>
      </c>
      <c r="C279" s="71">
        <f>VLOOKUP(D279,[1]vacantes!$H:$I,2,FALSE)</f>
        <v>1038</v>
      </c>
      <c r="D279" s="71" t="str">
        <f>F279&amp;"-"&amp;S279&amp;"-"&amp;IF(V279="",1,2)</f>
        <v>343-18-2</v>
      </c>
      <c r="E279" s="71" t="s">
        <v>1110</v>
      </c>
      <c r="F279" s="71">
        <v>343</v>
      </c>
      <c r="G279" s="71" t="s">
        <v>242</v>
      </c>
      <c r="H279" s="62" t="s">
        <v>357</v>
      </c>
      <c r="I279" s="59" t="s">
        <v>205</v>
      </c>
      <c r="J279" s="60" t="s">
        <v>203</v>
      </c>
      <c r="K279" s="60">
        <v>0</v>
      </c>
      <c r="M279" s="62">
        <v>43101</v>
      </c>
      <c r="S279" s="59">
        <v>18</v>
      </c>
      <c r="V279" s="62">
        <v>43109</v>
      </c>
      <c r="W279" s="62">
        <v>43139</v>
      </c>
      <c r="X279" s="27">
        <f>IF(AND(V279="",R279&lt;&gt;""),1,0)</f>
        <v>0</v>
      </c>
      <c r="Y279" s="27">
        <f>IF(AND(R279="",U279="",V279=""),1,0)</f>
        <v>0</v>
      </c>
      <c r="Z279" s="27">
        <f>IF(AND(OR(V279&lt;&gt;"",U279&lt;&gt;""),W279=""),1,0)</f>
        <v>0</v>
      </c>
      <c r="AA279" s="27">
        <f>IF(AND(V279&lt;&gt;"",W279=""),1,0)</f>
        <v>0</v>
      </c>
      <c r="AB279" s="56">
        <f ca="1">+YEARFRAC(K279,TODAY())</f>
        <v>118.35277777777777</v>
      </c>
      <c r="AC279" s="56"/>
      <c r="AD279" s="27"/>
      <c r="AE279" s="5" t="str">
        <f ca="1">IF(Y279&lt;&gt;0,NETWORKDAYS(M279,TODAY()),"")</f>
        <v/>
      </c>
      <c r="AF279" s="59" t="str">
        <f>IF(Z279=1,NETWORKDAYS(M279,U279),"")</f>
        <v/>
      </c>
      <c r="AG279" s="5" t="str">
        <f ca="1">IF(AA279=1,_xlfn.DAYS(TODAY(),V279),"")</f>
        <v/>
      </c>
    </row>
    <row r="280" spans="1:33" x14ac:dyDescent="0.25">
      <c r="A280" s="59">
        <v>3498795</v>
      </c>
      <c r="B280" s="71" t="s">
        <v>459</v>
      </c>
      <c r="C280" s="71">
        <f>VLOOKUP(D280,[1]vacantes!$H:$I,2,FALSE)</f>
        <v>1040</v>
      </c>
      <c r="D280" s="71" t="str">
        <f>F280&amp;"-"&amp;S280&amp;"-"&amp;IF(V280="",1,2)</f>
        <v>342-18-2</v>
      </c>
      <c r="E280" s="71" t="s">
        <v>1118</v>
      </c>
      <c r="F280" s="71">
        <v>342</v>
      </c>
      <c r="G280" s="71" t="s">
        <v>460</v>
      </c>
      <c r="H280" s="62" t="s">
        <v>357</v>
      </c>
      <c r="I280" s="59" t="s">
        <v>205</v>
      </c>
      <c r="J280" s="60" t="s">
        <v>203</v>
      </c>
      <c r="K280" s="60">
        <v>0</v>
      </c>
      <c r="M280" s="62">
        <v>43101</v>
      </c>
      <c r="N280" s="60" t="s">
        <v>27</v>
      </c>
      <c r="O280" s="60" t="s">
        <v>134</v>
      </c>
      <c r="S280" s="59">
        <v>18</v>
      </c>
      <c r="V280" s="62">
        <v>43112</v>
      </c>
      <c r="W280" s="57">
        <v>0</v>
      </c>
      <c r="X280" s="27">
        <f>IF(AND(V280="",R280&lt;&gt;""),1,0)</f>
        <v>0</v>
      </c>
      <c r="Y280" s="27">
        <f>IF(AND(R280="",U280="",V280=""),1,0)</f>
        <v>0</v>
      </c>
      <c r="Z280" s="27">
        <f>IF(AND(OR(V280&lt;&gt;"",U280&lt;&gt;""),W280=""),1,0)</f>
        <v>0</v>
      </c>
      <c r="AA280" s="27">
        <f>IF(AND(V280&lt;&gt;"",W280=""),1,0)</f>
        <v>0</v>
      </c>
      <c r="AB280" s="56">
        <f ca="1">+YEARFRAC(K280,TODAY())</f>
        <v>118.35277777777777</v>
      </c>
      <c r="AC280" s="56"/>
      <c r="AD280" s="27"/>
      <c r="AE280" s="5" t="str">
        <f ca="1">IF(Y280&lt;&gt;0,NETWORKDAYS(M280,TODAY()),"")</f>
        <v/>
      </c>
      <c r="AF280" s="59" t="str">
        <f>IF(Z280=1,NETWORKDAYS(M280,U280),"")</f>
        <v/>
      </c>
      <c r="AG280" s="5" t="str">
        <f ca="1">IF(AA280=1,_xlfn.DAYS(TODAY(),V280),"")</f>
        <v/>
      </c>
    </row>
    <row r="281" spans="1:33" x14ac:dyDescent="0.25">
      <c r="A281" s="59">
        <v>3497038</v>
      </c>
      <c r="B281" s="71" t="s">
        <v>470</v>
      </c>
      <c r="C281" s="71">
        <f>VLOOKUP(D281,[1]vacantes!$H:$I,2,FALSE)</f>
        <v>1041</v>
      </c>
      <c r="D281" s="71" t="str">
        <f>F281&amp;"-"&amp;S281&amp;"-"&amp;IF(V281="",1,2)</f>
        <v>341-18-2</v>
      </c>
      <c r="E281" s="71" t="s">
        <v>1113</v>
      </c>
      <c r="F281" s="71">
        <v>341</v>
      </c>
      <c r="G281" s="71" t="s">
        <v>26</v>
      </c>
      <c r="H281" s="62" t="s">
        <v>357</v>
      </c>
      <c r="I281" s="59" t="s">
        <v>205</v>
      </c>
      <c r="J281" s="60" t="s">
        <v>204</v>
      </c>
      <c r="K281" s="60">
        <v>0</v>
      </c>
      <c r="M281" s="62">
        <v>43101</v>
      </c>
      <c r="S281" s="59">
        <v>18</v>
      </c>
      <c r="V281" s="62">
        <v>43109</v>
      </c>
      <c r="W281" s="57">
        <v>0</v>
      </c>
      <c r="X281" s="27">
        <f>IF(AND(V281="",R281&lt;&gt;""),1,0)</f>
        <v>0</v>
      </c>
      <c r="Y281" s="27">
        <f>IF(AND(R281="",U281="",V281=""),1,0)</f>
        <v>0</v>
      </c>
      <c r="Z281" s="27">
        <f>IF(AND(OR(V281&lt;&gt;"",U281&lt;&gt;""),W281=""),1,0)</f>
        <v>0</v>
      </c>
      <c r="AA281" s="27">
        <f>IF(AND(V281&lt;&gt;"",W281=""),1,0)</f>
        <v>0</v>
      </c>
      <c r="AB281" s="56">
        <f ca="1">+YEARFRAC(K281,TODAY())</f>
        <v>118.35277777777777</v>
      </c>
      <c r="AC281" s="56"/>
      <c r="AD281" s="27"/>
      <c r="AE281" s="5" t="str">
        <f ca="1">IF(Y281&lt;&gt;0,NETWORKDAYS(M281,TODAY()),"")</f>
        <v/>
      </c>
      <c r="AF281" s="59" t="str">
        <f>IF(Z281=1,NETWORKDAYS(M281,U281),"")</f>
        <v/>
      </c>
      <c r="AG281" s="5" t="str">
        <f ca="1">IF(AA281=1,_xlfn.DAYS(TODAY(),V281),"")</f>
        <v/>
      </c>
    </row>
    <row r="282" spans="1:33" x14ac:dyDescent="0.25">
      <c r="A282" s="59">
        <v>3499140</v>
      </c>
      <c r="B282" s="71" t="s">
        <v>689</v>
      </c>
      <c r="C282" s="71">
        <f>VLOOKUP(D282,[1]vacantes!$H:$I,2,FALSE)</f>
        <v>1041</v>
      </c>
      <c r="D282" s="71" t="str">
        <f>F282&amp;"-"&amp;S282&amp;"-"&amp;IF(V282="",1,2)</f>
        <v>341-18-2</v>
      </c>
      <c r="E282" s="71" t="s">
        <v>1113</v>
      </c>
      <c r="F282" s="71">
        <v>341</v>
      </c>
      <c r="G282" s="72" t="s">
        <v>26</v>
      </c>
      <c r="H282" s="60" t="s">
        <v>357</v>
      </c>
      <c r="I282" s="59" t="s">
        <v>205</v>
      </c>
      <c r="J282" s="60" t="s">
        <v>204</v>
      </c>
      <c r="K282" s="60">
        <v>0</v>
      </c>
      <c r="M282" s="62">
        <v>43101</v>
      </c>
      <c r="S282" s="59">
        <v>18</v>
      </c>
      <c r="V282" s="62">
        <v>43112</v>
      </c>
      <c r="W282" s="62">
        <v>43140</v>
      </c>
      <c r="X282" s="27">
        <f>IF(AND(V282="",R282&lt;&gt;""),1,0)</f>
        <v>0</v>
      </c>
      <c r="Y282" s="27">
        <f>IF(AND(R282="",U282="",V282=""),1,0)</f>
        <v>0</v>
      </c>
      <c r="Z282" s="27">
        <f>IF(AND(OR(V282&lt;&gt;"",U282&lt;&gt;""),W282=""),1,0)</f>
        <v>0</v>
      </c>
      <c r="AA282" s="27">
        <f>IF(AND(V282&lt;&gt;"",W282=""),1,0)</f>
        <v>0</v>
      </c>
      <c r="AB282" s="56">
        <f ca="1">+YEARFRAC(K282,TODAY())</f>
        <v>118.35277777777777</v>
      </c>
      <c r="AC282" s="56"/>
      <c r="AD282" s="27"/>
      <c r="AE282" s="5" t="str">
        <f ca="1">IF(Y282&lt;&gt;0,NETWORKDAYS(M282,TODAY()),"")</f>
        <v/>
      </c>
      <c r="AF282" s="59" t="str">
        <f>IF(Z282=1,NETWORKDAYS(M282,U282),"")</f>
        <v/>
      </c>
      <c r="AG282" s="5" t="str">
        <f ca="1">IF(AA282=1,_xlfn.DAYS(TODAY(),V282),"")</f>
        <v/>
      </c>
    </row>
    <row r="283" spans="1:33" x14ac:dyDescent="0.25">
      <c r="A283" s="59">
        <v>3499796</v>
      </c>
      <c r="B283" s="71" t="s">
        <v>462</v>
      </c>
      <c r="C283" s="71">
        <f>VLOOKUP(D283,[1]vacantes!$H:$I,2,FALSE)</f>
        <v>1043</v>
      </c>
      <c r="D283" s="71" t="str">
        <f>F283&amp;"-"&amp;S283&amp;"-"&amp;IF(V283="",1,2)</f>
        <v>336-18-2</v>
      </c>
      <c r="E283" s="71" t="s">
        <v>1122</v>
      </c>
      <c r="F283" s="71">
        <v>336</v>
      </c>
      <c r="G283" s="71" t="s">
        <v>31</v>
      </c>
      <c r="H283" s="62" t="s">
        <v>14</v>
      </c>
      <c r="I283" s="59" t="s">
        <v>205</v>
      </c>
      <c r="J283" s="60" t="s">
        <v>203</v>
      </c>
      <c r="K283" s="60">
        <v>0</v>
      </c>
      <c r="M283" s="62">
        <v>43101</v>
      </c>
      <c r="S283" s="59">
        <v>18</v>
      </c>
      <c r="V283" s="62">
        <v>43115</v>
      </c>
      <c r="W283" s="57">
        <v>0</v>
      </c>
      <c r="X283" s="27">
        <f>IF(AND(V283="",R283&lt;&gt;""),1,0)</f>
        <v>0</v>
      </c>
      <c r="Y283" s="27">
        <f>IF(AND(R283="",U283="",V283=""),1,0)</f>
        <v>0</v>
      </c>
      <c r="Z283" s="27">
        <f>IF(AND(OR(V283&lt;&gt;"",U283&lt;&gt;""),W283=""),1,0)</f>
        <v>0</v>
      </c>
      <c r="AA283" s="27">
        <f>IF(AND(V283&lt;&gt;"",W283=""),1,0)</f>
        <v>0</v>
      </c>
      <c r="AB283" s="27"/>
      <c r="AC283" s="27"/>
      <c r="AD283" s="27"/>
      <c r="AE283" s="5" t="str">
        <f ca="1">IF(Y283&lt;&gt;0,NETWORKDAYS(M283,TODAY()),"")</f>
        <v/>
      </c>
      <c r="AF283" s="59" t="str">
        <f>IF(Z283=1,NETWORKDAYS(M283,U283),"")</f>
        <v/>
      </c>
      <c r="AG283" s="5" t="str">
        <f ca="1">IF(AA283=1,_xlfn.DAYS(TODAY(),V283),"")</f>
        <v/>
      </c>
    </row>
    <row r="284" spans="1:33" x14ac:dyDescent="0.25">
      <c r="A284" s="59">
        <v>3494191</v>
      </c>
      <c r="B284" s="71" t="s">
        <v>405</v>
      </c>
      <c r="C284" s="71">
        <f>VLOOKUP(D284,[1]vacantes!$H:$I,2,FALSE)</f>
        <v>1044</v>
      </c>
      <c r="D284" s="71" t="str">
        <f>F284&amp;"-"&amp;S284&amp;"-"&amp;IF(V284="",1,2)</f>
        <v>335-18-2</v>
      </c>
      <c r="E284" s="71" t="s">
        <v>1102</v>
      </c>
      <c r="F284" s="71">
        <v>335</v>
      </c>
      <c r="G284" s="71" t="s">
        <v>450</v>
      </c>
      <c r="H284" s="62" t="s">
        <v>14</v>
      </c>
      <c r="I284" s="59" t="s">
        <v>205</v>
      </c>
      <c r="J284" s="60" t="s">
        <v>203</v>
      </c>
      <c r="K284" s="60">
        <v>0</v>
      </c>
      <c r="M284" s="62">
        <v>43101</v>
      </c>
      <c r="S284" s="59">
        <v>18</v>
      </c>
      <c r="V284" s="62">
        <v>43102</v>
      </c>
      <c r="W284" s="62">
        <v>43131</v>
      </c>
      <c r="X284" s="27">
        <f>IF(AND(V284="",R284&lt;&gt;""),1,0)</f>
        <v>0</v>
      </c>
      <c r="Y284" s="27">
        <f>IF(AND(R284="",U284="",V284=""),1,0)</f>
        <v>0</v>
      </c>
      <c r="Z284" s="27">
        <f>IF(AND(OR(V284&lt;&gt;"",U284&lt;&gt;""),W284=""),1,0)</f>
        <v>0</v>
      </c>
      <c r="AA284" s="27">
        <f>IF(AND(V284&lt;&gt;"",W284=""),1,0)</f>
        <v>0</v>
      </c>
      <c r="AB284" s="27"/>
      <c r="AC284" s="27"/>
      <c r="AD284" s="27"/>
      <c r="AE284" s="5" t="str">
        <f ca="1">IF(Y284&lt;&gt;0,NETWORKDAYS(M284,TODAY()),"")</f>
        <v/>
      </c>
      <c r="AF284" s="59" t="str">
        <f>IF(Z284=1,NETWORKDAYS(M284,U284),"")</f>
        <v/>
      </c>
      <c r="AG284" s="5" t="str">
        <f ca="1">IF(AA284=1,_xlfn.DAYS(TODAY(),V284),"")</f>
        <v/>
      </c>
    </row>
    <row r="285" spans="1:33" x14ac:dyDescent="0.25">
      <c r="A285" s="59">
        <v>3501088</v>
      </c>
      <c r="B285" s="71" t="s">
        <v>434</v>
      </c>
      <c r="C285" s="71">
        <f>VLOOKUP(D285,[1]vacantes!$H:$I,2,FALSE)</f>
        <v>1045</v>
      </c>
      <c r="D285" s="71" t="str">
        <f>F285&amp;"-"&amp;S285&amp;"-"&amp;IF(V285="",1,2)</f>
        <v>329-12-2</v>
      </c>
      <c r="E285" s="71" t="s">
        <v>1125</v>
      </c>
      <c r="F285" s="71">
        <v>329</v>
      </c>
      <c r="G285" s="72" t="s">
        <v>147</v>
      </c>
      <c r="H285" s="60" t="s">
        <v>12</v>
      </c>
      <c r="I285" s="59" t="s">
        <v>205</v>
      </c>
      <c r="J285" s="60" t="s">
        <v>203</v>
      </c>
      <c r="K285" s="60">
        <v>0</v>
      </c>
      <c r="L285" s="60">
        <v>1</v>
      </c>
      <c r="M285" s="62">
        <v>43101</v>
      </c>
      <c r="N285" s="60" t="s">
        <v>28</v>
      </c>
      <c r="O285" s="60" t="s">
        <v>112</v>
      </c>
      <c r="S285" s="59">
        <v>12</v>
      </c>
      <c r="T285" s="60" t="s">
        <v>22</v>
      </c>
      <c r="U285" s="62">
        <v>43112</v>
      </c>
      <c r="V285" s="62">
        <v>43116</v>
      </c>
      <c r="W285" s="57">
        <v>0</v>
      </c>
      <c r="X285" s="27">
        <f>IF(AND(V285="",R285&lt;&gt;""),1,0)</f>
        <v>0</v>
      </c>
      <c r="Y285" s="27">
        <f>IF(AND(R285="",U285="",V285=""),1,0)</f>
        <v>0</v>
      </c>
      <c r="Z285" s="27">
        <f>IF(AND(OR(V285&lt;&gt;"",U285&lt;&gt;""),W285=""),1,0)</f>
        <v>0</v>
      </c>
      <c r="AA285" s="27">
        <f>IF(AND(V285&lt;&gt;"",W285=""),1,0)</f>
        <v>0</v>
      </c>
      <c r="AB285" s="27"/>
      <c r="AC285" s="27"/>
      <c r="AD285" s="27"/>
      <c r="AE285" s="5" t="str">
        <f ca="1">IF(Y285&lt;&gt;0,NETWORKDAYS(M285,TODAY()),"")</f>
        <v/>
      </c>
      <c r="AF285" s="59" t="str">
        <f>IF(Z285=1,NETWORKDAYS(M285,U285),"")</f>
        <v/>
      </c>
      <c r="AG285" s="5" t="str">
        <f ca="1">IF(AA285=1,_xlfn.DAYS(TODAY(),V285),"")</f>
        <v/>
      </c>
    </row>
    <row r="286" spans="1:33" x14ac:dyDescent="0.25">
      <c r="A286" s="59">
        <v>3507861</v>
      </c>
      <c r="B286" s="71" t="s">
        <v>146</v>
      </c>
      <c r="C286" s="71">
        <f>VLOOKUP(D286,[1]vacantes!$H:$I,2,FALSE)</f>
        <v>1045</v>
      </c>
      <c r="D286" s="71" t="str">
        <f>F286&amp;"-"&amp;S286&amp;"-"&amp;IF(V286="",1,2)</f>
        <v>329-12-2</v>
      </c>
      <c r="E286" s="71" t="s">
        <v>1125</v>
      </c>
      <c r="F286" s="71">
        <v>329</v>
      </c>
      <c r="G286" s="72" t="s">
        <v>147</v>
      </c>
      <c r="H286" s="60" t="s">
        <v>12</v>
      </c>
      <c r="I286" s="60" t="s">
        <v>215</v>
      </c>
      <c r="J286" s="60" t="s">
        <v>203</v>
      </c>
      <c r="K286" s="60">
        <v>0</v>
      </c>
      <c r="M286" s="62">
        <v>43122</v>
      </c>
      <c r="N286" s="60" t="s">
        <v>28</v>
      </c>
      <c r="O286" s="60" t="s">
        <v>112</v>
      </c>
      <c r="S286" s="59">
        <v>12</v>
      </c>
      <c r="T286" s="60" t="s">
        <v>22</v>
      </c>
      <c r="U286" s="62">
        <v>43123</v>
      </c>
      <c r="V286" s="62">
        <v>43129</v>
      </c>
      <c r="W286" s="57">
        <v>0</v>
      </c>
      <c r="X286" s="27">
        <f>IF(AND(V286="",R286&lt;&gt;""),1,0)</f>
        <v>0</v>
      </c>
      <c r="Y286" s="27">
        <f>IF(AND(R286="",U286="",V286=""),1,0)</f>
        <v>0</v>
      </c>
      <c r="Z286" s="27">
        <f>IF(AND(OR(V286&lt;&gt;"",U286&lt;&gt;""),W286=""),1,0)</f>
        <v>0</v>
      </c>
      <c r="AA286" s="27">
        <f>IF(AND(V286&lt;&gt;"",W286=""),1,0)</f>
        <v>0</v>
      </c>
      <c r="AB286" s="27"/>
      <c r="AC286" s="27"/>
      <c r="AD286" s="27"/>
      <c r="AE286" s="5" t="str">
        <f ca="1">IF(Y286&lt;&gt;0,NETWORKDAYS(M286,TODAY()),"")</f>
        <v/>
      </c>
      <c r="AF286" s="59" t="str">
        <f>IF(Z286=1,NETWORKDAYS(M286,U286),"")</f>
        <v/>
      </c>
      <c r="AG286" s="5" t="str">
        <f ca="1">IF(AA286=1,_xlfn.DAYS(TODAY(),V286),"")</f>
        <v/>
      </c>
    </row>
    <row r="287" spans="1:33" x14ac:dyDescent="0.25">
      <c r="A287" s="59">
        <v>3507969</v>
      </c>
      <c r="B287" s="71" t="s">
        <v>458</v>
      </c>
      <c r="C287" s="71">
        <f>VLOOKUP(D287,[1]vacantes!$H:$I,2,FALSE)</f>
        <v>1046</v>
      </c>
      <c r="D287" s="71" t="str">
        <f>F287&amp;"-"&amp;S287&amp;"-"&amp;IF(V287="",1,2)</f>
        <v>314-18-2</v>
      </c>
      <c r="E287" s="71" t="s">
        <v>1137</v>
      </c>
      <c r="F287" s="71">
        <v>314</v>
      </c>
      <c r="G287" s="71" t="s">
        <v>118</v>
      </c>
      <c r="H287" s="62" t="s">
        <v>383</v>
      </c>
      <c r="I287" s="59" t="s">
        <v>205</v>
      </c>
      <c r="J287" s="60" t="s">
        <v>204</v>
      </c>
      <c r="K287" s="60">
        <v>0</v>
      </c>
      <c r="M287" s="62">
        <v>43101</v>
      </c>
      <c r="S287" s="59">
        <v>18</v>
      </c>
      <c r="V287" s="62">
        <v>43129</v>
      </c>
      <c r="W287" s="62">
        <v>43199</v>
      </c>
      <c r="X287" s="27">
        <f>IF(AND(V287="",R287&lt;&gt;""),1,0)</f>
        <v>0</v>
      </c>
      <c r="Y287" s="27">
        <f>IF(AND(R287="",U287="",V287=""),1,0)</f>
        <v>0</v>
      </c>
      <c r="Z287" s="27">
        <f>IF(AND(OR(V287&lt;&gt;"",U287&lt;&gt;""),W287=""),1,0)</f>
        <v>0</v>
      </c>
      <c r="AA287" s="27">
        <f>IF(AND(V287&lt;&gt;"",W287=""),1,0)</f>
        <v>0</v>
      </c>
      <c r="AB287" s="27"/>
      <c r="AC287" s="27"/>
      <c r="AD287" s="27"/>
      <c r="AE287" s="5" t="str">
        <f ca="1">IF(Y287&lt;&gt;0,NETWORKDAYS(M287,TODAY()),"")</f>
        <v/>
      </c>
      <c r="AF287" s="59" t="str">
        <f>IF(Z287=1,NETWORKDAYS(M287,U287),"")</f>
        <v/>
      </c>
      <c r="AG287" s="5" t="str">
        <f ca="1">IF(AA287=1,_xlfn.DAYS(TODAY(),V287),"")</f>
        <v/>
      </c>
    </row>
    <row r="288" spans="1:33" x14ac:dyDescent="0.25">
      <c r="A288" s="59">
        <v>3496950</v>
      </c>
      <c r="B288" s="71" t="s">
        <v>473</v>
      </c>
      <c r="C288" s="71">
        <f>VLOOKUP(D288,[1]vacantes!$H:$I,2,FALSE)</f>
        <v>1047</v>
      </c>
      <c r="D288" s="71" t="str">
        <f>F288&amp;"-"&amp;S288&amp;"-"&amp;IF(V288="",1,2)</f>
        <v>312-18-2</v>
      </c>
      <c r="E288" s="71" t="s">
        <v>1111</v>
      </c>
      <c r="F288" s="71">
        <v>312</v>
      </c>
      <c r="G288" s="71" t="s">
        <v>474</v>
      </c>
      <c r="H288" s="62" t="s">
        <v>383</v>
      </c>
      <c r="I288" s="59" t="s">
        <v>205</v>
      </c>
      <c r="J288" s="60" t="s">
        <v>203</v>
      </c>
      <c r="K288" s="60">
        <v>0</v>
      </c>
      <c r="M288" s="62">
        <v>43101</v>
      </c>
      <c r="S288" s="59">
        <v>18</v>
      </c>
      <c r="V288" s="62">
        <v>43108</v>
      </c>
      <c r="W288" s="57">
        <v>0</v>
      </c>
      <c r="X288" s="27">
        <f>IF(AND(V288="",R288&lt;&gt;""),1,0)</f>
        <v>0</v>
      </c>
      <c r="Y288" s="27">
        <f>IF(AND(R288="",U288="",V288=""),1,0)</f>
        <v>0</v>
      </c>
      <c r="Z288" s="27">
        <f>IF(AND(OR(V288&lt;&gt;"",U288&lt;&gt;""),W288=""),1,0)</f>
        <v>0</v>
      </c>
      <c r="AA288" s="27">
        <f>IF(AND(V288&lt;&gt;"",W288=""),1,0)</f>
        <v>0</v>
      </c>
      <c r="AB288" s="27"/>
      <c r="AC288" s="27"/>
      <c r="AD288" s="27"/>
      <c r="AE288" s="5" t="str">
        <f ca="1">IF(Y288&lt;&gt;0,NETWORKDAYS(M288,TODAY()),"")</f>
        <v/>
      </c>
      <c r="AF288" s="59" t="str">
        <f>IF(Z288=1,NETWORKDAYS(M288,U288),"")</f>
        <v/>
      </c>
      <c r="AG288" s="5" t="str">
        <f ca="1">IF(AA288=1,_xlfn.DAYS(TODAY(),V288),"")</f>
        <v/>
      </c>
    </row>
    <row r="289" spans="1:33" x14ac:dyDescent="0.25">
      <c r="A289" s="59">
        <v>3499068</v>
      </c>
      <c r="B289" s="71" t="s">
        <v>443</v>
      </c>
      <c r="C289" s="71">
        <f>VLOOKUP(D289,[1]vacantes!$H:$I,2,FALSE)</f>
        <v>1048</v>
      </c>
      <c r="D289" s="71" t="str">
        <f>F289&amp;"-"&amp;S289&amp;"-"&amp;IF(V289="",1,2)</f>
        <v>311-18-2</v>
      </c>
      <c r="E289" s="71" t="s">
        <v>1114</v>
      </c>
      <c r="F289" s="71">
        <v>311</v>
      </c>
      <c r="G289" s="71" t="s">
        <v>345</v>
      </c>
      <c r="H289" s="62" t="s">
        <v>383</v>
      </c>
      <c r="I289" s="59" t="s">
        <v>205</v>
      </c>
      <c r="J289" s="60" t="s">
        <v>203</v>
      </c>
      <c r="K289" s="60">
        <v>0</v>
      </c>
      <c r="M289" s="62">
        <v>43101</v>
      </c>
      <c r="S289" s="59">
        <v>18</v>
      </c>
      <c r="V289" s="62">
        <v>43112</v>
      </c>
      <c r="W289" s="57">
        <v>0</v>
      </c>
      <c r="X289" s="27">
        <f>IF(AND(V289="",R289&lt;&gt;""),1,0)</f>
        <v>0</v>
      </c>
      <c r="Y289" s="27">
        <f>IF(AND(R289="",U289="",V289=""),1,0)</f>
        <v>0</v>
      </c>
      <c r="Z289" s="27">
        <f>IF(AND(OR(V289&lt;&gt;"",U289&lt;&gt;""),W289=""),1,0)</f>
        <v>0</v>
      </c>
      <c r="AA289" s="27">
        <f>IF(AND(V289&lt;&gt;"",W289=""),1,0)</f>
        <v>0</v>
      </c>
      <c r="AB289" s="27"/>
      <c r="AC289" s="27"/>
      <c r="AD289" s="27"/>
      <c r="AE289" s="5" t="str">
        <f ca="1">IF(Y289&lt;&gt;0,NETWORKDAYS(M289,TODAY()),"")</f>
        <v/>
      </c>
      <c r="AF289" s="59" t="str">
        <f>IF(Z289=1,NETWORKDAYS(M289,U289),"")</f>
        <v/>
      </c>
      <c r="AG289" s="5" t="str">
        <f ca="1">IF(AA289=1,_xlfn.DAYS(TODAY(),V289),"")</f>
        <v/>
      </c>
    </row>
    <row r="290" spans="1:33" x14ac:dyDescent="0.25">
      <c r="A290" s="59">
        <v>3499075</v>
      </c>
      <c r="B290" s="71" t="s">
        <v>456</v>
      </c>
      <c r="C290" s="71">
        <f>VLOOKUP(D290,[1]vacantes!$H:$I,2,FALSE)</f>
        <v>1049</v>
      </c>
      <c r="D290" s="71" t="str">
        <f>F290&amp;"-"&amp;S290&amp;"-"&amp;IF(V290="",1,2)</f>
        <v>273-18-2</v>
      </c>
      <c r="E290" s="71" t="s">
        <v>1117</v>
      </c>
      <c r="F290" s="71">
        <v>273</v>
      </c>
      <c r="G290" s="71" t="s">
        <v>457</v>
      </c>
      <c r="H290" s="62" t="s">
        <v>15</v>
      </c>
      <c r="I290" s="59" t="s">
        <v>225</v>
      </c>
      <c r="J290" s="60" t="s">
        <v>203</v>
      </c>
      <c r="K290" s="60">
        <v>0</v>
      </c>
      <c r="M290" s="62">
        <v>43101</v>
      </c>
      <c r="S290" s="59">
        <v>18</v>
      </c>
      <c r="V290" s="62">
        <v>43112</v>
      </c>
      <c r="W290" s="57">
        <v>0</v>
      </c>
      <c r="X290" s="27">
        <f>IF(AND(V290="",R290&lt;&gt;""),1,0)</f>
        <v>0</v>
      </c>
      <c r="Y290" s="27">
        <f>IF(AND(R290="",U290="",V290=""),1,0)</f>
        <v>0</v>
      </c>
      <c r="Z290" s="27">
        <f>IF(AND(OR(V290&lt;&gt;"",U290&lt;&gt;""),W290=""),1,0)</f>
        <v>0</v>
      </c>
      <c r="AA290" s="27">
        <f>IF(AND(V290&lt;&gt;"",W290=""),1,0)</f>
        <v>0</v>
      </c>
      <c r="AB290" s="27"/>
      <c r="AC290" s="27"/>
      <c r="AD290" s="27"/>
      <c r="AE290" s="5" t="str">
        <f ca="1">IF(Y290&lt;&gt;0,NETWORKDAYS(M290,TODAY()),"")</f>
        <v/>
      </c>
      <c r="AF290" s="59" t="str">
        <f>IF(Z290=1,NETWORKDAYS(M290,U290),"")</f>
        <v/>
      </c>
      <c r="AG290" s="5" t="str">
        <f ca="1">IF(AA290=1,_xlfn.DAYS(TODAY(),V290),"")</f>
        <v/>
      </c>
    </row>
    <row r="291" spans="1:33" x14ac:dyDescent="0.25">
      <c r="A291" s="59">
        <v>3495519</v>
      </c>
      <c r="B291" s="71" t="s">
        <v>444</v>
      </c>
      <c r="C291" s="71">
        <f>VLOOKUP(D291,[1]vacantes!$H:$I,2,FALSE)</f>
        <v>1051</v>
      </c>
      <c r="D291" s="71" t="str">
        <f>F291&amp;"-"&amp;S291&amp;"-"&amp;IF(V291="",1,2)</f>
        <v>268-18-2</v>
      </c>
      <c r="E291" s="71" t="s">
        <v>1107</v>
      </c>
      <c r="F291" s="71">
        <v>268</v>
      </c>
      <c r="G291" s="71" t="s">
        <v>295</v>
      </c>
      <c r="H291" s="62" t="s">
        <v>41</v>
      </c>
      <c r="I291" s="60" t="s">
        <v>215</v>
      </c>
      <c r="J291" s="60" t="s">
        <v>204</v>
      </c>
      <c r="K291" s="60">
        <v>0</v>
      </c>
      <c r="M291" s="62">
        <v>43101</v>
      </c>
      <c r="S291" s="59">
        <v>18</v>
      </c>
      <c r="V291" s="62">
        <v>43105</v>
      </c>
      <c r="W291" s="57">
        <v>0</v>
      </c>
      <c r="X291" s="27">
        <f>IF(AND(V291="",R291&lt;&gt;""),1,0)</f>
        <v>0</v>
      </c>
      <c r="Y291" s="27">
        <f>IF(AND(R291="",U291="",V291=""),1,0)</f>
        <v>0</v>
      </c>
      <c r="Z291" s="27">
        <f>IF(AND(OR(V291&lt;&gt;"",U291&lt;&gt;""),W291=""),1,0)</f>
        <v>0</v>
      </c>
      <c r="AA291" s="27">
        <f>IF(AND(V291&lt;&gt;"",W291=""),1,0)</f>
        <v>0</v>
      </c>
      <c r="AB291" s="27"/>
      <c r="AC291" s="27"/>
      <c r="AD291" s="27"/>
      <c r="AE291" s="5" t="str">
        <f ca="1">IF(Y291&lt;&gt;0,NETWORKDAYS(M291,TODAY()),"")</f>
        <v/>
      </c>
      <c r="AF291" s="59" t="str">
        <f>IF(Z291=1,NETWORKDAYS(M291,U291),"")</f>
        <v/>
      </c>
      <c r="AG291" s="5" t="str">
        <f ca="1">IF(AA291=1,_xlfn.DAYS(TODAY(),V291),"")</f>
        <v/>
      </c>
    </row>
    <row r="292" spans="1:33" x14ac:dyDescent="0.25">
      <c r="A292" s="59">
        <v>3495489</v>
      </c>
      <c r="B292" s="71" t="s">
        <v>408</v>
      </c>
      <c r="C292" s="71">
        <f>VLOOKUP(D292,[1]vacantes!$H:$I,2,FALSE)</f>
        <v>1052</v>
      </c>
      <c r="D292" s="71" t="str">
        <f>F292&amp;"-"&amp;S292&amp;"-"&amp;IF(V292="",1,2)</f>
        <v>265-12-2</v>
      </c>
      <c r="E292" s="71" t="s">
        <v>1109</v>
      </c>
      <c r="F292" s="71">
        <v>265</v>
      </c>
      <c r="G292" s="71" t="s">
        <v>368</v>
      </c>
      <c r="H292" s="62" t="s">
        <v>41</v>
      </c>
      <c r="I292" s="60" t="s">
        <v>225</v>
      </c>
      <c r="J292" s="60" t="s">
        <v>204</v>
      </c>
      <c r="K292" s="60">
        <v>0</v>
      </c>
      <c r="L292" s="60">
        <v>2</v>
      </c>
      <c r="M292" s="62">
        <v>43101</v>
      </c>
      <c r="N292" s="60" t="s">
        <v>28</v>
      </c>
      <c r="O292" s="60" t="s">
        <v>112</v>
      </c>
      <c r="S292" s="59">
        <v>12</v>
      </c>
      <c r="T292" s="60" t="s">
        <v>22</v>
      </c>
      <c r="U292" s="62">
        <v>43103</v>
      </c>
      <c r="V292" s="62">
        <v>43105</v>
      </c>
      <c r="W292" s="62">
        <v>43169</v>
      </c>
      <c r="X292" s="27">
        <f>IF(AND(V292="",R292&lt;&gt;""),1,0)</f>
        <v>0</v>
      </c>
      <c r="Y292" s="27">
        <f>IF(AND(R292="",U292="",V292=""),1,0)</f>
        <v>0</v>
      </c>
      <c r="Z292" s="27">
        <f>IF(AND(OR(V292&lt;&gt;"",U292&lt;&gt;""),W292=""),1,0)</f>
        <v>0</v>
      </c>
      <c r="AA292" s="27">
        <f>IF(AND(V292&lt;&gt;"",W292=""),1,0)</f>
        <v>0</v>
      </c>
      <c r="AB292" s="27"/>
      <c r="AC292" s="27"/>
      <c r="AD292" s="27"/>
      <c r="AE292" s="5" t="str">
        <f ca="1">IF(Y292&lt;&gt;0,NETWORKDAYS(M292,TODAY()),"")</f>
        <v/>
      </c>
      <c r="AF292" s="59" t="str">
        <f>IF(Z292=1,NETWORKDAYS(M292,U292),"")</f>
        <v/>
      </c>
      <c r="AG292" s="5" t="str">
        <f ca="1">IF(AA292=1,_xlfn.DAYS(TODAY(),V292),"")</f>
        <v/>
      </c>
    </row>
    <row r="293" spans="1:33" x14ac:dyDescent="0.25">
      <c r="A293" s="59">
        <v>1020802</v>
      </c>
      <c r="B293" s="71" t="s">
        <v>55</v>
      </c>
      <c r="C293" s="71">
        <f>VLOOKUP(D293,[1]vacantes!$H:$I,2,FALSE)</f>
        <v>1052</v>
      </c>
      <c r="D293" s="71" t="str">
        <f>F293&amp;"-"&amp;S293&amp;"-"&amp;IF(V293="",1,2)</f>
        <v>265-12-2</v>
      </c>
      <c r="E293" s="71" t="s">
        <v>1109</v>
      </c>
      <c r="F293" s="71">
        <v>265</v>
      </c>
      <c r="G293" s="71" t="s">
        <v>72</v>
      </c>
      <c r="H293" s="59" t="s">
        <v>41</v>
      </c>
      <c r="I293" s="59" t="s">
        <v>225</v>
      </c>
      <c r="J293" s="59" t="s">
        <v>203</v>
      </c>
      <c r="K293" s="60">
        <v>0</v>
      </c>
      <c r="L293" s="59"/>
      <c r="M293" s="61">
        <v>43115</v>
      </c>
      <c r="N293" s="59" t="s">
        <v>28</v>
      </c>
      <c r="O293" s="60" t="s">
        <v>112</v>
      </c>
      <c r="P293" s="59" t="s">
        <v>772</v>
      </c>
      <c r="Q293" s="59"/>
      <c r="R293" s="59"/>
      <c r="S293" s="59">
        <v>12</v>
      </c>
      <c r="T293" s="59" t="s">
        <v>22</v>
      </c>
      <c r="U293" s="61">
        <v>43117</v>
      </c>
      <c r="V293" s="61">
        <v>43122</v>
      </c>
      <c r="W293" s="62">
        <v>43144</v>
      </c>
      <c r="X293" s="27">
        <f>IF(AND(V293="",R293&lt;&gt;""),1,0)</f>
        <v>0</v>
      </c>
      <c r="Y293" s="27">
        <f>IF(AND(R293="",U293="",V293=""),1,0)</f>
        <v>0</v>
      </c>
      <c r="Z293" s="27">
        <f>IF(AND(OR(V293&lt;&gt;"",U293&lt;&gt;""),W293=""),1,0)</f>
        <v>0</v>
      </c>
      <c r="AA293" s="27">
        <f>IF(AND(V293&lt;&gt;"",W293=""),1,0)</f>
        <v>0</v>
      </c>
      <c r="AB293" s="27"/>
      <c r="AC293" s="27"/>
      <c r="AD293" s="27"/>
      <c r="AE293" s="5" t="str">
        <f ca="1">IF(Y293&lt;&gt;0,NETWORKDAYS(M293,TODAY()),"")</f>
        <v/>
      </c>
      <c r="AF293" s="59" t="str">
        <f>IF(Z293=1,NETWORKDAYS(M293,U293),"")</f>
        <v/>
      </c>
      <c r="AG293" s="5" t="str">
        <f ca="1">IF(AA293=1,_xlfn.DAYS(TODAY(),V293),"")</f>
        <v/>
      </c>
    </row>
    <row r="294" spans="1:33" x14ac:dyDescent="0.25">
      <c r="A294" s="59">
        <v>3495570</v>
      </c>
      <c r="B294" s="71" t="s">
        <v>476</v>
      </c>
      <c r="C294" s="71">
        <f>VLOOKUP(D294,[1]vacantes!$H:$I,2,FALSE)</f>
        <v>1053</v>
      </c>
      <c r="D294" s="71" t="str">
        <f>F294&amp;"-"&amp;S294&amp;"-"&amp;IF(V294="",1,2)</f>
        <v>264-18-2</v>
      </c>
      <c r="E294" s="71" t="s">
        <v>1104</v>
      </c>
      <c r="F294" s="71">
        <v>264</v>
      </c>
      <c r="G294" s="71" t="s">
        <v>227</v>
      </c>
      <c r="H294" s="62" t="s">
        <v>41</v>
      </c>
      <c r="I294" s="59" t="s">
        <v>205</v>
      </c>
      <c r="J294" s="60" t="s">
        <v>204</v>
      </c>
      <c r="K294" s="60">
        <v>0</v>
      </c>
      <c r="M294" s="62">
        <v>43101</v>
      </c>
      <c r="S294" s="59">
        <v>18</v>
      </c>
      <c r="V294" s="62">
        <v>43105</v>
      </c>
      <c r="W294" s="62">
        <v>43123</v>
      </c>
      <c r="X294" s="27">
        <f>IF(AND(V294="",R294&lt;&gt;""),1,0)</f>
        <v>0</v>
      </c>
      <c r="Y294" s="27">
        <f>IF(AND(R294="",U294="",V294=""),1,0)</f>
        <v>0</v>
      </c>
      <c r="Z294" s="27">
        <f>IF(AND(OR(V294&lt;&gt;"",U294&lt;&gt;""),W294=""),1,0)</f>
        <v>0</v>
      </c>
      <c r="AA294" s="27">
        <f>IF(AND(V294&lt;&gt;"",W294=""),1,0)</f>
        <v>0</v>
      </c>
      <c r="AB294" s="27"/>
      <c r="AC294" s="27"/>
      <c r="AD294" s="27"/>
      <c r="AE294" s="5" t="str">
        <f ca="1">IF(Y294&lt;&gt;0,NETWORKDAYS(M294,TODAY()),"")</f>
        <v/>
      </c>
      <c r="AF294" s="59" t="str">
        <f>IF(Z294=1,NETWORKDAYS(M294,U294),"")</f>
        <v/>
      </c>
      <c r="AG294" s="5" t="str">
        <f ca="1">IF(AA294=1,_xlfn.DAYS(TODAY(),V294),"")</f>
        <v/>
      </c>
    </row>
    <row r="295" spans="1:33" x14ac:dyDescent="0.25">
      <c r="A295" s="59">
        <v>3515051</v>
      </c>
      <c r="B295" s="71" t="s">
        <v>420</v>
      </c>
      <c r="C295" s="71">
        <f>VLOOKUP(D295,[1]vacantes!$H:$I,2,FALSE)</f>
        <v>1054</v>
      </c>
      <c r="D295" s="71" t="str">
        <f>F295&amp;"-"&amp;S295&amp;"-"&amp;IF(V295="",1,2)</f>
        <v>264-18-1</v>
      </c>
      <c r="E295" s="71" t="s">
        <v>1104</v>
      </c>
      <c r="F295" s="71">
        <v>264</v>
      </c>
      <c r="G295" s="72" t="s">
        <v>227</v>
      </c>
      <c r="H295" s="60" t="s">
        <v>41</v>
      </c>
      <c r="I295" s="59" t="s">
        <v>205</v>
      </c>
      <c r="J295" s="60" t="s">
        <v>203</v>
      </c>
      <c r="K295" s="60">
        <v>0</v>
      </c>
      <c r="M295" s="62">
        <v>43101</v>
      </c>
      <c r="S295" s="59">
        <v>18</v>
      </c>
      <c r="U295" s="62"/>
      <c r="W295" s="57">
        <v>0</v>
      </c>
      <c r="X295" s="27">
        <f>IF(AND(V295="",R295&lt;&gt;""),1,0)</f>
        <v>0</v>
      </c>
      <c r="Y295" s="27">
        <f>IF(AND(R295="",U295="",V295=""),1,0)</f>
        <v>1</v>
      </c>
      <c r="Z295" s="27">
        <f>IF(AND(OR(V295&lt;&gt;"",U295&lt;&gt;""),W295=""),1,0)</f>
        <v>0</v>
      </c>
      <c r="AA295" s="27">
        <f>IF(AND(V295&lt;&gt;"",W295=""),1,0)</f>
        <v>0</v>
      </c>
      <c r="AB295" s="27"/>
      <c r="AC295" s="27"/>
      <c r="AD295" s="27"/>
      <c r="AE295" s="5">
        <f ca="1">IF(Y295&lt;&gt;0,NETWORKDAYS(M295,TODAY()),"")</f>
        <v>91</v>
      </c>
      <c r="AF295" s="59" t="str">
        <f>IF(Z295=1,NETWORKDAYS(M295,U295),"")</f>
        <v/>
      </c>
      <c r="AG295" s="5" t="str">
        <f ca="1">IF(AA295=1,_xlfn.DAYS(TODAY(),V295),"")</f>
        <v/>
      </c>
    </row>
    <row r="296" spans="1:33" x14ac:dyDescent="0.25">
      <c r="A296" s="59">
        <v>3501075</v>
      </c>
      <c r="B296" s="71" t="s">
        <v>435</v>
      </c>
      <c r="C296" s="71">
        <f>VLOOKUP(D296,[1]vacantes!$H:$I,2,FALSE)</f>
        <v>1055</v>
      </c>
      <c r="D296" s="71" t="str">
        <f>F296&amp;"-"&amp;S296&amp;"-"&amp;IF(V296="",1,2)</f>
        <v>250-12-2</v>
      </c>
      <c r="E296" s="71" t="s">
        <v>1126</v>
      </c>
      <c r="F296" s="71">
        <v>250</v>
      </c>
      <c r="G296" s="72" t="s">
        <v>216</v>
      </c>
      <c r="H296" s="60" t="s">
        <v>10</v>
      </c>
      <c r="I296" s="59" t="s">
        <v>205</v>
      </c>
      <c r="J296" s="60" t="s">
        <v>203</v>
      </c>
      <c r="K296" s="60">
        <v>0</v>
      </c>
      <c r="M296" s="62">
        <v>43101</v>
      </c>
      <c r="N296" s="60" t="s">
        <v>28</v>
      </c>
      <c r="O296" s="60" t="s">
        <v>112</v>
      </c>
      <c r="S296" s="59">
        <v>12</v>
      </c>
      <c r="T296" s="60" t="s">
        <v>22</v>
      </c>
      <c r="U296" s="62">
        <v>43112</v>
      </c>
      <c r="V296" s="62">
        <v>43116</v>
      </c>
      <c r="W296" s="57">
        <v>0</v>
      </c>
      <c r="X296" s="27">
        <f>IF(AND(V296="",R296&lt;&gt;""),1,0)</f>
        <v>0</v>
      </c>
      <c r="Y296" s="27">
        <f>IF(AND(R296="",U296="",V296=""),1,0)</f>
        <v>0</v>
      </c>
      <c r="Z296" s="27">
        <f>IF(AND(OR(V296&lt;&gt;"",U296&lt;&gt;""),W296=""),1,0)</f>
        <v>0</v>
      </c>
      <c r="AA296" s="27">
        <f>IF(AND(V296&lt;&gt;"",W296=""),1,0)</f>
        <v>0</v>
      </c>
      <c r="AB296" s="27"/>
      <c r="AC296" s="27"/>
      <c r="AD296" s="27"/>
      <c r="AE296" s="5" t="str">
        <f ca="1">IF(Y296&lt;&gt;0,NETWORKDAYS(M296,TODAY()),"")</f>
        <v/>
      </c>
      <c r="AF296" s="59" t="str">
        <f>IF(Z296=1,NETWORKDAYS(M296,U296),"")</f>
        <v/>
      </c>
      <c r="AG296" s="5" t="str">
        <f ca="1">IF(AA296=1,_xlfn.DAYS(TODAY(),V296),"")</f>
        <v/>
      </c>
    </row>
    <row r="297" spans="1:33" x14ac:dyDescent="0.25">
      <c r="A297" s="59">
        <v>3512159</v>
      </c>
      <c r="B297" s="71" t="s">
        <v>419</v>
      </c>
      <c r="C297" s="71">
        <f>VLOOKUP(D297,[1]vacantes!$H:$I,2,FALSE)</f>
        <v>1055</v>
      </c>
      <c r="D297" s="71" t="str">
        <f>F297&amp;"-"&amp;S297&amp;"-"&amp;IF(V297="",1,2)</f>
        <v>250-12-2</v>
      </c>
      <c r="E297" s="71" t="s">
        <v>1126</v>
      </c>
      <c r="F297" s="71">
        <v>250</v>
      </c>
      <c r="G297" s="72" t="s">
        <v>216</v>
      </c>
      <c r="H297" s="60" t="s">
        <v>10</v>
      </c>
      <c r="I297" s="60" t="s">
        <v>215</v>
      </c>
      <c r="J297" s="60" t="s">
        <v>204</v>
      </c>
      <c r="K297" s="60">
        <v>0</v>
      </c>
      <c r="L297" s="60">
        <v>1</v>
      </c>
      <c r="M297" s="62">
        <v>43101</v>
      </c>
      <c r="N297" s="60" t="s">
        <v>27</v>
      </c>
      <c r="O297" s="60" t="s">
        <v>112</v>
      </c>
      <c r="S297" s="59">
        <v>12</v>
      </c>
      <c r="T297" s="60" t="s">
        <v>22</v>
      </c>
      <c r="U297" s="62">
        <v>43137</v>
      </c>
      <c r="V297" s="62">
        <v>43137</v>
      </c>
      <c r="W297" s="62">
        <v>43193</v>
      </c>
      <c r="X297" s="27">
        <f>IF(AND(V297="",R297&lt;&gt;""),1,0)</f>
        <v>0</v>
      </c>
      <c r="Y297" s="27">
        <f>IF(AND(R297="",U297="",V297=""),1,0)</f>
        <v>0</v>
      </c>
      <c r="Z297" s="27">
        <f>IF(AND(OR(V297&lt;&gt;"",U297&lt;&gt;""),W297=""),1,0)</f>
        <v>0</v>
      </c>
      <c r="AA297" s="27">
        <f>IF(AND(V297&lt;&gt;"",W297=""),1,0)</f>
        <v>0</v>
      </c>
      <c r="AB297" s="27"/>
      <c r="AC297" s="27"/>
      <c r="AD297" s="27"/>
      <c r="AE297" s="5" t="str">
        <f ca="1">IF(Y297&lt;&gt;0,NETWORKDAYS(M297,TODAY()),"")</f>
        <v/>
      </c>
      <c r="AF297" s="59" t="str">
        <f>IF(Z297=1,NETWORKDAYS(M297,U297),"")</f>
        <v/>
      </c>
      <c r="AG297" s="5" t="str">
        <f ca="1">IF(AA297=1,_xlfn.DAYS(TODAY(),V297),"")</f>
        <v/>
      </c>
    </row>
    <row r="298" spans="1:33" x14ac:dyDescent="0.25">
      <c r="A298" s="59">
        <v>3494189</v>
      </c>
      <c r="B298" s="71" t="s">
        <v>406</v>
      </c>
      <c r="C298" s="71">
        <f>VLOOKUP(D298,[1]vacantes!$H:$I,2,FALSE)</f>
        <v>1057</v>
      </c>
      <c r="D298" s="71" t="str">
        <f>F298&amp;"-"&amp;S298&amp;"-"&amp;IF(V298="",1,2)</f>
        <v>249-18-2</v>
      </c>
      <c r="E298" s="71" t="s">
        <v>1101</v>
      </c>
      <c r="F298" s="71">
        <v>249</v>
      </c>
      <c r="G298" s="71" t="s">
        <v>245</v>
      </c>
      <c r="H298" s="62" t="s">
        <v>15</v>
      </c>
      <c r="I298" s="59" t="s">
        <v>225</v>
      </c>
      <c r="J298" s="60" t="s">
        <v>204</v>
      </c>
      <c r="K298" s="60">
        <v>0</v>
      </c>
      <c r="M298" s="62">
        <v>43101</v>
      </c>
      <c r="S298" s="59">
        <v>18</v>
      </c>
      <c r="V298" s="62">
        <v>43102</v>
      </c>
      <c r="W298" s="62">
        <v>43180</v>
      </c>
      <c r="X298" s="27">
        <f>IF(AND(V298="",R298&lt;&gt;""),1,0)</f>
        <v>0</v>
      </c>
      <c r="Y298" s="27">
        <f>IF(AND(R298="",U298="",V298=""),1,0)</f>
        <v>0</v>
      </c>
      <c r="Z298" s="27">
        <f>IF(AND(OR(V298&lt;&gt;"",U298&lt;&gt;""),W298=""),1,0)</f>
        <v>0</v>
      </c>
      <c r="AA298" s="27">
        <f>IF(AND(V298&lt;&gt;"",W298=""),1,0)</f>
        <v>0</v>
      </c>
      <c r="AB298" s="27"/>
      <c r="AC298" s="27"/>
      <c r="AD298" s="27"/>
      <c r="AE298" s="5" t="str">
        <f ca="1">IF(Y298&lt;&gt;0,NETWORKDAYS(M298,TODAY()),"")</f>
        <v/>
      </c>
      <c r="AF298" s="59" t="str">
        <f>IF(Z298=1,NETWORKDAYS(M298,U298),"")</f>
        <v/>
      </c>
      <c r="AG298" s="5" t="str">
        <f ca="1">IF(AA298=1,_xlfn.DAYS(TODAY(),V298),"")</f>
        <v/>
      </c>
    </row>
    <row r="299" spans="1:33" x14ac:dyDescent="0.25">
      <c r="A299" s="59">
        <v>3495486</v>
      </c>
      <c r="B299" s="71" t="s">
        <v>445</v>
      </c>
      <c r="C299" s="71">
        <f>VLOOKUP(D299,[1]vacantes!$H:$I,2,FALSE)</f>
        <v>1058</v>
      </c>
      <c r="D299" s="71" t="str">
        <f>F299&amp;"-"&amp;S299&amp;"-"&amp;IF(V299="",1,2)</f>
        <v>247-12-2</v>
      </c>
      <c r="E299" s="71" t="s">
        <v>1108</v>
      </c>
      <c r="F299" s="71">
        <v>247</v>
      </c>
      <c r="G299" s="71" t="s">
        <v>47</v>
      </c>
      <c r="H299" s="62" t="s">
        <v>10</v>
      </c>
      <c r="I299" s="59" t="s">
        <v>475</v>
      </c>
      <c r="J299" s="60" t="s">
        <v>203</v>
      </c>
      <c r="K299" s="60">
        <v>0</v>
      </c>
      <c r="L299" s="60">
        <v>1</v>
      </c>
      <c r="M299" s="62">
        <v>43101</v>
      </c>
      <c r="N299" s="60" t="s">
        <v>28</v>
      </c>
      <c r="O299" s="60" t="s">
        <v>112</v>
      </c>
      <c r="S299" s="59">
        <v>12</v>
      </c>
      <c r="T299" s="60" t="s">
        <v>22</v>
      </c>
      <c r="U299" s="62">
        <v>43103</v>
      </c>
      <c r="V299" s="62">
        <v>43105</v>
      </c>
      <c r="W299" s="62">
        <v>43126</v>
      </c>
      <c r="X299" s="27">
        <f>IF(AND(V299="",R299&lt;&gt;""),1,0)</f>
        <v>0</v>
      </c>
      <c r="Y299" s="27">
        <f>IF(AND(R299="",U299="",V299=""),1,0)</f>
        <v>0</v>
      </c>
      <c r="Z299" s="27">
        <f>IF(AND(OR(V299&lt;&gt;"",U299&lt;&gt;""),W299=""),1,0)</f>
        <v>0</v>
      </c>
      <c r="AA299" s="27">
        <f>IF(AND(V299&lt;&gt;"",W299=""),1,0)</f>
        <v>0</v>
      </c>
      <c r="AB299" s="27"/>
      <c r="AC299" s="27"/>
      <c r="AD299" s="27"/>
      <c r="AE299" s="5" t="str">
        <f ca="1">IF(Y299&lt;&gt;0,NETWORKDAYS(M299,TODAY()),"")</f>
        <v/>
      </c>
      <c r="AF299" s="59" t="str">
        <f>IF(Z299=1,NETWORKDAYS(M299,U299),"")</f>
        <v/>
      </c>
      <c r="AG299" s="5" t="str">
        <f ca="1">IF(AA299=1,_xlfn.DAYS(TODAY(),V299),"")</f>
        <v/>
      </c>
    </row>
    <row r="300" spans="1:33" x14ac:dyDescent="0.25">
      <c r="A300" s="59">
        <v>3510904</v>
      </c>
      <c r="B300" s="71" t="s">
        <v>415</v>
      </c>
      <c r="C300" s="71">
        <f>VLOOKUP(D300,[1]vacantes!$H:$I,2,FALSE)</f>
        <v>1059</v>
      </c>
      <c r="D300" s="71" t="str">
        <f>F300&amp;"-"&amp;S300&amp;"-"&amp;IF(V300="",1,2)</f>
        <v>246-18-2</v>
      </c>
      <c r="E300" s="71" t="s">
        <v>1128</v>
      </c>
      <c r="F300" s="71">
        <v>246</v>
      </c>
      <c r="G300" s="72" t="s">
        <v>9</v>
      </c>
      <c r="H300" s="60" t="s">
        <v>10</v>
      </c>
      <c r="I300" s="59" t="s">
        <v>225</v>
      </c>
      <c r="J300" s="60" t="s">
        <v>204</v>
      </c>
      <c r="K300" s="60">
        <v>0</v>
      </c>
      <c r="L300" s="60">
        <v>2</v>
      </c>
      <c r="M300" s="62">
        <v>43101</v>
      </c>
      <c r="N300" s="60" t="s">
        <v>27</v>
      </c>
      <c r="O300" s="60" t="s">
        <v>112</v>
      </c>
      <c r="S300" s="59">
        <v>18</v>
      </c>
      <c r="U300" s="62">
        <v>43133</v>
      </c>
      <c r="V300" s="62">
        <v>43133</v>
      </c>
      <c r="W300" s="62">
        <v>43183</v>
      </c>
      <c r="X300" s="27">
        <f>IF(AND(V300="",R300&lt;&gt;""),1,0)</f>
        <v>0</v>
      </c>
      <c r="Y300" s="27">
        <f>IF(AND(R300="",U300="",V300=""),1,0)</f>
        <v>0</v>
      </c>
      <c r="Z300" s="27">
        <f>IF(AND(OR(V300&lt;&gt;"",U300&lt;&gt;""),W300=""),1,0)</f>
        <v>0</v>
      </c>
      <c r="AA300" s="27">
        <f>IF(AND(V300&lt;&gt;"",W300=""),1,0)</f>
        <v>0</v>
      </c>
      <c r="AB300" s="27"/>
      <c r="AC300" s="27"/>
      <c r="AD300" s="27"/>
      <c r="AE300" s="5" t="str">
        <f ca="1">IF(Y300&lt;&gt;0,NETWORKDAYS(M300,TODAY()),"")</f>
        <v/>
      </c>
      <c r="AF300" s="59" t="str">
        <f>IF(Z300=1,NETWORKDAYS(M300,U300),"")</f>
        <v/>
      </c>
      <c r="AG300" s="5" t="str">
        <f ca="1">IF(AA300=1,_xlfn.DAYS(TODAY(),V300),"")</f>
        <v/>
      </c>
    </row>
    <row r="301" spans="1:33" x14ac:dyDescent="0.25">
      <c r="A301" s="59">
        <v>3499046</v>
      </c>
      <c r="B301" s="71" t="s">
        <v>454</v>
      </c>
      <c r="C301" s="71">
        <f>VLOOKUP(D301,[1]vacantes!$H:$I,2,FALSE)</f>
        <v>1060</v>
      </c>
      <c r="D301" s="71" t="str">
        <f>F301&amp;"-"&amp;S301&amp;"-"&amp;IF(V301="",1,2)</f>
        <v>243-18-2</v>
      </c>
      <c r="E301" s="71" t="s">
        <v>1116</v>
      </c>
      <c r="F301" s="71">
        <v>243</v>
      </c>
      <c r="G301" s="71" t="s">
        <v>452</v>
      </c>
      <c r="H301" s="62" t="s">
        <v>10</v>
      </c>
      <c r="I301" s="59" t="s">
        <v>205</v>
      </c>
      <c r="J301" s="60" t="s">
        <v>203</v>
      </c>
      <c r="K301" s="60">
        <v>0</v>
      </c>
      <c r="M301" s="62">
        <v>43101</v>
      </c>
      <c r="S301" s="59">
        <v>18</v>
      </c>
      <c r="V301" s="62">
        <v>43112</v>
      </c>
      <c r="W301" s="57">
        <v>0</v>
      </c>
      <c r="X301" s="27">
        <f>IF(AND(V301="",R301&lt;&gt;""),1,0)</f>
        <v>0</v>
      </c>
      <c r="Y301" s="27">
        <f>IF(AND(R301="",U301="",V301=""),1,0)</f>
        <v>0</v>
      </c>
      <c r="Z301" s="27">
        <f>IF(AND(OR(V301&lt;&gt;"",U301&lt;&gt;""),W301=""),1,0)</f>
        <v>0</v>
      </c>
      <c r="AA301" s="27">
        <f>IF(AND(V301&lt;&gt;"",W301=""),1,0)</f>
        <v>0</v>
      </c>
      <c r="AB301" s="27"/>
      <c r="AC301" s="27"/>
      <c r="AD301" s="27"/>
      <c r="AE301" s="5" t="str">
        <f ca="1">IF(Y301&lt;&gt;0,NETWORKDAYS(M301,TODAY()),"")</f>
        <v/>
      </c>
      <c r="AF301" s="59" t="str">
        <f>IF(Z301=1,NETWORKDAYS(M301,U301),"")</f>
        <v/>
      </c>
      <c r="AG301" s="5" t="str">
        <f ca="1">IF(AA301=1,_xlfn.DAYS(TODAY(),V301),"")</f>
        <v/>
      </c>
    </row>
    <row r="302" spans="1:33" x14ac:dyDescent="0.25">
      <c r="A302" s="59">
        <v>3499050</v>
      </c>
      <c r="B302" s="71" t="s">
        <v>451</v>
      </c>
      <c r="C302" s="71">
        <f>VLOOKUP(D302,[1]vacantes!$H:$I,2,FALSE)</f>
        <v>1061</v>
      </c>
      <c r="D302" s="71" t="str">
        <f>F302&amp;"-"&amp;S302&amp;"-"&amp;IF(V302="",1,2)</f>
        <v>243-12-2</v>
      </c>
      <c r="E302" s="71" t="s">
        <v>1116</v>
      </c>
      <c r="F302" s="71">
        <v>243</v>
      </c>
      <c r="G302" s="71" t="s">
        <v>452</v>
      </c>
      <c r="H302" s="62" t="s">
        <v>14</v>
      </c>
      <c r="I302" s="59" t="s">
        <v>381</v>
      </c>
      <c r="J302" s="60" t="s">
        <v>204</v>
      </c>
      <c r="K302" s="60">
        <v>0</v>
      </c>
      <c r="L302" s="60">
        <v>1</v>
      </c>
      <c r="M302" s="62">
        <v>43101</v>
      </c>
      <c r="N302" s="60" t="s">
        <v>28</v>
      </c>
      <c r="O302" s="60" t="s">
        <v>112</v>
      </c>
      <c r="S302" s="59">
        <v>12</v>
      </c>
      <c r="T302" s="60" t="s">
        <v>22</v>
      </c>
      <c r="U302" s="62">
        <v>43109</v>
      </c>
      <c r="V302" s="62">
        <v>43112</v>
      </c>
      <c r="W302" s="57">
        <v>0</v>
      </c>
      <c r="X302" s="27">
        <f>IF(AND(V302="",R302&lt;&gt;""),1,0)</f>
        <v>0</v>
      </c>
      <c r="Y302" s="27">
        <f>IF(AND(R302="",U302="",V302=""),1,0)</f>
        <v>0</v>
      </c>
      <c r="Z302" s="27">
        <f>IF(AND(OR(V302&lt;&gt;"",U302&lt;&gt;""),W302=""),1,0)</f>
        <v>0</v>
      </c>
      <c r="AA302" s="27">
        <f>IF(AND(V302&lt;&gt;"",W302=""),1,0)</f>
        <v>0</v>
      </c>
      <c r="AB302" s="27"/>
      <c r="AC302" s="27"/>
      <c r="AD302" s="27"/>
      <c r="AE302" s="5" t="str">
        <f ca="1">IF(Y302&lt;&gt;0,NETWORKDAYS(M302,TODAY()),"")</f>
        <v/>
      </c>
      <c r="AF302" s="59" t="str">
        <f>IF(Z302=1,NETWORKDAYS(M302,U302),"")</f>
        <v/>
      </c>
      <c r="AG302" s="5" t="str">
        <f ca="1">IF(AA302=1,_xlfn.DAYS(TODAY(),V302),"")</f>
        <v/>
      </c>
    </row>
    <row r="303" spans="1:33" x14ac:dyDescent="0.25">
      <c r="A303" s="59">
        <v>3501062</v>
      </c>
      <c r="B303" s="71" t="s">
        <v>433</v>
      </c>
      <c r="C303" s="71">
        <f>VLOOKUP(D303,[1]vacantes!$H:$I,2,FALSE)</f>
        <v>1062</v>
      </c>
      <c r="D303" s="71" t="str">
        <f>F303&amp;"-"&amp;S303&amp;"-"&amp;IF(V303="",1,2)</f>
        <v>241-18-2</v>
      </c>
      <c r="E303" s="71" t="s">
        <v>1124</v>
      </c>
      <c r="F303" s="71">
        <v>241</v>
      </c>
      <c r="G303" s="72" t="s">
        <v>218</v>
      </c>
      <c r="H303" s="60" t="s">
        <v>10</v>
      </c>
      <c r="I303" s="59" t="s">
        <v>205</v>
      </c>
      <c r="J303" s="60" t="s">
        <v>203</v>
      </c>
      <c r="K303" s="60">
        <v>0</v>
      </c>
      <c r="M303" s="62">
        <v>43101</v>
      </c>
      <c r="S303" s="59">
        <v>18</v>
      </c>
      <c r="V303" s="62">
        <v>43116</v>
      </c>
      <c r="W303" s="57">
        <v>0</v>
      </c>
      <c r="X303" s="27">
        <f>IF(AND(V303="",R303&lt;&gt;""),1,0)</f>
        <v>0</v>
      </c>
      <c r="Y303" s="27">
        <f>IF(AND(R303="",U303="",V303=""),1,0)</f>
        <v>0</v>
      </c>
      <c r="Z303" s="27">
        <f>IF(AND(OR(V303&lt;&gt;"",U303&lt;&gt;""),W303=""),1,0)</f>
        <v>0</v>
      </c>
      <c r="AA303" s="27">
        <f>IF(AND(V303&lt;&gt;"",W303=""),1,0)</f>
        <v>0</v>
      </c>
      <c r="AB303" s="27"/>
      <c r="AC303" s="27"/>
      <c r="AD303" s="27"/>
      <c r="AE303" s="5" t="str">
        <f ca="1">IF(Y303&lt;&gt;0,NETWORKDAYS(M303,TODAY()),"")</f>
        <v/>
      </c>
      <c r="AF303" s="59" t="str">
        <f>IF(Z303=1,NETWORKDAYS(M303,U303),"")</f>
        <v/>
      </c>
      <c r="AG303" s="5" t="str">
        <f ca="1">IF(AA303=1,_xlfn.DAYS(TODAY(),V303),"")</f>
        <v/>
      </c>
    </row>
    <row r="304" spans="1:33" x14ac:dyDescent="0.25">
      <c r="A304" s="59">
        <v>3501081</v>
      </c>
      <c r="B304" s="71" t="s">
        <v>472</v>
      </c>
      <c r="C304" s="71">
        <f>VLOOKUP(D304,[1]vacantes!$H:$I,2,FALSE)</f>
        <v>1064</v>
      </c>
      <c r="D304" s="71" t="str">
        <f>F304&amp;"-"&amp;S304&amp;"-"&amp;IF(V304="",1,2)</f>
        <v>240-12-2</v>
      </c>
      <c r="E304" s="71" t="s">
        <v>1127</v>
      </c>
      <c r="F304" s="71">
        <v>240</v>
      </c>
      <c r="G304" s="71" t="s">
        <v>89</v>
      </c>
      <c r="H304" s="62" t="s">
        <v>357</v>
      </c>
      <c r="I304" s="59" t="s">
        <v>205</v>
      </c>
      <c r="J304" s="60" t="s">
        <v>203</v>
      </c>
      <c r="K304" s="60">
        <v>0</v>
      </c>
      <c r="M304" s="62">
        <v>43101</v>
      </c>
      <c r="N304" s="60" t="s">
        <v>28</v>
      </c>
      <c r="O304" s="60" t="s">
        <v>112</v>
      </c>
      <c r="S304" s="59">
        <v>12</v>
      </c>
      <c r="T304" s="60" t="s">
        <v>22</v>
      </c>
      <c r="U304" s="62">
        <v>43112</v>
      </c>
      <c r="V304" s="62">
        <v>43116</v>
      </c>
      <c r="W304" s="57">
        <v>0</v>
      </c>
      <c r="X304" s="27">
        <f>IF(AND(V304="",R304&lt;&gt;""),1,0)</f>
        <v>0</v>
      </c>
      <c r="Y304" s="27">
        <f>IF(AND(R304="",U304="",V304=""),1,0)</f>
        <v>0</v>
      </c>
      <c r="Z304" s="27">
        <f>IF(AND(OR(V304&lt;&gt;"",U304&lt;&gt;""),W304=""),1,0)</f>
        <v>0</v>
      </c>
      <c r="AA304" s="27">
        <f>IF(AND(V304&lt;&gt;"",W304=""),1,0)</f>
        <v>0</v>
      </c>
      <c r="AB304" s="27"/>
      <c r="AC304" s="27"/>
      <c r="AD304" s="27"/>
      <c r="AE304" s="5" t="str">
        <f ca="1">IF(Y304&lt;&gt;0,NETWORKDAYS(M304,TODAY()),"")</f>
        <v/>
      </c>
      <c r="AF304" s="59" t="str">
        <f>IF(Z304=1,NETWORKDAYS(M304,U304),"")</f>
        <v/>
      </c>
      <c r="AG304" s="5" t="str">
        <f ca="1">IF(AA304=1,_xlfn.DAYS(TODAY(),V304),"")</f>
        <v/>
      </c>
    </row>
    <row r="305" spans="1:33" x14ac:dyDescent="0.25">
      <c r="A305" s="59">
        <v>3499064</v>
      </c>
      <c r="B305" s="71" t="s">
        <v>448</v>
      </c>
      <c r="C305" s="71">
        <f>VLOOKUP(D305,[1]vacantes!$H:$I,2,FALSE)</f>
        <v>1065</v>
      </c>
      <c r="D305" s="71" t="str">
        <f>F305&amp;"-"&amp;S305&amp;"-"&amp;IF(V305="",1,2)</f>
        <v>237-12-2</v>
      </c>
      <c r="E305" s="71" t="s">
        <v>1115</v>
      </c>
      <c r="F305" s="71">
        <v>237</v>
      </c>
      <c r="G305" s="71" t="s">
        <v>449</v>
      </c>
      <c r="H305" s="62" t="s">
        <v>70</v>
      </c>
      <c r="I305" s="59" t="s">
        <v>225</v>
      </c>
      <c r="J305" s="60" t="s">
        <v>203</v>
      </c>
      <c r="K305" s="60">
        <v>0</v>
      </c>
      <c r="L305" s="60">
        <v>1</v>
      </c>
      <c r="M305" s="62">
        <v>43101</v>
      </c>
      <c r="N305" s="60" t="s">
        <v>28</v>
      </c>
      <c r="O305" s="60" t="s">
        <v>112</v>
      </c>
      <c r="S305" s="59">
        <v>12</v>
      </c>
      <c r="T305" s="60" t="s">
        <v>22</v>
      </c>
      <c r="U305" s="62">
        <v>43109</v>
      </c>
      <c r="V305" s="62">
        <v>43112</v>
      </c>
      <c r="W305" s="62">
        <v>43174</v>
      </c>
      <c r="X305" s="27">
        <f>IF(AND(V305="",R305&lt;&gt;""),1,0)</f>
        <v>0</v>
      </c>
      <c r="Y305" s="27">
        <f>IF(AND(R305="",U305="",V305=""),1,0)</f>
        <v>0</v>
      </c>
      <c r="Z305" s="27">
        <f>IF(AND(OR(V305&lt;&gt;"",U305&lt;&gt;""),W305=""),1,0)</f>
        <v>0</v>
      </c>
      <c r="AA305" s="27">
        <f>IF(AND(V305&lt;&gt;"",W305=""),1,0)</f>
        <v>0</v>
      </c>
      <c r="AB305" s="27"/>
      <c r="AC305" s="27"/>
      <c r="AD305" s="27"/>
      <c r="AE305" s="5" t="str">
        <f ca="1">IF(Y305&lt;&gt;0,NETWORKDAYS(M305,TODAY()),"")</f>
        <v/>
      </c>
      <c r="AF305" s="59" t="str">
        <f>IF(Z305=1,NETWORKDAYS(M305,U305),"")</f>
        <v/>
      </c>
      <c r="AG305" s="5" t="str">
        <f ca="1">IF(AA305=1,_xlfn.DAYS(TODAY(),V305),"")</f>
        <v/>
      </c>
    </row>
    <row r="306" spans="1:33" x14ac:dyDescent="0.25">
      <c r="A306" s="59">
        <v>3540570</v>
      </c>
      <c r="B306" s="71" t="s">
        <v>663</v>
      </c>
      <c r="C306" s="71">
        <f>VLOOKUP(D306,[1]vacantes!$H:$I,2,FALSE)</f>
        <v>1065</v>
      </c>
      <c r="D306" s="71" t="str">
        <f>F306&amp;"-"&amp;S306&amp;"-"&amp;IF(V306="",1,2)</f>
        <v>237-12-2</v>
      </c>
      <c r="E306" s="71" t="s">
        <v>1115</v>
      </c>
      <c r="F306" s="71">
        <v>237</v>
      </c>
      <c r="G306" s="71" t="s">
        <v>664</v>
      </c>
      <c r="H306" s="62" t="s">
        <v>70</v>
      </c>
      <c r="I306" s="60" t="s">
        <v>205</v>
      </c>
      <c r="J306" s="60" t="s">
        <v>203</v>
      </c>
      <c r="K306" s="60" t="s">
        <v>781</v>
      </c>
      <c r="L306" s="60">
        <v>1</v>
      </c>
      <c r="M306" s="62">
        <v>43182</v>
      </c>
      <c r="N306" s="60" t="s">
        <v>27</v>
      </c>
      <c r="O306" s="60" t="s">
        <v>172</v>
      </c>
      <c r="S306" s="59">
        <v>12</v>
      </c>
      <c r="T306" s="60" t="s">
        <v>22</v>
      </c>
      <c r="U306" s="62">
        <v>43186</v>
      </c>
      <c r="V306" s="62">
        <v>43192</v>
      </c>
      <c r="W306" s="57">
        <v>43192</v>
      </c>
      <c r="X306" s="27">
        <f>IF(AND(V306="",R306&lt;&gt;""),1,0)</f>
        <v>0</v>
      </c>
      <c r="Y306" s="27">
        <f>IF(AND(R306="",U306="",V306=""),1,0)</f>
        <v>0</v>
      </c>
      <c r="Z306" s="27">
        <f>IF(AND(OR(V306&lt;&gt;"",U306&lt;&gt;""),W306=""),1,0)</f>
        <v>0</v>
      </c>
      <c r="AA306" s="27">
        <f>IF(AND(V306&lt;&gt;"",W306=""),1,0)</f>
        <v>0</v>
      </c>
      <c r="AB306" s="27"/>
      <c r="AC306" s="27"/>
      <c r="AD306" s="27"/>
      <c r="AE306" s="5" t="str">
        <f ca="1">IF(Y306&lt;&gt;0,NETWORKDAYS(M306,TODAY()),"")</f>
        <v/>
      </c>
      <c r="AF306" s="59" t="str">
        <f>IF(Z306=1,NETWORKDAYS(M306,U306),"")</f>
        <v/>
      </c>
      <c r="AG306" s="5" t="str">
        <f ca="1">IF(AA306=1,_xlfn.DAYS(TODAY(),V306),"")</f>
        <v/>
      </c>
    </row>
    <row r="307" spans="1:33" x14ac:dyDescent="0.25">
      <c r="A307" s="59">
        <v>3548444</v>
      </c>
      <c r="B307" s="71" t="s">
        <v>901</v>
      </c>
      <c r="C307" s="71">
        <f>VLOOKUP(D307,[1]vacantes!$H:$I,2,FALSE)</f>
        <v>1065</v>
      </c>
      <c r="D307" s="71" t="str">
        <f>F307&amp;"-"&amp;S307&amp;"-"&amp;IF(V307="",1,2)</f>
        <v>237-12-2</v>
      </c>
      <c r="E307" s="71" t="s">
        <v>1115</v>
      </c>
      <c r="F307" s="71">
        <v>237</v>
      </c>
      <c r="G307" s="90" t="s">
        <v>449</v>
      </c>
      <c r="H307" s="63" t="s">
        <v>70</v>
      </c>
      <c r="I307" s="63" t="s">
        <v>205</v>
      </c>
      <c r="J307" s="63" t="s">
        <v>203</v>
      </c>
      <c r="K307" s="63" t="s">
        <v>902</v>
      </c>
      <c r="L307" s="63">
        <v>1</v>
      </c>
      <c r="M307" s="64">
        <v>43201</v>
      </c>
      <c r="N307" s="63" t="s">
        <v>27</v>
      </c>
      <c r="O307" s="63" t="s">
        <v>112</v>
      </c>
      <c r="P307" s="69"/>
      <c r="Q307" s="69"/>
      <c r="R307" s="69"/>
      <c r="S307" s="59">
        <v>12</v>
      </c>
      <c r="T307" s="63" t="s">
        <v>22</v>
      </c>
      <c r="U307" s="64">
        <v>43203</v>
      </c>
      <c r="V307" s="62">
        <v>43207</v>
      </c>
      <c r="W307" s="57">
        <v>43207</v>
      </c>
      <c r="X307" s="27">
        <f>IF(AND(V307="",R307&lt;&gt;""),1,0)</f>
        <v>0</v>
      </c>
      <c r="Y307" s="27">
        <f>IF(AND(R307="",U307="",V307=""),1,0)</f>
        <v>0</v>
      </c>
      <c r="Z307" s="27">
        <f>IF(AND(OR(V307&lt;&gt;"",U307&lt;&gt;""),W307=""),1,0)</f>
        <v>0</v>
      </c>
      <c r="AA307" s="27">
        <f>IF(AND(V307&lt;&gt;"",W307=""),1,0)</f>
        <v>0</v>
      </c>
      <c r="AB307" s="27"/>
      <c r="AC307" s="27"/>
      <c r="AD307" s="27"/>
      <c r="AE307" s="5" t="str">
        <f ca="1">IF(Y307&lt;&gt;0,NETWORKDAYS(M307,TODAY()),"")</f>
        <v/>
      </c>
      <c r="AF307" s="59" t="str">
        <f>IF(Z307=1,NETWORKDAYS(M307,U307),"")</f>
        <v/>
      </c>
      <c r="AG307" s="5" t="str">
        <f ca="1">IF(AA307=1,_xlfn.DAYS(TODAY(),V307),"")</f>
        <v/>
      </c>
    </row>
    <row r="308" spans="1:33" x14ac:dyDescent="0.25">
      <c r="A308" s="59">
        <v>3495515</v>
      </c>
      <c r="B308" s="71" t="s">
        <v>439</v>
      </c>
      <c r="C308" s="71">
        <f>VLOOKUP(D308,[1]vacantes!$H:$I,2,FALSE)</f>
        <v>1066</v>
      </c>
      <c r="D308" s="71" t="str">
        <f>F308&amp;"-"&amp;S308&amp;"-"&amp;IF(V308="",1,2)</f>
        <v>236-12-2</v>
      </c>
      <c r="E308" s="71" t="s">
        <v>1105</v>
      </c>
      <c r="F308" s="71">
        <v>236</v>
      </c>
      <c r="G308" s="71" t="s">
        <v>440</v>
      </c>
      <c r="H308" s="62" t="s">
        <v>70</v>
      </c>
      <c r="I308" s="59" t="s">
        <v>475</v>
      </c>
      <c r="J308" s="60" t="s">
        <v>204</v>
      </c>
      <c r="K308" s="60">
        <v>0</v>
      </c>
      <c r="L308" s="60">
        <v>1</v>
      </c>
      <c r="M308" s="62">
        <v>43101</v>
      </c>
      <c r="N308" s="60" t="s">
        <v>28</v>
      </c>
      <c r="O308" s="60" t="s">
        <v>112</v>
      </c>
      <c r="S308" s="59">
        <v>12</v>
      </c>
      <c r="T308" s="60" t="s">
        <v>22</v>
      </c>
      <c r="U308" s="62">
        <v>43103</v>
      </c>
      <c r="V308" s="62">
        <v>43105</v>
      </c>
      <c r="W308" s="57">
        <v>0</v>
      </c>
      <c r="X308" s="27">
        <f>IF(AND(V308="",R308&lt;&gt;""),1,0)</f>
        <v>0</v>
      </c>
      <c r="Y308" s="27">
        <f>IF(AND(R308="",U308="",V308=""),1,0)</f>
        <v>0</v>
      </c>
      <c r="Z308" s="27">
        <f>IF(AND(OR(V308&lt;&gt;"",U308&lt;&gt;""),W308=""),1,0)</f>
        <v>0</v>
      </c>
      <c r="AA308" s="27">
        <f>IF(AND(V308&lt;&gt;"",W308=""),1,0)</f>
        <v>0</v>
      </c>
      <c r="AB308" s="27"/>
      <c r="AC308" s="27"/>
      <c r="AD308" s="27"/>
      <c r="AE308" s="5" t="str">
        <f ca="1">IF(Y308&lt;&gt;0,NETWORKDAYS(M308,TODAY()),"")</f>
        <v/>
      </c>
      <c r="AF308" s="59" t="str">
        <f>IF(Z308=1,NETWORKDAYS(M308,U308),"")</f>
        <v/>
      </c>
      <c r="AG308" s="5" t="str">
        <f ca="1">IF(AA308=1,_xlfn.DAYS(TODAY(),V308),"")</f>
        <v/>
      </c>
    </row>
    <row r="309" spans="1:33" x14ac:dyDescent="0.25">
      <c r="A309" s="59">
        <v>3534650</v>
      </c>
      <c r="B309" s="71" t="s">
        <v>578</v>
      </c>
      <c r="C309" s="71">
        <f>VLOOKUP(D309,[1]vacantes!$H:$I,2,FALSE)</f>
        <v>1066</v>
      </c>
      <c r="D309" s="71" t="str">
        <f>F309&amp;"-"&amp;S309&amp;"-"&amp;IF(V309="",1,2)</f>
        <v>236-12-2</v>
      </c>
      <c r="E309" s="71" t="s">
        <v>1105</v>
      </c>
      <c r="F309" s="71">
        <v>236</v>
      </c>
      <c r="G309" s="71" t="s">
        <v>440</v>
      </c>
      <c r="H309" s="62" t="s">
        <v>70</v>
      </c>
      <c r="I309" s="60" t="s">
        <v>205</v>
      </c>
      <c r="J309" s="60" t="s">
        <v>204</v>
      </c>
      <c r="K309" s="60">
        <v>0</v>
      </c>
      <c r="L309" s="60">
        <v>0</v>
      </c>
      <c r="M309" s="62">
        <v>43172</v>
      </c>
      <c r="N309" s="60" t="s">
        <v>27</v>
      </c>
      <c r="O309" s="60" t="s">
        <v>172</v>
      </c>
      <c r="S309" s="59">
        <v>12</v>
      </c>
      <c r="T309" s="60" t="s">
        <v>22</v>
      </c>
      <c r="U309" s="62">
        <v>43174</v>
      </c>
      <c r="V309" s="62">
        <v>43179</v>
      </c>
      <c r="W309" s="57">
        <v>43179</v>
      </c>
      <c r="X309" s="27">
        <f>IF(AND(V309="",R309&lt;&gt;""),1,0)</f>
        <v>0</v>
      </c>
      <c r="Y309" s="27">
        <f>IF(AND(R309="",U309="",V309=""),1,0)</f>
        <v>0</v>
      </c>
      <c r="Z309" s="27">
        <f>IF(AND(OR(V309&lt;&gt;"",U309&lt;&gt;""),W309=""),1,0)</f>
        <v>0</v>
      </c>
      <c r="AA309" s="27">
        <f>IF(AND(V309&lt;&gt;"",W309=""),1,0)</f>
        <v>0</v>
      </c>
      <c r="AB309" s="27"/>
      <c r="AC309" s="27"/>
      <c r="AD309" s="27"/>
      <c r="AE309" s="5" t="str">
        <f ca="1">IF(Y309&lt;&gt;0,NETWORKDAYS(M309,TODAY()),"")</f>
        <v/>
      </c>
      <c r="AF309" s="59" t="str">
        <f>IF(Z309=1,NETWORKDAYS(M309,U309),"")</f>
        <v/>
      </c>
      <c r="AG309" s="5" t="str">
        <f ca="1">IF(AA309=1,_xlfn.DAYS(TODAY(),V309),"")</f>
        <v/>
      </c>
    </row>
    <row r="310" spans="1:33" x14ac:dyDescent="0.25">
      <c r="A310" s="59">
        <v>1823037</v>
      </c>
      <c r="B310" s="71" t="s">
        <v>417</v>
      </c>
      <c r="C310" s="71">
        <f>VLOOKUP(D310,[1]vacantes!$H:$I,2,FALSE)</f>
        <v>1067</v>
      </c>
      <c r="D310" s="71" t="str">
        <f>F310&amp;"-"&amp;S310&amp;"-"&amp;IF(V310="",1,2)</f>
        <v>235-18-2</v>
      </c>
      <c r="E310" s="71" t="s">
        <v>1136</v>
      </c>
      <c r="F310" s="71">
        <v>235</v>
      </c>
      <c r="G310" s="72" t="s">
        <v>425</v>
      </c>
      <c r="H310" s="60" t="s">
        <v>70</v>
      </c>
      <c r="I310" s="60" t="s">
        <v>215</v>
      </c>
      <c r="J310" s="60" t="s">
        <v>203</v>
      </c>
      <c r="K310" s="60">
        <v>0</v>
      </c>
      <c r="L310" s="60">
        <v>1</v>
      </c>
      <c r="M310" s="62">
        <v>43101</v>
      </c>
      <c r="N310" s="60" t="s">
        <v>27</v>
      </c>
      <c r="O310" s="60" t="s">
        <v>112</v>
      </c>
      <c r="S310" s="59">
        <v>18</v>
      </c>
      <c r="U310" s="62">
        <v>43133</v>
      </c>
      <c r="V310" s="62">
        <v>43137</v>
      </c>
      <c r="W310" s="57">
        <v>0</v>
      </c>
      <c r="X310" s="27">
        <f>IF(AND(V310="",R310&lt;&gt;""),1,0)</f>
        <v>0</v>
      </c>
      <c r="Y310" s="27">
        <f>IF(AND(R310="",U310="",V310=""),1,0)</f>
        <v>0</v>
      </c>
      <c r="Z310" s="27">
        <f>IF(AND(OR(V310&lt;&gt;"",U310&lt;&gt;""),W310=""),1,0)</f>
        <v>0</v>
      </c>
      <c r="AA310" s="27">
        <f>IF(AND(V310&lt;&gt;"",W310=""),1,0)</f>
        <v>0</v>
      </c>
      <c r="AB310" s="27"/>
      <c r="AC310" s="27"/>
      <c r="AD310" s="27"/>
      <c r="AE310" s="5" t="str">
        <f ca="1">IF(Y310&lt;&gt;0,NETWORKDAYS(M310,TODAY()),"")</f>
        <v/>
      </c>
      <c r="AF310" s="59" t="str">
        <f>IF(Z310=1,NETWORKDAYS(M310,U310),"")</f>
        <v/>
      </c>
      <c r="AG310" s="5" t="str">
        <f ca="1">IF(AA310=1,_xlfn.DAYS(TODAY(),V310),"")</f>
        <v/>
      </c>
    </row>
    <row r="311" spans="1:33" x14ac:dyDescent="0.25">
      <c r="A311" s="59">
        <v>3499148</v>
      </c>
      <c r="B311" s="71" t="s">
        <v>464</v>
      </c>
      <c r="C311" s="71">
        <f>VLOOKUP(D311,[1]vacantes!$H:$I,2,FALSE)</f>
        <v>1068</v>
      </c>
      <c r="D311" s="71" t="str">
        <f>F311&amp;"-"&amp;S311&amp;"-"&amp;IF(V311="",1,2)</f>
        <v>233-12-2</v>
      </c>
      <c r="E311" s="71" t="s">
        <v>1120</v>
      </c>
      <c r="F311" s="71">
        <v>233</v>
      </c>
      <c r="G311" s="71" t="s">
        <v>465</v>
      </c>
      <c r="H311" s="62" t="s">
        <v>70</v>
      </c>
      <c r="I311" s="59" t="s">
        <v>225</v>
      </c>
      <c r="J311" s="60" t="s">
        <v>203</v>
      </c>
      <c r="K311" s="60">
        <v>0</v>
      </c>
      <c r="L311" s="60">
        <v>1</v>
      </c>
      <c r="M311" s="62">
        <v>43101</v>
      </c>
      <c r="N311" s="60" t="s">
        <v>28</v>
      </c>
      <c r="O311" s="60" t="s">
        <v>112</v>
      </c>
      <c r="S311" s="59">
        <v>12</v>
      </c>
      <c r="T311" s="60" t="s">
        <v>22</v>
      </c>
      <c r="U311" s="62">
        <v>43109</v>
      </c>
      <c r="V311" s="62">
        <v>43112</v>
      </c>
      <c r="W311" s="57">
        <v>0</v>
      </c>
      <c r="X311" s="27">
        <f>IF(AND(V311="",R311&lt;&gt;""),1,0)</f>
        <v>0</v>
      </c>
      <c r="Y311" s="27">
        <f>IF(AND(R311="",U311="",V311=""),1,0)</f>
        <v>0</v>
      </c>
      <c r="Z311" s="27">
        <f>IF(AND(OR(V311&lt;&gt;"",U311&lt;&gt;""),W311=""),1,0)</f>
        <v>0</v>
      </c>
      <c r="AA311" s="27">
        <f>IF(AND(V311&lt;&gt;"",W311=""),1,0)</f>
        <v>0</v>
      </c>
      <c r="AB311" s="27"/>
      <c r="AC311" s="27"/>
      <c r="AD311" s="27"/>
      <c r="AE311" s="5" t="str">
        <f ca="1">IF(Y311&lt;&gt;0,NETWORKDAYS(M311,TODAY()),"")</f>
        <v/>
      </c>
      <c r="AF311" s="59" t="str">
        <f>IF(Z311=1,NETWORKDAYS(M311,U311),"")</f>
        <v/>
      </c>
      <c r="AG311" s="5" t="str">
        <f ca="1">IF(AA311=1,_xlfn.DAYS(TODAY(),V311),"")</f>
        <v/>
      </c>
    </row>
    <row r="312" spans="1:33" x14ac:dyDescent="0.25">
      <c r="A312" s="59">
        <v>3247709</v>
      </c>
      <c r="B312" s="71" t="s">
        <v>414</v>
      </c>
      <c r="C312" s="71">
        <f>VLOOKUP(D312,[1]vacantes!$H:$I,2,FALSE)</f>
        <v>1069</v>
      </c>
      <c r="D312" s="71" t="str">
        <f>F312&amp;"-"&amp;S312&amp;"-"&amp;IF(V312="",1,2)</f>
        <v>327-17-2</v>
      </c>
      <c r="E312" s="71" t="s">
        <v>1134</v>
      </c>
      <c r="F312" s="71">
        <v>327</v>
      </c>
      <c r="G312" s="71" t="s">
        <v>11</v>
      </c>
      <c r="H312" s="59" t="s">
        <v>12</v>
      </c>
      <c r="I312" s="59" t="s">
        <v>205</v>
      </c>
      <c r="J312" s="59" t="s">
        <v>203</v>
      </c>
      <c r="K312" s="60">
        <v>0</v>
      </c>
      <c r="L312" s="59"/>
      <c r="M312" s="61">
        <v>43104</v>
      </c>
      <c r="N312" s="59" t="s">
        <v>27</v>
      </c>
      <c r="O312" s="59" t="s">
        <v>346</v>
      </c>
      <c r="P312" s="59" t="s">
        <v>772</v>
      </c>
      <c r="Q312" s="59"/>
      <c r="R312" s="59"/>
      <c r="S312" s="59">
        <v>17</v>
      </c>
      <c r="T312" s="59" t="s">
        <v>23</v>
      </c>
      <c r="U312" s="61">
        <v>43122</v>
      </c>
      <c r="V312" s="61">
        <v>43126</v>
      </c>
      <c r="W312" s="57">
        <v>0</v>
      </c>
      <c r="X312" s="27">
        <f>IF(AND(V312="",R312&lt;&gt;""),1,0)</f>
        <v>0</v>
      </c>
      <c r="Y312" s="27">
        <f>IF(AND(R312="",U312="",V312=""),1,0)</f>
        <v>0</v>
      </c>
      <c r="Z312" s="27">
        <f>IF(AND(OR(V312&lt;&gt;"",U312&lt;&gt;""),W312=""),1,0)</f>
        <v>0</v>
      </c>
      <c r="AA312" s="27">
        <f>IF(AND(V312&lt;&gt;"",W312=""),1,0)</f>
        <v>0</v>
      </c>
      <c r="AB312" s="27"/>
      <c r="AC312" s="27"/>
      <c r="AD312" s="27"/>
      <c r="AE312" s="5" t="str">
        <f ca="1">IF(Y312&lt;&gt;0,NETWORKDAYS(M312,TODAY()),"")</f>
        <v/>
      </c>
      <c r="AF312" s="59" t="str">
        <f>IF(Z312=1,NETWORKDAYS(M312,U312),"")</f>
        <v/>
      </c>
      <c r="AG312" s="5" t="str">
        <f ca="1">IF(AA312=1,_xlfn.DAYS(TODAY(),V312),"")</f>
        <v/>
      </c>
    </row>
    <row r="313" spans="1:33" x14ac:dyDescent="0.25">
      <c r="A313" s="59">
        <v>0</v>
      </c>
      <c r="B313" s="71" t="s">
        <v>1036</v>
      </c>
      <c r="C313" s="71">
        <f>VLOOKUP(D313,[1]vacantes!$H:$I,2,FALSE)</f>
        <v>1071</v>
      </c>
      <c r="D313" s="71" t="str">
        <f>F313&amp;"-"&amp;S313&amp;"-"&amp;IF(V313="",1,2)</f>
        <v>348-17-1</v>
      </c>
      <c r="E313" s="71" t="s">
        <v>1150</v>
      </c>
      <c r="F313" s="71">
        <v>348</v>
      </c>
      <c r="G313" s="72" t="s">
        <v>74</v>
      </c>
      <c r="H313" s="60" t="s">
        <v>884</v>
      </c>
      <c r="I313" s="60" t="s">
        <v>205</v>
      </c>
      <c r="J313" s="60" t="s">
        <v>203</v>
      </c>
      <c r="K313" s="62">
        <v>35298</v>
      </c>
      <c r="M313" s="62">
        <v>43217</v>
      </c>
      <c r="N313" s="60" t="s">
        <v>28</v>
      </c>
      <c r="O313" s="60" t="s">
        <v>112</v>
      </c>
      <c r="Q313" s="60" t="s">
        <v>1091</v>
      </c>
      <c r="S313" s="59">
        <v>17</v>
      </c>
      <c r="T313" s="60" t="s">
        <v>23</v>
      </c>
      <c r="W313" s="57">
        <v>0</v>
      </c>
      <c r="X313" s="27">
        <f>IF(AND(V313="",R313&lt;&gt;""),1,0)</f>
        <v>0</v>
      </c>
      <c r="Y313" s="27">
        <f>IF(AND(R313="",U313="",V313=""),1,0)</f>
        <v>1</v>
      </c>
      <c r="Z313" s="27">
        <f>IF(AND(OR(V313&lt;&gt;"",U313&lt;&gt;""),W313=""),1,0)</f>
        <v>0</v>
      </c>
      <c r="AA313" s="27">
        <f>IF(AND(V313&lt;&gt;"",W313=""),1,0)</f>
        <v>0</v>
      </c>
    </row>
    <row r="314" spans="1:33" x14ac:dyDescent="0.25">
      <c r="A314" s="59">
        <v>0</v>
      </c>
      <c r="B314" s="71" t="s">
        <v>430</v>
      </c>
      <c r="C314" s="71">
        <f>VLOOKUP(D314,[1]vacantes!$H:$I,2,FALSE)</f>
        <v>1072</v>
      </c>
      <c r="D314" s="71" t="str">
        <f>F314&amp;"-"&amp;S314&amp;"-"&amp;IF(V314="",1,2)</f>
        <v>344-14-2</v>
      </c>
      <c r="E314" s="71" t="s">
        <v>1112</v>
      </c>
      <c r="F314" s="71">
        <v>344</v>
      </c>
      <c r="G314" s="71" t="s">
        <v>25</v>
      </c>
      <c r="H314" s="59" t="s">
        <v>6</v>
      </c>
      <c r="I314" s="59" t="s">
        <v>205</v>
      </c>
      <c r="J314" s="59" t="s">
        <v>203</v>
      </c>
      <c r="K314" s="60">
        <v>0</v>
      </c>
      <c r="L314" s="59"/>
      <c r="M314" s="61">
        <v>43109</v>
      </c>
      <c r="N314" s="59" t="s">
        <v>27</v>
      </c>
      <c r="O314" s="59"/>
      <c r="P314" s="59"/>
      <c r="Q314" s="59" t="s">
        <v>46</v>
      </c>
      <c r="R314" s="59"/>
      <c r="S314" s="59">
        <v>14</v>
      </c>
      <c r="T314" s="59" t="s">
        <v>35</v>
      </c>
      <c r="U314" s="61">
        <v>43117</v>
      </c>
      <c r="V314" s="61">
        <v>43119</v>
      </c>
      <c r="W314" s="57">
        <v>0</v>
      </c>
      <c r="X314" s="27">
        <f>IF(AND(V314="",R314&lt;&gt;""),1,0)</f>
        <v>0</v>
      </c>
      <c r="Y314" s="27">
        <f>IF(AND(R314="",U314="",V314=""),1,0)</f>
        <v>0</v>
      </c>
      <c r="Z314" s="27">
        <f>IF(AND(OR(V314&lt;&gt;"",U314&lt;&gt;""),W314=""),1,0)</f>
        <v>0</v>
      </c>
      <c r="AA314" s="27">
        <f>IF(AND(V314&lt;&gt;"",W314=""),1,0)</f>
        <v>0</v>
      </c>
      <c r="AB314" s="56" t="e">
        <f ca="1">+YEARFRAC(#REF!,TODAY())</f>
        <v>#REF!</v>
      </c>
      <c r="AC314" s="56"/>
      <c r="AD314" s="27"/>
      <c r="AE314" s="5" t="str">
        <f ca="1">IF(Y314&lt;&gt;0,NETWORKDAYS(M314,TODAY()),"")</f>
        <v/>
      </c>
      <c r="AF314" s="59" t="str">
        <f>IF(Z314=1,NETWORKDAYS(M314,U314),"")</f>
        <v/>
      </c>
      <c r="AG314" s="5" t="str">
        <f ca="1">IF(AA314=1,_xlfn.DAYS(TODAY(),V314),"")</f>
        <v/>
      </c>
    </row>
    <row r="315" spans="1:33" x14ac:dyDescent="0.25">
      <c r="A315" s="59">
        <v>3503066</v>
      </c>
      <c r="B315" s="71" t="s">
        <v>690</v>
      </c>
      <c r="C315" s="71">
        <f>VLOOKUP(D315,[1]vacantes!$H:$I,2,FALSE)</f>
        <v>1072</v>
      </c>
      <c r="D315" s="71" t="str">
        <f>F315&amp;"-"&amp;S315&amp;"-"&amp;IF(V315="",1,2)</f>
        <v>344-14-2</v>
      </c>
      <c r="E315" s="71" t="s">
        <v>1112</v>
      </c>
      <c r="F315" s="71">
        <v>344</v>
      </c>
      <c r="G315" s="72" t="s">
        <v>25</v>
      </c>
      <c r="H315" s="60" t="s">
        <v>6</v>
      </c>
      <c r="I315" s="59" t="s">
        <v>205</v>
      </c>
      <c r="J315" s="60" t="s">
        <v>203</v>
      </c>
      <c r="K315" s="60">
        <v>0</v>
      </c>
      <c r="L315" s="60">
        <v>2</v>
      </c>
      <c r="M315" s="62">
        <v>43110</v>
      </c>
      <c r="N315" s="60" t="s">
        <v>27</v>
      </c>
      <c r="O315" s="60" t="s">
        <v>112</v>
      </c>
      <c r="S315" s="59">
        <v>14</v>
      </c>
      <c r="T315" s="60" t="s">
        <v>35</v>
      </c>
      <c r="U315" s="62">
        <v>43112</v>
      </c>
      <c r="V315" s="62">
        <v>43119</v>
      </c>
      <c r="W315" s="57">
        <v>0</v>
      </c>
      <c r="X315" s="27">
        <f>IF(AND(V315="",R315&lt;&gt;""),1,0)</f>
        <v>0</v>
      </c>
      <c r="Y315" s="27">
        <f>IF(AND(R315="",U315="",V315=""),1,0)</f>
        <v>0</v>
      </c>
      <c r="Z315" s="27">
        <f>IF(AND(OR(V315&lt;&gt;"",U315&lt;&gt;""),W315=""),1,0)</f>
        <v>0</v>
      </c>
      <c r="AA315" s="27">
        <f>IF(AND(V315&lt;&gt;"",W315=""),1,0)</f>
        <v>0</v>
      </c>
      <c r="AB315" s="56" t="e">
        <f ca="1">+YEARFRAC(#REF!,TODAY())</f>
        <v>#REF!</v>
      </c>
      <c r="AC315" s="56"/>
      <c r="AD315" s="27"/>
      <c r="AE315" s="5" t="str">
        <f ca="1">IF(Y315&lt;&gt;0,NETWORKDAYS(M315,TODAY()),"")</f>
        <v/>
      </c>
      <c r="AF315" s="59" t="str">
        <f>IF(Z315=1,NETWORKDAYS(M315,U315),"")</f>
        <v/>
      </c>
      <c r="AG315" s="5" t="str">
        <f ca="1">IF(AA315=1,_xlfn.DAYS(TODAY(),V315),"")</f>
        <v/>
      </c>
    </row>
    <row r="316" spans="1:33" x14ac:dyDescent="0.25">
      <c r="A316" s="59">
        <v>3394087</v>
      </c>
      <c r="B316" s="71" t="s">
        <v>137</v>
      </c>
      <c r="C316" s="71">
        <f>VLOOKUP(D316,[1]vacantes!$H:$I,2,FALSE)</f>
        <v>1072</v>
      </c>
      <c r="D316" s="71" t="str">
        <f>F316&amp;"-"&amp;S316&amp;"-"&amp;IF(V316="",1,2)</f>
        <v>344-14-2</v>
      </c>
      <c r="E316" s="71" t="s">
        <v>1112</v>
      </c>
      <c r="F316" s="71">
        <v>344</v>
      </c>
      <c r="G316" s="71" t="s">
        <v>25</v>
      </c>
      <c r="H316" s="59" t="s">
        <v>6</v>
      </c>
      <c r="I316" s="59" t="s">
        <v>205</v>
      </c>
      <c r="J316" s="59" t="s">
        <v>204</v>
      </c>
      <c r="K316" s="60">
        <v>0</v>
      </c>
      <c r="L316" s="59">
        <v>1</v>
      </c>
      <c r="M316" s="61">
        <v>43126</v>
      </c>
      <c r="N316" s="59" t="s">
        <v>27</v>
      </c>
      <c r="O316" s="59" t="s">
        <v>112</v>
      </c>
      <c r="P316" s="59" t="s">
        <v>772</v>
      </c>
      <c r="Q316" s="59"/>
      <c r="R316" s="59"/>
      <c r="S316" s="59">
        <v>14</v>
      </c>
      <c r="T316" s="59" t="s">
        <v>35</v>
      </c>
      <c r="U316" s="61">
        <v>43130</v>
      </c>
      <c r="V316" s="61">
        <v>43133</v>
      </c>
      <c r="W316" s="62">
        <v>43172</v>
      </c>
      <c r="X316" s="27">
        <f>IF(AND(V316="",R316&lt;&gt;""),1,0)</f>
        <v>0</v>
      </c>
      <c r="Y316" s="27">
        <f>IF(AND(R316="",U316="",V316=""),1,0)</f>
        <v>0</v>
      </c>
      <c r="Z316" s="27">
        <f>IF(AND(OR(V316&lt;&gt;"",U316&lt;&gt;""),W316=""),1,0)</f>
        <v>0</v>
      </c>
      <c r="AA316" s="27">
        <f>IF(AND(V316&lt;&gt;"",W316=""),1,0)</f>
        <v>0</v>
      </c>
      <c r="AB316" s="56">
        <f ca="1">+YEARFRAC(K316,TODAY())</f>
        <v>118.35277777777777</v>
      </c>
      <c r="AC316" s="56"/>
      <c r="AD316" s="27"/>
      <c r="AE316" s="5" t="str">
        <f ca="1">IF(Y316&lt;&gt;0,NETWORKDAYS(M316,TODAY()),"")</f>
        <v/>
      </c>
      <c r="AF316" s="59" t="str">
        <f>IF(Z316=1,NETWORKDAYS(M316,U316),"")</f>
        <v/>
      </c>
      <c r="AG316" s="5" t="str">
        <f ca="1">IF(AA316=1,_xlfn.DAYS(TODAY(),V316),"")</f>
        <v/>
      </c>
    </row>
    <row r="317" spans="1:33" x14ac:dyDescent="0.25">
      <c r="A317" s="59">
        <v>3522542</v>
      </c>
      <c r="B317" s="71" t="s">
        <v>379</v>
      </c>
      <c r="C317" s="71">
        <f>VLOOKUP(D317,[1]vacantes!$H:$I,2,FALSE)</f>
        <v>1072</v>
      </c>
      <c r="D317" s="71" t="str">
        <f>F317&amp;"-"&amp;S317&amp;"-"&amp;IF(V317="",1,2)</f>
        <v>344-14-2</v>
      </c>
      <c r="E317" s="71" t="s">
        <v>1112</v>
      </c>
      <c r="F317" s="71">
        <v>344</v>
      </c>
      <c r="G317" s="72" t="s">
        <v>25</v>
      </c>
      <c r="H317" s="60" t="s">
        <v>357</v>
      </c>
      <c r="I317" s="60" t="s">
        <v>380</v>
      </c>
      <c r="J317" s="60" t="s">
        <v>204</v>
      </c>
      <c r="K317" s="60">
        <v>0</v>
      </c>
      <c r="L317" s="60">
        <v>0</v>
      </c>
      <c r="M317" s="62">
        <v>43151</v>
      </c>
      <c r="N317" s="60" t="s">
        <v>27</v>
      </c>
      <c r="O317" s="60" t="s">
        <v>112</v>
      </c>
      <c r="S317" s="59">
        <v>14</v>
      </c>
      <c r="T317" s="60" t="s">
        <v>35</v>
      </c>
      <c r="U317" s="62">
        <v>43152</v>
      </c>
      <c r="V317" s="62">
        <v>43157</v>
      </c>
      <c r="W317" s="57">
        <v>0</v>
      </c>
      <c r="X317" s="27">
        <f>IF(AND(V317="",R317&lt;&gt;""),1,0)</f>
        <v>0</v>
      </c>
      <c r="Y317" s="27">
        <f>IF(AND(R317="",U317="",V317=""),1,0)</f>
        <v>0</v>
      </c>
      <c r="Z317" s="27">
        <f>IF(AND(OR(V317&lt;&gt;"",U317&lt;&gt;""),W317=""),1,0)</f>
        <v>0</v>
      </c>
      <c r="AA317" s="27">
        <f>IF(AND(V317&lt;&gt;"",W317=""),1,0)</f>
        <v>0</v>
      </c>
      <c r="AB317" s="56" t="e">
        <f ca="1">+YEARFRAC(#REF!,TODAY())</f>
        <v>#REF!</v>
      </c>
      <c r="AC317" s="56"/>
      <c r="AD317" s="27"/>
      <c r="AE317" s="5" t="str">
        <f ca="1">IF(Y317&lt;&gt;0,NETWORKDAYS(M317,TODAY()),"")</f>
        <v/>
      </c>
      <c r="AF317" s="59" t="str">
        <f>IF(Z317=1,NETWORKDAYS(M317,U317),"")</f>
        <v/>
      </c>
      <c r="AG317" s="5" t="str">
        <f ca="1">IF(AA317=1,_xlfn.DAYS(TODAY(),V317),"")</f>
        <v/>
      </c>
    </row>
    <row r="318" spans="1:33" x14ac:dyDescent="0.25">
      <c r="A318" s="59">
        <v>3527286</v>
      </c>
      <c r="B318" s="71" t="s">
        <v>437</v>
      </c>
      <c r="C318" s="71">
        <f>VLOOKUP(D318,[1]vacantes!$H:$I,2,FALSE)</f>
        <v>1072</v>
      </c>
      <c r="D318" s="71" t="str">
        <f>F318&amp;"-"&amp;S318&amp;"-"&amp;IF(V318="",1,2)</f>
        <v>344-14-2</v>
      </c>
      <c r="E318" s="71" t="s">
        <v>1112</v>
      </c>
      <c r="F318" s="71">
        <v>344</v>
      </c>
      <c r="G318" s="71" t="s">
        <v>25</v>
      </c>
      <c r="H318" s="62" t="s">
        <v>357</v>
      </c>
      <c r="I318" s="60" t="s">
        <v>215</v>
      </c>
      <c r="J318" s="60" t="s">
        <v>203</v>
      </c>
      <c r="K318" s="60">
        <v>0</v>
      </c>
      <c r="L318" s="60">
        <v>1</v>
      </c>
      <c r="M318" s="62">
        <v>43159</v>
      </c>
      <c r="N318" s="60" t="s">
        <v>27</v>
      </c>
      <c r="O318" s="60" t="s">
        <v>134</v>
      </c>
      <c r="S318" s="59">
        <v>14</v>
      </c>
      <c r="T318" s="60" t="s">
        <v>35</v>
      </c>
      <c r="U318" s="62">
        <v>43160</v>
      </c>
      <c r="V318" s="62">
        <v>43165</v>
      </c>
      <c r="W318" s="57">
        <v>0</v>
      </c>
      <c r="X318" s="27">
        <f>IF(AND(V318="",R318&lt;&gt;""),1,0)</f>
        <v>0</v>
      </c>
      <c r="Y318" s="27">
        <f>IF(AND(R318="",U318="",V318=""),1,0)</f>
        <v>0</v>
      </c>
      <c r="Z318" s="27">
        <f>IF(AND(OR(V318&lt;&gt;"",U318&lt;&gt;""),W318=""),1,0)</f>
        <v>0</v>
      </c>
      <c r="AA318" s="27">
        <f>IF(AND(V318&lt;&gt;"",W318=""),1,0)</f>
        <v>0</v>
      </c>
      <c r="AB318" s="56">
        <f ca="1">+YEARFRAC(K318,TODAY())</f>
        <v>118.35277777777777</v>
      </c>
      <c r="AC318" s="56"/>
      <c r="AD318" s="27"/>
      <c r="AE318" s="5" t="str">
        <f ca="1">IF(Y318&lt;&gt;0,NETWORKDAYS(M318,TODAY()),"")</f>
        <v/>
      </c>
      <c r="AF318" s="59" t="str">
        <f>IF(Z318=1,NETWORKDAYS(M318,U318),"")</f>
        <v/>
      </c>
      <c r="AG318" s="5" t="str">
        <f ca="1">IF(AA318=1,_xlfn.DAYS(TODAY(),V318),"")</f>
        <v/>
      </c>
    </row>
    <row r="319" spans="1:33" x14ac:dyDescent="0.25">
      <c r="A319" s="59">
        <v>3530088</v>
      </c>
      <c r="B319" s="71" t="s">
        <v>531</v>
      </c>
      <c r="C319" s="71">
        <f>VLOOKUP(D319,[1]vacantes!$H:$I,2,FALSE)</f>
        <v>1072</v>
      </c>
      <c r="D319" s="71" t="str">
        <f>F319&amp;"-"&amp;S319&amp;"-"&amp;IF(V319="",1,2)</f>
        <v>344-14-2</v>
      </c>
      <c r="E319" s="71" t="s">
        <v>1112</v>
      </c>
      <c r="F319" s="71">
        <v>344</v>
      </c>
      <c r="G319" s="71" t="s">
        <v>25</v>
      </c>
      <c r="H319" s="62" t="s">
        <v>357</v>
      </c>
      <c r="I319" s="60" t="s">
        <v>374</v>
      </c>
      <c r="J319" s="60" t="s">
        <v>204</v>
      </c>
      <c r="K319" s="60">
        <v>0</v>
      </c>
      <c r="L319" s="60">
        <v>2</v>
      </c>
      <c r="M319" s="62">
        <v>43160</v>
      </c>
      <c r="N319" s="60" t="s">
        <v>27</v>
      </c>
      <c r="O319" s="60" t="s">
        <v>134</v>
      </c>
      <c r="S319" s="59">
        <v>14</v>
      </c>
      <c r="T319" s="60" t="s">
        <v>35</v>
      </c>
      <c r="U319" s="62">
        <v>43166</v>
      </c>
      <c r="V319" s="62">
        <v>43172</v>
      </c>
      <c r="W319" s="57">
        <v>43171</v>
      </c>
      <c r="X319" s="27">
        <f>IF(AND(V319="",R319&lt;&gt;""),1,0)</f>
        <v>0</v>
      </c>
      <c r="Y319" s="27">
        <f>IF(AND(R319="",U319="",V319=""),1,0)</f>
        <v>0</v>
      </c>
      <c r="Z319" s="27">
        <f>IF(AND(OR(V319&lt;&gt;"",U319&lt;&gt;""),W319=""),1,0)</f>
        <v>0</v>
      </c>
      <c r="AA319" s="27">
        <f>IF(AND(V319&lt;&gt;"",W319=""),1,0)</f>
        <v>0</v>
      </c>
      <c r="AB319" s="56" t="e">
        <f ca="1">+YEARFRAC(#REF!,TODAY())</f>
        <v>#REF!</v>
      </c>
      <c r="AC319" s="56"/>
      <c r="AD319" s="27"/>
      <c r="AE319" s="5" t="str">
        <f ca="1">IF(Y319&lt;&gt;0,NETWORKDAYS(M319,TODAY()),"")</f>
        <v/>
      </c>
      <c r="AF319" s="59" t="str">
        <f>IF(Z319=1,NETWORKDAYS(M319,U319),"")</f>
        <v/>
      </c>
      <c r="AG319" s="5" t="str">
        <f ca="1">IF(AA319=1,_xlfn.DAYS(TODAY(),V319),"")</f>
        <v/>
      </c>
    </row>
    <row r="320" spans="1:33" x14ac:dyDescent="0.25">
      <c r="A320" s="59">
        <v>3548512</v>
      </c>
      <c r="B320" s="71" t="s">
        <v>1054</v>
      </c>
      <c r="C320" s="71">
        <f>VLOOKUP(D320,[1]vacantes!$H:$I,2,FALSE)</f>
        <v>1072</v>
      </c>
      <c r="D320" s="71" t="str">
        <f>F320&amp;"-"&amp;S320&amp;"-"&amp;IF(V320="",1,2)</f>
        <v>344-14-2</v>
      </c>
      <c r="E320" s="71" t="s">
        <v>1112</v>
      </c>
      <c r="F320" s="71">
        <v>344</v>
      </c>
      <c r="G320" s="72" t="s">
        <v>25</v>
      </c>
      <c r="H320" s="60" t="s">
        <v>357</v>
      </c>
      <c r="I320" s="60" t="s">
        <v>612</v>
      </c>
      <c r="J320" s="60" t="s">
        <v>715</v>
      </c>
      <c r="K320" s="60" t="s">
        <v>940</v>
      </c>
      <c r="L320" s="60">
        <v>1</v>
      </c>
      <c r="M320" s="62">
        <v>43202</v>
      </c>
      <c r="N320" s="60" t="s">
        <v>799</v>
      </c>
      <c r="O320" s="60" t="s">
        <v>134</v>
      </c>
      <c r="S320" s="59">
        <v>14</v>
      </c>
      <c r="T320" s="60" t="s">
        <v>35</v>
      </c>
      <c r="U320" s="62">
        <v>43204</v>
      </c>
      <c r="V320" s="62">
        <v>43207</v>
      </c>
      <c r="W320" s="57">
        <v>43207</v>
      </c>
      <c r="X320" s="27">
        <f>IF(AND(V320="",R320&lt;&gt;""),1,0)</f>
        <v>0</v>
      </c>
      <c r="Y320" s="27">
        <f>IF(AND(R320="",U320="",V320=""),1,0)</f>
        <v>0</v>
      </c>
      <c r="Z320" s="27">
        <f>IF(AND(OR(V320&lt;&gt;"",U320&lt;&gt;""),W320=""),1,0)</f>
        <v>0</v>
      </c>
      <c r="AA320" s="27">
        <f>IF(AND(V320&lt;&gt;"",W320=""),1,0)</f>
        <v>0</v>
      </c>
      <c r="AB320" s="27"/>
      <c r="AC320" s="27"/>
      <c r="AD320" s="27"/>
      <c r="AE320" s="5" t="str">
        <f ca="1">IF(Y320&lt;&gt;0,NETWORKDAYS(#REF!,TODAY()),"")</f>
        <v/>
      </c>
      <c r="AF320" s="59" t="str">
        <f>IF(Z320=1,NETWORKDAYS(#REF!,#REF!),"")</f>
        <v/>
      </c>
      <c r="AG320" s="5" t="str">
        <f ca="1">IF(AA320=1,_xlfn.DAYS(TODAY(),#REF!),"")</f>
        <v/>
      </c>
    </row>
    <row r="321" spans="1:33" x14ac:dyDescent="0.25">
      <c r="A321" s="59">
        <v>3548499</v>
      </c>
      <c r="B321" s="71" t="s">
        <v>1055</v>
      </c>
      <c r="C321" s="71">
        <f>VLOOKUP(D321,[1]vacantes!$H:$I,2,FALSE)</f>
        <v>1072</v>
      </c>
      <c r="D321" s="71" t="str">
        <f>F321&amp;"-"&amp;S321&amp;"-"&amp;IF(V321="",1,2)</f>
        <v>344-14-2</v>
      </c>
      <c r="E321" s="71" t="s">
        <v>1112</v>
      </c>
      <c r="F321" s="71">
        <v>344</v>
      </c>
      <c r="G321" s="72" t="s">
        <v>25</v>
      </c>
      <c r="H321" s="60" t="s">
        <v>357</v>
      </c>
      <c r="I321" s="60" t="s">
        <v>612</v>
      </c>
      <c r="J321" s="60" t="s">
        <v>715</v>
      </c>
      <c r="K321" s="60" t="s">
        <v>941</v>
      </c>
      <c r="L321" s="60">
        <v>1</v>
      </c>
      <c r="M321" s="62">
        <v>43202</v>
      </c>
      <c r="N321" s="60" t="s">
        <v>799</v>
      </c>
      <c r="O321" s="60" t="s">
        <v>134</v>
      </c>
      <c r="S321" s="59">
        <v>14</v>
      </c>
      <c r="T321" s="60" t="s">
        <v>35</v>
      </c>
      <c r="U321" s="62">
        <v>43204</v>
      </c>
      <c r="V321" s="62">
        <v>43207</v>
      </c>
      <c r="W321" s="57">
        <v>43207</v>
      </c>
      <c r="X321" s="27">
        <f>IF(AND(V321="",R321&lt;&gt;""),1,0)</f>
        <v>0</v>
      </c>
      <c r="Y321" s="27">
        <f>IF(AND(R321="",U321="",V321=""),1,0)</f>
        <v>0</v>
      </c>
      <c r="Z321" s="27">
        <f>IF(AND(OR(V321&lt;&gt;"",U321&lt;&gt;""),W321=""),1,0)</f>
        <v>0</v>
      </c>
      <c r="AA321" s="27">
        <f>IF(AND(V321&lt;&gt;"",W321=""),1,0)</f>
        <v>0</v>
      </c>
      <c r="AB321" s="27"/>
      <c r="AC321" s="27"/>
      <c r="AD321" s="27"/>
      <c r="AE321" s="5" t="str">
        <f ca="1">IF(Y321&lt;&gt;0,NETWORKDAYS(#REF!,TODAY()),"")</f>
        <v/>
      </c>
      <c r="AF321" s="59" t="str">
        <f>IF(Z321=1,NETWORKDAYS(#REF!,#REF!),"")</f>
        <v/>
      </c>
      <c r="AG321" s="5" t="str">
        <f ca="1">IF(AA321=1,_xlfn.DAYS(TODAY(),#REF!),"")</f>
        <v/>
      </c>
    </row>
    <row r="322" spans="1:33" x14ac:dyDescent="0.25">
      <c r="A322" s="59">
        <v>3152666</v>
      </c>
      <c r="B322" s="71" t="s">
        <v>76</v>
      </c>
      <c r="C322" s="71">
        <f>VLOOKUP(D322,[1]vacantes!$H:$I,2,FALSE)</f>
        <v>1075</v>
      </c>
      <c r="D322" s="71" t="str">
        <f>F322&amp;"-"&amp;S322&amp;"-"&amp;IF(V322="",1,2)</f>
        <v>333-14-2</v>
      </c>
      <c r="E322" s="71" t="s">
        <v>1131</v>
      </c>
      <c r="F322" s="71">
        <v>333</v>
      </c>
      <c r="G322" s="71" t="s">
        <v>77</v>
      </c>
      <c r="H322" s="59" t="s">
        <v>12</v>
      </c>
      <c r="I322" s="59" t="s">
        <v>205</v>
      </c>
      <c r="J322" s="59" t="s">
        <v>203</v>
      </c>
      <c r="K322" s="60">
        <v>0</v>
      </c>
      <c r="L322" s="59"/>
      <c r="M322" s="61">
        <v>43111</v>
      </c>
      <c r="N322" s="59" t="s">
        <v>27</v>
      </c>
      <c r="O322" s="59"/>
      <c r="P322" s="59"/>
      <c r="Q322" s="59"/>
      <c r="R322" s="59"/>
      <c r="S322" s="59">
        <v>14</v>
      </c>
      <c r="T322" s="59" t="s">
        <v>35</v>
      </c>
      <c r="U322" s="61">
        <v>43116</v>
      </c>
      <c r="V322" s="61">
        <v>43123</v>
      </c>
      <c r="W322" s="57">
        <v>0</v>
      </c>
      <c r="X322" s="27">
        <f>IF(AND(V322="",R322&lt;&gt;""),1,0)</f>
        <v>0</v>
      </c>
      <c r="Y322" s="27">
        <f>IF(AND(R322="",U322="",V322=""),1,0)</f>
        <v>0</v>
      </c>
      <c r="Z322" s="27">
        <f>IF(AND(OR(V322&lt;&gt;"",U322&lt;&gt;""),W322=""),1,0)</f>
        <v>0</v>
      </c>
      <c r="AA322" s="27">
        <f>IF(AND(V322&lt;&gt;"",W322=""),1,0)</f>
        <v>0</v>
      </c>
      <c r="AB322" s="27"/>
      <c r="AC322" s="27"/>
      <c r="AD322" s="27"/>
      <c r="AE322" s="5" t="str">
        <f ca="1">IF(Y322&lt;&gt;0,NETWORKDAYS(M322,TODAY()),"")</f>
        <v/>
      </c>
      <c r="AF322" s="59" t="str">
        <f>IF(Z322=1,NETWORKDAYS(M322,U322),"")</f>
        <v/>
      </c>
      <c r="AG322" s="5" t="str">
        <f ca="1">IF(AA322=1,_xlfn.DAYS(TODAY(),V322),"")</f>
        <v/>
      </c>
    </row>
    <row r="323" spans="1:33" x14ac:dyDescent="0.25">
      <c r="A323" s="59">
        <v>0</v>
      </c>
      <c r="B323" s="72" t="s">
        <v>1077</v>
      </c>
      <c r="C323" s="71">
        <f>VLOOKUP(D323,[1]vacantes!$H:$I,2,FALSE)</f>
        <v>1076</v>
      </c>
      <c r="D323" s="71" t="str">
        <f>F323&amp;"-"&amp;S323&amp;"-"&amp;IF(V323="",1,2)</f>
        <v>251-16-1</v>
      </c>
      <c r="E323" s="71" t="s">
        <v>1144</v>
      </c>
      <c r="F323" s="71">
        <v>251</v>
      </c>
      <c r="G323" s="72" t="s">
        <v>45</v>
      </c>
      <c r="H323" s="60" t="s">
        <v>10</v>
      </c>
      <c r="I323" s="60" t="s">
        <v>205</v>
      </c>
      <c r="J323" s="60" t="s">
        <v>203</v>
      </c>
      <c r="K323" s="62">
        <v>36044</v>
      </c>
      <c r="M323" s="62">
        <v>43223</v>
      </c>
      <c r="N323" s="60" t="s">
        <v>27</v>
      </c>
      <c r="O323" s="60" t="s">
        <v>134</v>
      </c>
      <c r="S323" s="59">
        <v>16</v>
      </c>
      <c r="T323" s="60" t="s">
        <v>29</v>
      </c>
    </row>
    <row r="324" spans="1:33" x14ac:dyDescent="0.25">
      <c r="A324" s="59">
        <v>3503315</v>
      </c>
      <c r="B324" s="71" t="s">
        <v>409</v>
      </c>
      <c r="C324" s="71">
        <f>VLOOKUP(D324,[1]vacantes!$H:$I,2,FALSE)</f>
        <v>1077</v>
      </c>
      <c r="D324" s="71" t="str">
        <f>F324&amp;"-"&amp;S324&amp;"-"&amp;IF(V324="",1,2)</f>
        <v>246-16-2</v>
      </c>
      <c r="E324" s="71" t="s">
        <v>1128</v>
      </c>
      <c r="F324" s="71">
        <v>246</v>
      </c>
      <c r="G324" s="71" t="s">
        <v>9</v>
      </c>
      <c r="H324" s="59" t="s">
        <v>10</v>
      </c>
      <c r="I324" s="60" t="s">
        <v>381</v>
      </c>
      <c r="J324" s="59" t="s">
        <v>203</v>
      </c>
      <c r="K324" s="60">
        <v>0</v>
      </c>
      <c r="L324" s="59"/>
      <c r="M324" s="61">
        <v>43111</v>
      </c>
      <c r="N324" s="59" t="s">
        <v>27</v>
      </c>
      <c r="O324" s="59"/>
      <c r="P324" s="59"/>
      <c r="Q324" s="59"/>
      <c r="R324" s="59"/>
      <c r="S324" s="59">
        <v>16</v>
      </c>
      <c r="T324" s="59" t="s">
        <v>29</v>
      </c>
      <c r="U324" s="61">
        <v>43116</v>
      </c>
      <c r="V324" s="61">
        <v>43119</v>
      </c>
      <c r="W324" s="57">
        <v>0</v>
      </c>
      <c r="X324" s="27">
        <f>IF(AND(V324="",R324&lt;&gt;""),1,0)</f>
        <v>0</v>
      </c>
      <c r="Y324" s="27">
        <f>IF(AND(R324="",U324="",V324=""),1,0)</f>
        <v>0</v>
      </c>
      <c r="Z324" s="27">
        <f>IF(AND(OR(V324&lt;&gt;"",U324&lt;&gt;""),W324=""),1,0)</f>
        <v>0</v>
      </c>
      <c r="AA324" s="27">
        <f>IF(AND(V324&lt;&gt;"",W324=""),1,0)</f>
        <v>0</v>
      </c>
      <c r="AB324" s="27"/>
      <c r="AC324" s="27"/>
      <c r="AD324" s="27"/>
      <c r="AE324" s="5" t="str">
        <f ca="1">IF(Y324&lt;&gt;0,NETWORKDAYS(M324,TODAY()),"")</f>
        <v/>
      </c>
      <c r="AF324" s="59" t="str">
        <f>IF(Z324=1,NETWORKDAYS(M324,U324),"")</f>
        <v/>
      </c>
      <c r="AG324" s="5" t="str">
        <f ca="1">IF(AA324=1,_xlfn.DAYS(TODAY(),V324),"")</f>
        <v/>
      </c>
    </row>
    <row r="325" spans="1:33" x14ac:dyDescent="0.25">
      <c r="A325" s="59">
        <v>3541279</v>
      </c>
      <c r="B325" s="71" t="s">
        <v>670</v>
      </c>
      <c r="C325" s="71">
        <f>VLOOKUP(D325,[1]vacantes!$H:$I,2,FALSE)</f>
        <v>1077</v>
      </c>
      <c r="D325" s="71" t="str">
        <f>F325&amp;"-"&amp;S325&amp;"-"&amp;IF(V325="",1,2)</f>
        <v>246-16-2</v>
      </c>
      <c r="E325" s="71" t="s">
        <v>1128</v>
      </c>
      <c r="F325" s="71">
        <v>246</v>
      </c>
      <c r="G325" s="72" t="s">
        <v>9</v>
      </c>
      <c r="H325" s="60" t="s">
        <v>10</v>
      </c>
      <c r="I325" s="60" t="s">
        <v>205</v>
      </c>
      <c r="J325" s="60" t="s">
        <v>204</v>
      </c>
      <c r="K325" s="60">
        <v>0</v>
      </c>
      <c r="L325" s="60">
        <v>1</v>
      </c>
      <c r="M325" s="62">
        <v>43186</v>
      </c>
      <c r="N325" s="60" t="s">
        <v>27</v>
      </c>
      <c r="O325" s="60" t="s">
        <v>112</v>
      </c>
      <c r="S325" s="59">
        <v>16</v>
      </c>
      <c r="T325" s="60" t="s">
        <v>29</v>
      </c>
      <c r="U325" s="62">
        <v>43188</v>
      </c>
      <c r="V325" s="62">
        <v>43192</v>
      </c>
      <c r="W325" s="57">
        <v>43193</v>
      </c>
      <c r="X325" s="27">
        <f>IF(AND(V325="",R325&lt;&gt;""),1,0)</f>
        <v>0</v>
      </c>
      <c r="Y325" s="27">
        <f>IF(AND(R325="",U325="",V325=""),1,0)</f>
        <v>0</v>
      </c>
      <c r="Z325" s="27">
        <f>IF(AND(OR(V325&lt;&gt;"",U325&lt;&gt;""),W325=""),1,0)</f>
        <v>0</v>
      </c>
      <c r="AA325" s="27">
        <f>IF(AND(V325&lt;&gt;"",W325=""),1,0)</f>
        <v>0</v>
      </c>
      <c r="AB325" s="27"/>
      <c r="AC325" s="27"/>
      <c r="AD325" s="27"/>
      <c r="AE325" s="5" t="str">
        <f ca="1">IF(Y325&lt;&gt;0,NETWORKDAYS(M325,TODAY()),"")</f>
        <v/>
      </c>
      <c r="AF325" s="59" t="str">
        <f>IF(Z325=1,NETWORKDAYS(M325,U325),"")</f>
        <v/>
      </c>
      <c r="AG325" s="5" t="str">
        <f ca="1">IF(AA325=1,_xlfn.DAYS(TODAY(),V325),"")</f>
        <v/>
      </c>
    </row>
    <row r="326" spans="1:33" x14ac:dyDescent="0.25">
      <c r="A326" s="59">
        <v>3064067</v>
      </c>
      <c r="B326" s="71" t="s">
        <v>740</v>
      </c>
      <c r="C326" s="71">
        <f>VLOOKUP(D326,[1]vacantes!$H:$I,2,FALSE)</f>
        <v>1077</v>
      </c>
      <c r="D326" s="71" t="str">
        <f>F326&amp;"-"&amp;S326&amp;"-"&amp;IF(V326="",1,2)</f>
        <v>246-16-2</v>
      </c>
      <c r="E326" s="71" t="s">
        <v>1128</v>
      </c>
      <c r="F326" s="71">
        <v>246</v>
      </c>
      <c r="G326" s="72" t="s">
        <v>9</v>
      </c>
      <c r="H326" s="60" t="s">
        <v>10</v>
      </c>
      <c r="I326" s="60" t="s">
        <v>205</v>
      </c>
      <c r="J326" s="60" t="s">
        <v>203</v>
      </c>
      <c r="K326" s="60" t="s">
        <v>741</v>
      </c>
      <c r="L326" s="60">
        <v>2</v>
      </c>
      <c r="M326" s="62">
        <v>43193</v>
      </c>
      <c r="N326" s="60" t="s">
        <v>27</v>
      </c>
      <c r="O326" s="60" t="s">
        <v>742</v>
      </c>
      <c r="P326" s="60" t="s">
        <v>772</v>
      </c>
      <c r="S326" s="59">
        <v>16</v>
      </c>
      <c r="T326" s="60" t="s">
        <v>29</v>
      </c>
      <c r="U326" s="62">
        <v>43196</v>
      </c>
      <c r="V326" s="62">
        <v>43202</v>
      </c>
      <c r="W326" s="57">
        <v>43202</v>
      </c>
      <c r="X326" s="27">
        <f>IF(AND(V326="",R326&lt;&gt;""),1,0)</f>
        <v>0</v>
      </c>
      <c r="Y326" s="27">
        <f>IF(AND(R326="",U326="",V326=""),1,0)</f>
        <v>0</v>
      </c>
      <c r="Z326" s="27">
        <f>IF(AND(OR(V326&lt;&gt;"",U326&lt;&gt;""),W326=""),1,0)</f>
        <v>0</v>
      </c>
      <c r="AA326" s="27">
        <f>IF(AND(V326&lt;&gt;"",W326=""),1,0)</f>
        <v>0</v>
      </c>
      <c r="AB326" s="27"/>
      <c r="AC326" s="27"/>
      <c r="AD326" s="27"/>
      <c r="AE326" s="5" t="str">
        <f ca="1">IF(Y326&lt;&gt;0,NETWORKDAYS(M326,TODAY()),"")</f>
        <v/>
      </c>
      <c r="AF326" s="59" t="str">
        <f>IF(Z326=1,NETWORKDAYS(M326,U326),"")</f>
        <v/>
      </c>
      <c r="AG326" s="5" t="str">
        <f ca="1">IF(AA326=1,_xlfn.DAYS(TODAY(),V326),"")</f>
        <v/>
      </c>
    </row>
    <row r="327" spans="1:33" x14ac:dyDescent="0.25">
      <c r="A327" s="59">
        <v>3544719</v>
      </c>
      <c r="B327" s="71" t="s">
        <v>870</v>
      </c>
      <c r="C327" s="71">
        <f>VLOOKUP(D327,[1]vacantes!$H:$I,2,FALSE)</f>
        <v>1077</v>
      </c>
      <c r="D327" s="71" t="str">
        <f>F327&amp;"-"&amp;S327&amp;"-"&amp;IF(V327="",1,2)</f>
        <v>246-16-2</v>
      </c>
      <c r="E327" s="71" t="s">
        <v>1128</v>
      </c>
      <c r="F327" s="71">
        <v>246</v>
      </c>
      <c r="G327" s="72" t="s">
        <v>9</v>
      </c>
      <c r="H327" s="60" t="s">
        <v>10</v>
      </c>
      <c r="I327" s="60" t="s">
        <v>205</v>
      </c>
      <c r="J327" s="60" t="s">
        <v>204</v>
      </c>
      <c r="L327" s="60">
        <v>1</v>
      </c>
      <c r="M327" s="62">
        <v>43195</v>
      </c>
      <c r="N327" s="60" t="s">
        <v>27</v>
      </c>
      <c r="O327" s="60" t="s">
        <v>112</v>
      </c>
      <c r="S327" s="59">
        <v>16</v>
      </c>
      <c r="T327" s="60" t="s">
        <v>29</v>
      </c>
      <c r="U327" s="62">
        <v>43196</v>
      </c>
      <c r="V327" s="62">
        <v>43200</v>
      </c>
      <c r="W327" s="57">
        <v>43200</v>
      </c>
      <c r="X327" s="27">
        <f>IF(AND(V327="",R327&lt;&gt;""),1,0)</f>
        <v>0</v>
      </c>
      <c r="Y327" s="27">
        <f>IF(AND(R327="",U327="",V327=""),1,0)</f>
        <v>0</v>
      </c>
      <c r="Z327" s="27">
        <f>IF(AND(OR(V327&lt;&gt;"",U327&lt;&gt;""),W327=""),1,0)</f>
        <v>0</v>
      </c>
      <c r="AA327" s="27">
        <f>IF(AND(V327&lt;&gt;"",W327=""),1,0)</f>
        <v>0</v>
      </c>
      <c r="AB327" s="27"/>
      <c r="AC327" s="27"/>
      <c r="AD327" s="27"/>
      <c r="AE327" s="5" t="str">
        <f ca="1">IF(Y327&lt;&gt;0,NETWORKDAYS(M327,TODAY()),"")</f>
        <v/>
      </c>
      <c r="AF327" s="59" t="str">
        <f>IF(Z327=1,NETWORKDAYS(M327,U327),"")</f>
        <v/>
      </c>
      <c r="AG327" s="5" t="str">
        <f ca="1">IF(AA327=1,_xlfn.DAYS(TODAY(),V327),"")</f>
        <v/>
      </c>
    </row>
    <row r="328" spans="1:33" x14ac:dyDescent="0.25">
      <c r="A328" s="59">
        <v>3505002</v>
      </c>
      <c r="B328" s="71" t="s">
        <v>19</v>
      </c>
      <c r="C328" s="71">
        <f>VLOOKUP(D328,[1]vacantes!$H:$I,2,FALSE)</f>
        <v>1078</v>
      </c>
      <c r="D328" s="71" t="str">
        <f>F328&amp;"-"&amp;S328&amp;"-"&amp;IF(V328="",1,2)</f>
        <v>351-16-2</v>
      </c>
      <c r="E328" s="71" t="s">
        <v>1100</v>
      </c>
      <c r="F328" s="71">
        <v>351</v>
      </c>
      <c r="G328" s="71" t="s">
        <v>80</v>
      </c>
      <c r="H328" s="59" t="s">
        <v>20</v>
      </c>
      <c r="I328" s="59" t="s">
        <v>205</v>
      </c>
      <c r="J328" s="59" t="s">
        <v>203</v>
      </c>
      <c r="K328" s="60">
        <v>0</v>
      </c>
      <c r="L328" s="59"/>
      <c r="M328" s="61">
        <v>43112</v>
      </c>
      <c r="N328" s="59" t="s">
        <v>28</v>
      </c>
      <c r="O328" s="59"/>
      <c r="P328" s="59" t="s">
        <v>772</v>
      </c>
      <c r="Q328" s="59"/>
      <c r="R328" s="59"/>
      <c r="S328" s="59">
        <v>16</v>
      </c>
      <c r="T328" s="59" t="s">
        <v>29</v>
      </c>
      <c r="U328" s="61">
        <v>43122</v>
      </c>
      <c r="V328" s="61">
        <v>42758</v>
      </c>
      <c r="W328" s="57">
        <v>0</v>
      </c>
      <c r="X328" s="27">
        <f>IF(AND(V328="",R328&lt;&gt;""),1,0)</f>
        <v>0</v>
      </c>
      <c r="Y328" s="27">
        <f>IF(AND(R328="",U328="",V328=""),1,0)</f>
        <v>0</v>
      </c>
      <c r="Z328" s="27">
        <f>IF(AND(OR(V328&lt;&gt;"",U328&lt;&gt;""),W328=""),1,0)</f>
        <v>0</v>
      </c>
      <c r="AA328" s="27">
        <f>IF(AND(V328&lt;&gt;"",W328=""),1,0)</f>
        <v>0</v>
      </c>
      <c r="AB328" s="27"/>
      <c r="AC328" s="27"/>
      <c r="AD328" s="27"/>
      <c r="AE328" s="5" t="str">
        <f ca="1">IF(Y328&lt;&gt;0,NETWORKDAYS(M328,TODAY()),"")</f>
        <v/>
      </c>
      <c r="AF328" s="59" t="str">
        <f>IF(Z328=1,NETWORKDAYS(M328,U328),"")</f>
        <v/>
      </c>
      <c r="AG328" s="5" t="str">
        <f ca="1">IF(AA328=1,_xlfn.DAYS(TODAY(),V328),"")</f>
        <v/>
      </c>
    </row>
    <row r="329" spans="1:33" x14ac:dyDescent="0.25">
      <c r="A329" s="59">
        <v>3519715</v>
      </c>
      <c r="B329" s="71" t="s">
        <v>328</v>
      </c>
      <c r="C329" s="71">
        <f>VLOOKUP(D329,[1]vacantes!$H:$I,2,FALSE)</f>
        <v>1078</v>
      </c>
      <c r="D329" s="71" t="str">
        <f>F329&amp;"-"&amp;S329&amp;"-"&amp;IF(V329="",1,2)</f>
        <v>351-16-2</v>
      </c>
      <c r="E329" s="71" t="s">
        <v>1100</v>
      </c>
      <c r="F329" s="71">
        <v>351</v>
      </c>
      <c r="G329" s="72" t="s">
        <v>80</v>
      </c>
      <c r="H329" s="60" t="s">
        <v>20</v>
      </c>
      <c r="I329" s="59" t="s">
        <v>205</v>
      </c>
      <c r="J329" s="60" t="s">
        <v>203</v>
      </c>
      <c r="K329" s="60">
        <v>0</v>
      </c>
      <c r="L329" s="60">
        <v>1</v>
      </c>
      <c r="M329" s="62">
        <v>43144</v>
      </c>
      <c r="N329" s="60" t="s">
        <v>28</v>
      </c>
      <c r="O329" s="60" t="s">
        <v>112</v>
      </c>
      <c r="S329" s="59">
        <v>16</v>
      </c>
      <c r="T329" s="60" t="s">
        <v>29</v>
      </c>
      <c r="U329" s="62">
        <v>43147</v>
      </c>
      <c r="V329" s="62">
        <v>43151</v>
      </c>
      <c r="W329" s="62">
        <v>43189</v>
      </c>
      <c r="X329" s="27">
        <f>IF(AND(V329="",R329&lt;&gt;""),1,0)</f>
        <v>0</v>
      </c>
      <c r="Y329" s="27">
        <f>IF(AND(R329="",U329="",V329=""),1,0)</f>
        <v>0</v>
      </c>
      <c r="Z329" s="27">
        <f>IF(AND(OR(V329&lt;&gt;"",U329&lt;&gt;""),W329=""),1,0)</f>
        <v>0</v>
      </c>
      <c r="AA329" s="27">
        <f>IF(AND(V329&lt;&gt;"",W329=""),1,0)</f>
        <v>0</v>
      </c>
      <c r="AB329" s="27"/>
      <c r="AC329" s="27"/>
      <c r="AD329" s="27"/>
      <c r="AE329" s="5" t="str">
        <f ca="1">IF(Y329&lt;&gt;0,NETWORKDAYS(M329,TODAY()),"")</f>
        <v/>
      </c>
      <c r="AF329" s="59" t="str">
        <f>IF(Z329=1,NETWORKDAYS(M329,U329),"")</f>
        <v/>
      </c>
      <c r="AG329" s="5" t="str">
        <f ca="1">IF(AA329=1,_xlfn.DAYS(TODAY(),V329),"")</f>
        <v/>
      </c>
    </row>
    <row r="330" spans="1:33" x14ac:dyDescent="0.25">
      <c r="A330" s="59">
        <v>3527263</v>
      </c>
      <c r="B330" s="71" t="s">
        <v>625</v>
      </c>
      <c r="C330" s="71">
        <f>VLOOKUP(D330,[1]vacantes!$H:$I,2,FALSE)</f>
        <v>1078</v>
      </c>
      <c r="D330" s="71" t="str">
        <f>F330&amp;"-"&amp;S330&amp;"-"&amp;IF(V330="",1,2)</f>
        <v>351-16-2</v>
      </c>
      <c r="E330" s="71" t="s">
        <v>1100</v>
      </c>
      <c r="F330" s="71">
        <v>351</v>
      </c>
      <c r="G330" s="72" t="s">
        <v>80</v>
      </c>
      <c r="H330" s="60" t="s">
        <v>20</v>
      </c>
      <c r="I330" s="60" t="s">
        <v>225</v>
      </c>
      <c r="J330" s="60" t="s">
        <v>203</v>
      </c>
      <c r="K330" s="60">
        <v>0</v>
      </c>
      <c r="L330" s="60">
        <v>1</v>
      </c>
      <c r="M330" s="62">
        <v>43157</v>
      </c>
      <c r="N330" s="60" t="s">
        <v>28</v>
      </c>
      <c r="O330" s="60" t="s">
        <v>112</v>
      </c>
      <c r="S330" s="59">
        <v>16</v>
      </c>
      <c r="T330" s="60" t="s">
        <v>29</v>
      </c>
      <c r="U330" s="62">
        <v>43161</v>
      </c>
      <c r="V330" s="62">
        <v>43164</v>
      </c>
      <c r="W330" s="62">
        <v>43169</v>
      </c>
      <c r="X330" s="27">
        <f>IF(AND(V330="",R330&lt;&gt;""),1,0)</f>
        <v>0</v>
      </c>
      <c r="Y330" s="27">
        <f>IF(AND(R330="",U330="",V330=""),1,0)</f>
        <v>0</v>
      </c>
      <c r="Z330" s="27">
        <f>IF(AND(OR(V330&lt;&gt;"",U330&lt;&gt;""),W330=""),1,0)</f>
        <v>0</v>
      </c>
      <c r="AA330" s="27">
        <f>IF(AND(V330&lt;&gt;"",W330=""),1,0)</f>
        <v>0</v>
      </c>
      <c r="AB330" s="27"/>
      <c r="AC330" s="27"/>
      <c r="AD330" s="27"/>
      <c r="AE330" s="5" t="str">
        <f ca="1">IF(Y330&lt;&gt;0,NETWORKDAYS(M330,TODAY()),"")</f>
        <v/>
      </c>
      <c r="AF330" s="59" t="str">
        <f>IF(Z330=1,NETWORKDAYS(M330,U330),"")</f>
        <v/>
      </c>
      <c r="AG330" s="5" t="str">
        <f ca="1">IF(AA330=1,_xlfn.DAYS(TODAY(),V330),"")</f>
        <v/>
      </c>
    </row>
    <row r="331" spans="1:33" x14ac:dyDescent="0.25">
      <c r="A331" s="59">
        <v>3504978</v>
      </c>
      <c r="B331" s="71" t="s">
        <v>412</v>
      </c>
      <c r="C331" s="71">
        <f>VLOOKUP(D331,[1]vacantes!$H:$I,2,FALSE)</f>
        <v>1079</v>
      </c>
      <c r="D331" s="71" t="str">
        <f>F331&amp;"-"&amp;S331&amp;"-"&amp;IF(V331="",1,2)</f>
        <v>345-17-2</v>
      </c>
      <c r="E331" s="71" t="s">
        <v>1121</v>
      </c>
      <c r="F331" s="71">
        <v>345</v>
      </c>
      <c r="G331" s="71" t="s">
        <v>13</v>
      </c>
      <c r="H331" s="59" t="s">
        <v>14</v>
      </c>
      <c r="I331" s="59" t="s">
        <v>205</v>
      </c>
      <c r="J331" s="59" t="s">
        <v>203</v>
      </c>
      <c r="K331" s="60">
        <v>0</v>
      </c>
      <c r="L331" s="59"/>
      <c r="M331" s="61">
        <v>43112</v>
      </c>
      <c r="N331" s="59" t="s">
        <v>28</v>
      </c>
      <c r="O331" s="59"/>
      <c r="P331" s="59" t="s">
        <v>772</v>
      </c>
      <c r="Q331" s="59"/>
      <c r="R331" s="59"/>
      <c r="S331" s="59">
        <v>17</v>
      </c>
      <c r="T331" s="59" t="s">
        <v>23</v>
      </c>
      <c r="U331" s="61">
        <v>43119</v>
      </c>
      <c r="V331" s="61">
        <v>43123</v>
      </c>
      <c r="W331" s="62">
        <v>43161</v>
      </c>
      <c r="X331" s="27">
        <f>IF(AND(V331="",R331&lt;&gt;""),1,0)</f>
        <v>0</v>
      </c>
      <c r="Y331" s="27">
        <f>IF(AND(R331="",U331="",V331=""),1,0)</f>
        <v>0</v>
      </c>
      <c r="Z331" s="27">
        <f>IF(AND(OR(V331&lt;&gt;"",U331&lt;&gt;""),W331=""),1,0)</f>
        <v>0</v>
      </c>
      <c r="AA331" s="27">
        <f>IF(AND(V331&lt;&gt;"",W331=""),1,0)</f>
        <v>0</v>
      </c>
      <c r="AB331" s="27"/>
      <c r="AC331" s="27"/>
      <c r="AD331" s="27"/>
      <c r="AE331" s="5" t="str">
        <f ca="1">IF(Y331&lt;&gt;0,NETWORKDAYS(M331,TODAY()),"")</f>
        <v/>
      </c>
      <c r="AF331" s="59" t="str">
        <f>IF(Z331=1,NETWORKDAYS(M331,U331),"")</f>
        <v/>
      </c>
      <c r="AG331" s="5" t="str">
        <f ca="1">IF(AA331=1,_xlfn.DAYS(TODAY(),V331),"")</f>
        <v/>
      </c>
    </row>
    <row r="332" spans="1:33" x14ac:dyDescent="0.25">
      <c r="A332" s="59">
        <v>3516132</v>
      </c>
      <c r="B332" s="71" t="s">
        <v>300</v>
      </c>
      <c r="C332" s="71">
        <f>VLOOKUP(D332,[1]vacantes!$H:$I,2,FALSE)</f>
        <v>1079</v>
      </c>
      <c r="D332" s="71" t="str">
        <f>F332&amp;"-"&amp;S332&amp;"-"&amp;IF(V332="",1,2)</f>
        <v>345-17-2</v>
      </c>
      <c r="E332" s="71" t="s">
        <v>1121</v>
      </c>
      <c r="F332" s="71">
        <v>345</v>
      </c>
      <c r="G332" s="72" t="s">
        <v>13</v>
      </c>
      <c r="H332" s="60" t="s">
        <v>20</v>
      </c>
      <c r="I332" s="60" t="s">
        <v>215</v>
      </c>
      <c r="J332" s="60" t="s">
        <v>203</v>
      </c>
      <c r="K332" s="60">
        <v>0</v>
      </c>
      <c r="L332" s="60">
        <v>1</v>
      </c>
      <c r="M332" s="62">
        <v>43139</v>
      </c>
      <c r="N332" s="60" t="s">
        <v>28</v>
      </c>
      <c r="O332" s="60" t="s">
        <v>112</v>
      </c>
      <c r="S332" s="59">
        <v>17</v>
      </c>
      <c r="T332" s="60" t="s">
        <v>23</v>
      </c>
      <c r="U332" s="62">
        <v>43140</v>
      </c>
      <c r="V332" s="62">
        <v>43144</v>
      </c>
      <c r="W332" s="57">
        <v>0</v>
      </c>
      <c r="X332" s="27">
        <f>IF(AND(V332="",R332&lt;&gt;""),1,0)</f>
        <v>0</v>
      </c>
      <c r="Y332" s="27">
        <f>IF(AND(R332="",U332="",V332=""),1,0)</f>
        <v>0</v>
      </c>
      <c r="Z332" s="27">
        <f>IF(AND(OR(V332&lt;&gt;"",U332&lt;&gt;""),W332=""),1,0)</f>
        <v>0</v>
      </c>
      <c r="AA332" s="27">
        <f>IF(AND(V332&lt;&gt;"",W332=""),1,0)</f>
        <v>0</v>
      </c>
      <c r="AB332" s="27"/>
      <c r="AC332" s="27"/>
      <c r="AD332" s="27"/>
      <c r="AE332" s="5" t="str">
        <f ca="1">IF(Y332&lt;&gt;0,NETWORKDAYS(M332,TODAY()),"")</f>
        <v/>
      </c>
      <c r="AF332" s="59" t="str">
        <f>IF(Z332=1,NETWORKDAYS(M332,U332),"")</f>
        <v/>
      </c>
      <c r="AG332" s="5" t="str">
        <f ca="1">IF(AA332=1,_xlfn.DAYS(TODAY(),V332),"")</f>
        <v/>
      </c>
    </row>
    <row r="333" spans="1:33" x14ac:dyDescent="0.25">
      <c r="A333" s="59">
        <v>3503880</v>
      </c>
      <c r="B333" s="71" t="s">
        <v>21</v>
      </c>
      <c r="C333" s="71">
        <f>VLOOKUP(D333,[1]vacantes!$H:$I,2,FALSE)</f>
        <v>1080</v>
      </c>
      <c r="D333" s="71" t="str">
        <f>F333&amp;"-"&amp;S333&amp;"-"&amp;IF(V333="",1,2)</f>
        <v>317-17-2</v>
      </c>
      <c r="E333" s="71" t="s">
        <v>1103</v>
      </c>
      <c r="F333" s="71">
        <v>317</v>
      </c>
      <c r="G333" s="71" t="s">
        <v>18</v>
      </c>
      <c r="H333" s="59" t="s">
        <v>383</v>
      </c>
      <c r="I333" s="59" t="s">
        <v>205</v>
      </c>
      <c r="J333" s="59" t="s">
        <v>204</v>
      </c>
      <c r="K333" s="60">
        <v>0</v>
      </c>
      <c r="L333" s="59"/>
      <c r="M333" s="61">
        <v>43112</v>
      </c>
      <c r="N333" s="59" t="s">
        <v>28</v>
      </c>
      <c r="O333" s="59"/>
      <c r="P333" s="59" t="s">
        <v>772</v>
      </c>
      <c r="Q333" s="59"/>
      <c r="R333" s="59"/>
      <c r="S333" s="59">
        <v>17</v>
      </c>
      <c r="T333" s="59" t="s">
        <v>23</v>
      </c>
      <c r="U333" s="61">
        <v>43118</v>
      </c>
      <c r="V333" s="61">
        <v>43122</v>
      </c>
      <c r="W333" s="62">
        <v>43167</v>
      </c>
      <c r="X333" s="27">
        <f>IF(AND(V333="",R333&lt;&gt;""),1,0)</f>
        <v>0</v>
      </c>
      <c r="Y333" s="27">
        <f>IF(AND(R333="",U333="",V333=""),1,0)</f>
        <v>0</v>
      </c>
      <c r="Z333" s="27">
        <f>IF(AND(OR(V333&lt;&gt;"",U333&lt;&gt;""),W333=""),1,0)</f>
        <v>0</v>
      </c>
      <c r="AA333" s="27">
        <f>IF(AND(V333&lt;&gt;"",W333=""),1,0)</f>
        <v>0</v>
      </c>
      <c r="AB333" s="27"/>
      <c r="AC333" s="27"/>
      <c r="AD333" s="27"/>
      <c r="AE333" s="5" t="str">
        <f ca="1">IF(Y333&lt;&gt;0,NETWORKDAYS(M333,TODAY()),"")</f>
        <v/>
      </c>
      <c r="AF333" s="59" t="str">
        <f>IF(Z333=1,NETWORKDAYS(M333,U333),"")</f>
        <v/>
      </c>
      <c r="AG333" s="5" t="str">
        <f ca="1">IF(AA333=1,_xlfn.DAYS(TODAY(),V333),"")</f>
        <v/>
      </c>
    </row>
    <row r="334" spans="1:33" x14ac:dyDescent="0.25">
      <c r="A334" s="59">
        <v>3504990</v>
      </c>
      <c r="B334" s="71" t="s">
        <v>411</v>
      </c>
      <c r="C334" s="71">
        <f>VLOOKUP(D334,[1]vacantes!$H:$I,2,FALSE)</f>
        <v>1082</v>
      </c>
      <c r="D334" s="71" t="str">
        <f>F334&amp;"-"&amp;S334&amp;"-"&amp;IF(V334="",1,2)</f>
        <v>242-16-2</v>
      </c>
      <c r="E334" s="71" t="s">
        <v>1130</v>
      </c>
      <c r="F334" s="71">
        <v>242</v>
      </c>
      <c r="G334" s="71" t="s">
        <v>53</v>
      </c>
      <c r="H334" s="59" t="s">
        <v>10</v>
      </c>
      <c r="I334" s="59" t="s">
        <v>205</v>
      </c>
      <c r="J334" s="59" t="s">
        <v>204</v>
      </c>
      <c r="K334" s="60">
        <v>0</v>
      </c>
      <c r="L334" s="59"/>
      <c r="M334" s="61">
        <v>43112</v>
      </c>
      <c r="N334" s="59" t="s">
        <v>28</v>
      </c>
      <c r="O334" s="59"/>
      <c r="P334" s="59" t="s">
        <v>772</v>
      </c>
      <c r="Q334" s="59"/>
      <c r="R334" s="59"/>
      <c r="S334" s="59">
        <v>16</v>
      </c>
      <c r="T334" s="59" t="s">
        <v>29</v>
      </c>
      <c r="U334" s="61">
        <v>43119</v>
      </c>
      <c r="V334" s="61">
        <v>43123</v>
      </c>
      <c r="W334" s="62">
        <v>43151</v>
      </c>
      <c r="X334" s="27">
        <f>IF(AND(V334="",R334&lt;&gt;""),1,0)</f>
        <v>0</v>
      </c>
      <c r="Y334" s="27">
        <f>IF(AND(R334="",U334="",V334=""),1,0)</f>
        <v>0</v>
      </c>
      <c r="Z334" s="27">
        <f>IF(AND(OR(V334&lt;&gt;"",U334&lt;&gt;""),W334=""),1,0)</f>
        <v>0</v>
      </c>
      <c r="AA334" s="27">
        <f>IF(AND(V334&lt;&gt;"",W334=""),1,0)</f>
        <v>0</v>
      </c>
      <c r="AB334" s="27"/>
      <c r="AC334" s="27"/>
      <c r="AD334" s="27"/>
      <c r="AE334" s="5" t="str">
        <f ca="1">IF(Y334&lt;&gt;0,NETWORKDAYS(M334,TODAY()),"")</f>
        <v/>
      </c>
      <c r="AF334" s="59" t="str">
        <f>IF(Z334=1,NETWORKDAYS(M334,U334),"")</f>
        <v/>
      </c>
      <c r="AG334" s="5" t="str">
        <f ca="1">IF(AA334=1,_xlfn.DAYS(TODAY(),V334),"")</f>
        <v/>
      </c>
    </row>
    <row r="335" spans="1:33" x14ac:dyDescent="0.25">
      <c r="A335" s="59">
        <v>3503973</v>
      </c>
      <c r="B335" s="71" t="s">
        <v>54</v>
      </c>
      <c r="C335" s="71">
        <f>VLOOKUP(D335,[1]vacantes!$H:$I,2,FALSE)</f>
        <v>1082</v>
      </c>
      <c r="D335" s="71" t="str">
        <f>F335&amp;"-"&amp;S335&amp;"-"&amp;IF(V335="",1,2)</f>
        <v>242-16-2</v>
      </c>
      <c r="E335" s="71" t="s">
        <v>1130</v>
      </c>
      <c r="F335" s="71">
        <v>242</v>
      </c>
      <c r="G335" s="71" t="s">
        <v>53</v>
      </c>
      <c r="H335" s="59" t="s">
        <v>10</v>
      </c>
      <c r="I335" s="59" t="s">
        <v>205</v>
      </c>
      <c r="J335" s="59" t="s">
        <v>203</v>
      </c>
      <c r="K335" s="60">
        <v>0</v>
      </c>
      <c r="L335" s="59"/>
      <c r="M335" s="61">
        <v>43115</v>
      </c>
      <c r="N335" s="59" t="s">
        <v>28</v>
      </c>
      <c r="O335" s="59"/>
      <c r="P335" s="59" t="s">
        <v>772</v>
      </c>
      <c r="Q335" s="59"/>
      <c r="R335" s="59"/>
      <c r="S335" s="59">
        <v>16</v>
      </c>
      <c r="T335" s="59" t="s">
        <v>29</v>
      </c>
      <c r="U335" s="61">
        <v>43116</v>
      </c>
      <c r="V335" s="61">
        <v>43122</v>
      </c>
      <c r="W335" s="62">
        <v>43208</v>
      </c>
      <c r="X335" s="27">
        <f>IF(AND(V335="",R335&lt;&gt;""),1,0)</f>
        <v>0</v>
      </c>
      <c r="Y335" s="27">
        <f>IF(AND(R335="",U335="",V335=""),1,0)</f>
        <v>0</v>
      </c>
      <c r="Z335" s="27">
        <f>IF(AND(OR(V335&lt;&gt;"",U335&lt;&gt;""),W335=""),1,0)</f>
        <v>0</v>
      </c>
      <c r="AA335" s="27">
        <f>IF(AND(V335&lt;&gt;"",W335=""),1,0)</f>
        <v>0</v>
      </c>
      <c r="AB335" s="27"/>
      <c r="AC335" s="27"/>
      <c r="AD335" s="27"/>
      <c r="AE335" s="5" t="str">
        <f ca="1">IF(Y335&lt;&gt;0,NETWORKDAYS(M335,TODAY()),"")</f>
        <v/>
      </c>
      <c r="AF335" s="59" t="str">
        <f>IF(Z335=1,NETWORKDAYS(M335,U335),"")</f>
        <v/>
      </c>
      <c r="AG335" s="5" t="str">
        <f ca="1">IF(AA335=1,_xlfn.DAYS(TODAY(),V335),"")</f>
        <v/>
      </c>
    </row>
    <row r="336" spans="1:33" x14ac:dyDescent="0.25">
      <c r="A336" s="59">
        <v>3506934</v>
      </c>
      <c r="B336" s="71" t="s">
        <v>52</v>
      </c>
      <c r="C336" s="71">
        <f>VLOOKUP(D336,[1]vacantes!$H:$I,2,FALSE)</f>
        <v>1082</v>
      </c>
      <c r="D336" s="71" t="str">
        <f>F336&amp;"-"&amp;S336&amp;"-"&amp;IF(V336="",1,2)</f>
        <v>242-16-2</v>
      </c>
      <c r="E336" s="71" t="s">
        <v>1130</v>
      </c>
      <c r="F336" s="71">
        <v>242</v>
      </c>
      <c r="G336" s="71" t="s">
        <v>53</v>
      </c>
      <c r="H336" s="59" t="s">
        <v>10</v>
      </c>
      <c r="I336" s="59" t="s">
        <v>205</v>
      </c>
      <c r="J336" s="59" t="s">
        <v>203</v>
      </c>
      <c r="K336" s="60">
        <v>0</v>
      </c>
      <c r="L336" s="59"/>
      <c r="M336" s="61">
        <v>43115</v>
      </c>
      <c r="N336" s="59" t="s">
        <v>28</v>
      </c>
      <c r="O336" s="59"/>
      <c r="P336" s="59"/>
      <c r="Q336" s="59"/>
      <c r="R336" s="59"/>
      <c r="S336" s="59">
        <v>16</v>
      </c>
      <c r="T336" s="59" t="s">
        <v>29</v>
      </c>
      <c r="U336" s="61">
        <v>43123</v>
      </c>
      <c r="V336" s="61">
        <v>43126</v>
      </c>
      <c r="W336" s="57">
        <v>0</v>
      </c>
      <c r="X336" s="27">
        <f>IF(AND(V336="",R336&lt;&gt;""),1,0)</f>
        <v>0</v>
      </c>
      <c r="Y336" s="27">
        <f>IF(AND(R336="",U336="",V336=""),1,0)</f>
        <v>0</v>
      </c>
      <c r="Z336" s="27">
        <f>IF(AND(OR(V336&lt;&gt;"",U336&lt;&gt;""),W336=""),1,0)</f>
        <v>0</v>
      </c>
      <c r="AA336" s="27">
        <f>IF(AND(V336&lt;&gt;"",W336=""),1,0)</f>
        <v>0</v>
      </c>
      <c r="AB336" s="27"/>
      <c r="AC336" s="27"/>
      <c r="AD336" s="27"/>
      <c r="AE336" s="5" t="str">
        <f ca="1">IF(Y336&lt;&gt;0,NETWORKDAYS(M336,TODAY()),"")</f>
        <v/>
      </c>
      <c r="AF336" s="59" t="str">
        <f>IF(Z336=1,NETWORKDAYS(M336,U336),"")</f>
        <v/>
      </c>
      <c r="AG336" s="5" t="str">
        <f ca="1">IF(AA336=1,_xlfn.DAYS(TODAY(),V336),"")</f>
        <v/>
      </c>
    </row>
    <row r="337" spans="1:33" x14ac:dyDescent="0.25">
      <c r="A337" s="59">
        <v>3507155</v>
      </c>
      <c r="B337" s="71" t="s">
        <v>163</v>
      </c>
      <c r="C337" s="71">
        <f>VLOOKUP(D337,[1]vacantes!$H:$I,2,FALSE)</f>
        <v>1082</v>
      </c>
      <c r="D337" s="71" t="str">
        <f>F337&amp;"-"&amp;S337&amp;"-"&amp;IF(V337="",1,2)</f>
        <v>242-16-2</v>
      </c>
      <c r="E337" s="71" t="s">
        <v>1130</v>
      </c>
      <c r="F337" s="71">
        <v>242</v>
      </c>
      <c r="G337" s="72" t="s">
        <v>53</v>
      </c>
      <c r="H337" s="60" t="s">
        <v>10</v>
      </c>
      <c r="I337" s="59" t="s">
        <v>205</v>
      </c>
      <c r="J337" s="60" t="s">
        <v>204</v>
      </c>
      <c r="K337" s="60">
        <v>0</v>
      </c>
      <c r="L337" s="60">
        <v>1</v>
      </c>
      <c r="M337" s="62">
        <v>43122</v>
      </c>
      <c r="N337" s="60" t="s">
        <v>27</v>
      </c>
      <c r="O337" s="60" t="s">
        <v>112</v>
      </c>
      <c r="S337" s="59">
        <v>16</v>
      </c>
      <c r="T337" s="60" t="s">
        <v>29</v>
      </c>
      <c r="U337" s="62">
        <v>43124</v>
      </c>
      <c r="V337" s="62">
        <v>43126</v>
      </c>
      <c r="W337" s="62">
        <v>43159</v>
      </c>
      <c r="X337" s="27">
        <f>IF(AND(V337="",R337&lt;&gt;""),1,0)</f>
        <v>0</v>
      </c>
      <c r="Y337" s="27">
        <f>IF(AND(R337="",U337="",V337=""),1,0)</f>
        <v>0</v>
      </c>
      <c r="Z337" s="27">
        <f>IF(AND(OR(V337&lt;&gt;"",U337&lt;&gt;""),W337=""),1,0)</f>
        <v>0</v>
      </c>
      <c r="AA337" s="27">
        <f>IF(AND(V337&lt;&gt;"",W337=""),1,0)</f>
        <v>0</v>
      </c>
      <c r="AB337" s="27"/>
      <c r="AC337" s="27"/>
      <c r="AD337" s="27"/>
      <c r="AE337" s="5" t="str">
        <f ca="1">IF(Y337&lt;&gt;0,NETWORKDAYS(M337,TODAY()),"")</f>
        <v/>
      </c>
      <c r="AF337" s="59" t="str">
        <f>IF(Z337=1,NETWORKDAYS(M337,U337),"")</f>
        <v/>
      </c>
      <c r="AG337" s="5" t="str">
        <f ca="1">IF(AA337=1,_xlfn.DAYS(TODAY(),V337),"")</f>
        <v/>
      </c>
    </row>
    <row r="338" spans="1:33" x14ac:dyDescent="0.25">
      <c r="A338" s="59">
        <v>3508757</v>
      </c>
      <c r="B338" s="71" t="s">
        <v>167</v>
      </c>
      <c r="C338" s="71">
        <f>VLOOKUP(D338,[1]vacantes!$H:$I,2,FALSE)</f>
        <v>1082</v>
      </c>
      <c r="D338" s="71" t="str">
        <f>F338&amp;"-"&amp;S338&amp;"-"&amp;IF(V338="",1,2)</f>
        <v>242-16-2</v>
      </c>
      <c r="E338" s="71" t="s">
        <v>1130</v>
      </c>
      <c r="F338" s="71">
        <v>242</v>
      </c>
      <c r="G338" s="72" t="s">
        <v>53</v>
      </c>
      <c r="H338" s="60" t="s">
        <v>10</v>
      </c>
      <c r="I338" s="60" t="s">
        <v>215</v>
      </c>
      <c r="J338" s="60" t="s">
        <v>203</v>
      </c>
      <c r="K338" s="60">
        <v>0</v>
      </c>
      <c r="L338" s="60">
        <v>1</v>
      </c>
      <c r="M338" s="62">
        <v>43123</v>
      </c>
      <c r="N338" s="60" t="s">
        <v>27</v>
      </c>
      <c r="O338" s="60" t="s">
        <v>112</v>
      </c>
      <c r="S338" s="59">
        <v>16</v>
      </c>
      <c r="T338" s="60" t="s">
        <v>29</v>
      </c>
      <c r="U338" s="62">
        <v>43126</v>
      </c>
      <c r="V338" s="62">
        <v>43130</v>
      </c>
      <c r="W338" s="62">
        <v>43151</v>
      </c>
      <c r="X338" s="27">
        <f>IF(AND(V338="",R338&lt;&gt;""),1,0)</f>
        <v>0</v>
      </c>
      <c r="Y338" s="27">
        <f>IF(AND(R338="",U338="",V338=""),1,0)</f>
        <v>0</v>
      </c>
      <c r="Z338" s="27">
        <f>IF(AND(OR(V338&lt;&gt;"",U338&lt;&gt;""),W338=""),1,0)</f>
        <v>0</v>
      </c>
      <c r="AA338" s="27">
        <f>IF(AND(V338&lt;&gt;"",W338=""),1,0)</f>
        <v>0</v>
      </c>
      <c r="AB338" s="27"/>
      <c r="AC338" s="27"/>
      <c r="AD338" s="27"/>
      <c r="AE338" s="5" t="str">
        <f ca="1">IF(Y338&lt;&gt;0,NETWORKDAYS(M338,TODAY()),"")</f>
        <v/>
      </c>
      <c r="AF338" s="59" t="str">
        <f>IF(Z338=1,NETWORKDAYS(M338,U338),"")</f>
        <v/>
      </c>
      <c r="AG338" s="5" t="str">
        <f ca="1">IF(AA338=1,_xlfn.DAYS(TODAY(),V338),"")</f>
        <v/>
      </c>
    </row>
    <row r="339" spans="1:33" x14ac:dyDescent="0.25">
      <c r="A339" s="59">
        <v>3511998</v>
      </c>
      <c r="B339" s="71" t="s">
        <v>171</v>
      </c>
      <c r="C339" s="71">
        <f>VLOOKUP(D339,[1]vacantes!$H:$I,2,FALSE)</f>
        <v>1082</v>
      </c>
      <c r="D339" s="71" t="str">
        <f>F339&amp;"-"&amp;S339&amp;"-"&amp;IF(V339="",1,2)</f>
        <v>242-16-2</v>
      </c>
      <c r="E339" s="71" t="s">
        <v>1130</v>
      </c>
      <c r="F339" s="71">
        <v>242</v>
      </c>
      <c r="G339" s="72" t="s">
        <v>53</v>
      </c>
      <c r="H339" s="60" t="s">
        <v>10</v>
      </c>
      <c r="I339" s="59" t="s">
        <v>205</v>
      </c>
      <c r="J339" s="60" t="s">
        <v>204</v>
      </c>
      <c r="K339" s="60">
        <v>0</v>
      </c>
      <c r="L339" s="60">
        <v>1</v>
      </c>
      <c r="M339" s="62">
        <v>43123</v>
      </c>
      <c r="N339" s="60" t="s">
        <v>28</v>
      </c>
      <c r="O339" s="60" t="s">
        <v>172</v>
      </c>
      <c r="S339" s="59">
        <v>16</v>
      </c>
      <c r="T339" s="60" t="s">
        <v>29</v>
      </c>
      <c r="U339" s="62">
        <v>43129</v>
      </c>
      <c r="V339" s="62">
        <v>43133</v>
      </c>
      <c r="W339" s="62">
        <v>43144</v>
      </c>
      <c r="X339" s="27">
        <f>IF(AND(V339="",R339&lt;&gt;""),1,0)</f>
        <v>0</v>
      </c>
      <c r="Y339" s="27">
        <f>IF(AND(R339="",U339="",V339=""),1,0)</f>
        <v>0</v>
      </c>
      <c r="Z339" s="27">
        <f>IF(AND(OR(V339&lt;&gt;"",U339&lt;&gt;""),W339=""),1,0)</f>
        <v>0</v>
      </c>
      <c r="AA339" s="27">
        <f>IF(AND(V339&lt;&gt;"",W339=""),1,0)</f>
        <v>0</v>
      </c>
      <c r="AB339" s="27"/>
      <c r="AC339" s="27"/>
      <c r="AD339" s="27"/>
      <c r="AE339" s="5" t="str">
        <f ca="1">IF(Y339&lt;&gt;0,NETWORKDAYS(M339,TODAY()),"")</f>
        <v/>
      </c>
      <c r="AF339" s="59" t="str">
        <f>IF(Z339=1,NETWORKDAYS(M339,U339),"")</f>
        <v/>
      </c>
      <c r="AG339" s="5" t="str">
        <f ca="1">IF(AA339=1,_xlfn.DAYS(TODAY(),V339),"")</f>
        <v/>
      </c>
    </row>
    <row r="340" spans="1:33" x14ac:dyDescent="0.25">
      <c r="A340" s="59">
        <v>3534984</v>
      </c>
      <c r="B340" s="71" t="s">
        <v>596</v>
      </c>
      <c r="C340" s="71">
        <f>VLOOKUP(D340,[1]vacantes!$H:$I,2,FALSE)</f>
        <v>1082</v>
      </c>
      <c r="D340" s="71" t="str">
        <f>F340&amp;"-"&amp;S340&amp;"-"&amp;IF(V340="",1,2)</f>
        <v>242-16-2</v>
      </c>
      <c r="E340" s="71" t="s">
        <v>1130</v>
      </c>
      <c r="F340" s="71">
        <v>242</v>
      </c>
      <c r="G340" s="71" t="s">
        <v>53</v>
      </c>
      <c r="H340" s="62" t="s">
        <v>10</v>
      </c>
      <c r="I340" s="60" t="s">
        <v>215</v>
      </c>
      <c r="J340" s="60" t="s">
        <v>203</v>
      </c>
      <c r="K340" s="60">
        <v>0</v>
      </c>
      <c r="L340" s="60">
        <v>1</v>
      </c>
      <c r="M340" s="62">
        <v>43172</v>
      </c>
      <c r="N340" s="60" t="s">
        <v>27</v>
      </c>
      <c r="O340" s="60" t="s">
        <v>112</v>
      </c>
      <c r="S340" s="59">
        <v>16</v>
      </c>
      <c r="T340" s="60" t="s">
        <v>29</v>
      </c>
      <c r="U340" s="62">
        <v>43174</v>
      </c>
      <c r="V340" s="62">
        <v>43179</v>
      </c>
      <c r="W340" s="62">
        <v>43193</v>
      </c>
      <c r="X340" s="27">
        <f>IF(AND(V340="",R340&lt;&gt;""),1,0)</f>
        <v>0</v>
      </c>
      <c r="Y340" s="27">
        <f>IF(AND(R340="",U340="",V340=""),1,0)</f>
        <v>0</v>
      </c>
      <c r="Z340" s="27">
        <f>IF(AND(OR(V340&lt;&gt;"",U340&lt;&gt;""),W340=""),1,0)</f>
        <v>0</v>
      </c>
      <c r="AA340" s="27">
        <f>IF(AND(V340&lt;&gt;"",W340=""),1,0)</f>
        <v>0</v>
      </c>
      <c r="AB340" s="27"/>
      <c r="AC340" s="27"/>
      <c r="AD340" s="27"/>
      <c r="AE340" s="5" t="str">
        <f ca="1">IF(Y340&lt;&gt;0,NETWORKDAYS(M340,TODAY()),"")</f>
        <v/>
      </c>
      <c r="AF340" s="59" t="str">
        <f>IF(Z340=1,NETWORKDAYS(M340,U340),"")</f>
        <v/>
      </c>
      <c r="AG340" s="5" t="str">
        <f ca="1">IF(AA340=1,_xlfn.DAYS(TODAY(),V340),"")</f>
        <v/>
      </c>
    </row>
    <row r="341" spans="1:33" x14ac:dyDescent="0.25">
      <c r="A341" s="59">
        <v>3552214</v>
      </c>
      <c r="B341" s="71" t="s">
        <v>1051</v>
      </c>
      <c r="C341" s="71">
        <f>VLOOKUP(D341,[1]vacantes!$H:$I,2,FALSE)</f>
        <v>1082</v>
      </c>
      <c r="D341" s="71" t="str">
        <f>F341&amp;"-"&amp;S341&amp;"-"&amp;IF(V341="",1,2)</f>
        <v>242-16-2</v>
      </c>
      <c r="E341" s="71" t="s">
        <v>1130</v>
      </c>
      <c r="F341" s="71">
        <v>242</v>
      </c>
      <c r="G341" s="72" t="s">
        <v>53</v>
      </c>
      <c r="H341" s="60" t="s">
        <v>10</v>
      </c>
      <c r="I341" s="60" t="s">
        <v>205</v>
      </c>
      <c r="J341" s="60" t="s">
        <v>203</v>
      </c>
      <c r="K341" s="60" t="s">
        <v>925</v>
      </c>
      <c r="L341" s="60">
        <v>1</v>
      </c>
      <c r="M341" s="62">
        <v>43209</v>
      </c>
      <c r="N341" s="60" t="s">
        <v>27</v>
      </c>
      <c r="O341" s="60" t="s">
        <v>112</v>
      </c>
      <c r="S341" s="59">
        <v>16</v>
      </c>
      <c r="T341" s="60" t="s">
        <v>29</v>
      </c>
      <c r="U341" s="62">
        <v>43210</v>
      </c>
      <c r="V341" s="62">
        <v>43214</v>
      </c>
      <c r="W341" s="57">
        <v>43214</v>
      </c>
      <c r="X341" s="27">
        <f>IF(AND(V341="",R341&lt;&gt;""),1,0)</f>
        <v>0</v>
      </c>
      <c r="Y341" s="27">
        <f>IF(AND(R341="",U341="",V341=""),1,0)</f>
        <v>0</v>
      </c>
      <c r="Z341" s="27">
        <f>IF(AND(OR(V341&lt;&gt;"",U341&lt;&gt;""),W341=""),1,0)</f>
        <v>0</v>
      </c>
      <c r="AA341" s="27">
        <f>IF(AND(V341&lt;&gt;"",W341=""),1,0)</f>
        <v>0</v>
      </c>
      <c r="AB341" s="27"/>
      <c r="AC341" s="27"/>
      <c r="AD341" s="27"/>
      <c r="AE341" s="5" t="str">
        <f ca="1">IF(Y341&lt;&gt;0,NETWORKDAYS(M341,TODAY()),"")</f>
        <v/>
      </c>
      <c r="AF341" s="59" t="str">
        <f>IF(Z341=1,NETWORKDAYS(M341,U341),"")</f>
        <v/>
      </c>
      <c r="AG341" s="5" t="str">
        <f ca="1">IF(AA341=1,_xlfn.DAYS(TODAY(),V341),"")</f>
        <v/>
      </c>
    </row>
    <row r="342" spans="1:33" x14ac:dyDescent="0.25">
      <c r="A342" s="59">
        <v>0</v>
      </c>
      <c r="B342" s="71" t="s">
        <v>993</v>
      </c>
      <c r="C342" s="71">
        <f>VLOOKUP(D342,[1]vacantes!$H:$I,2,FALSE)</f>
        <v>1082</v>
      </c>
      <c r="D342" s="71" t="str">
        <f>F342&amp;"-"&amp;S342&amp;"-"&amp;IF(V342="",1,2)</f>
        <v>242-16-2</v>
      </c>
      <c r="E342" s="71" t="s">
        <v>1130</v>
      </c>
      <c r="F342" s="71">
        <v>242</v>
      </c>
      <c r="G342" s="72" t="s">
        <v>53</v>
      </c>
      <c r="H342" s="60" t="s">
        <v>10</v>
      </c>
      <c r="I342" s="60" t="s">
        <v>215</v>
      </c>
      <c r="J342" s="60" t="s">
        <v>203</v>
      </c>
      <c r="K342" s="60" t="s">
        <v>994</v>
      </c>
      <c r="L342" s="60">
        <v>1</v>
      </c>
      <c r="M342" s="62">
        <v>43214</v>
      </c>
      <c r="N342" s="60" t="s">
        <v>27</v>
      </c>
      <c r="O342" s="60" t="s">
        <v>742</v>
      </c>
      <c r="S342" s="59">
        <v>16</v>
      </c>
      <c r="T342" s="60" t="s">
        <v>29</v>
      </c>
      <c r="U342" s="62">
        <v>43217</v>
      </c>
      <c r="V342" s="62">
        <v>43223</v>
      </c>
      <c r="W342" s="57">
        <v>0</v>
      </c>
      <c r="X342" s="27">
        <f>IF(AND(V342="",R342&lt;&gt;""),1,0)</f>
        <v>0</v>
      </c>
      <c r="Y342" s="27">
        <f>IF(AND(R342="",U342="",V342=""),1,0)</f>
        <v>0</v>
      </c>
      <c r="Z342" s="27">
        <f>IF(AND(OR(V342&lt;&gt;"",U342&lt;&gt;""),W342=""),1,0)</f>
        <v>0</v>
      </c>
      <c r="AA342" s="27">
        <f>IF(AND(V342&lt;&gt;"",W342=""),1,0)</f>
        <v>0</v>
      </c>
    </row>
    <row r="343" spans="1:33" x14ac:dyDescent="0.25">
      <c r="A343" s="59">
        <v>3504865</v>
      </c>
      <c r="B343" s="71" t="s">
        <v>42</v>
      </c>
      <c r="C343" s="71">
        <f>VLOOKUP(D343,[1]vacantes!$H:$I,2,FALSE)</f>
        <v>1084</v>
      </c>
      <c r="D343" s="71" t="str">
        <f>F343&amp;"-"&amp;S343&amp;"-"&amp;IF(V343="",1,2)</f>
        <v>354-17-2</v>
      </c>
      <c r="E343" s="71" t="s">
        <v>1132</v>
      </c>
      <c r="F343" s="71">
        <v>354</v>
      </c>
      <c r="G343" s="71" t="s">
        <v>43</v>
      </c>
      <c r="H343" s="59" t="s">
        <v>20</v>
      </c>
      <c r="I343" s="59" t="s">
        <v>205</v>
      </c>
      <c r="J343" s="59" t="s">
        <v>203</v>
      </c>
      <c r="K343" s="60">
        <v>0</v>
      </c>
      <c r="L343" s="59"/>
      <c r="M343" s="61">
        <v>43115</v>
      </c>
      <c r="N343" s="59" t="s">
        <v>28</v>
      </c>
      <c r="O343" s="59"/>
      <c r="P343" s="59"/>
      <c r="Q343" s="59"/>
      <c r="R343" s="59"/>
      <c r="S343" s="59">
        <v>17</v>
      </c>
      <c r="T343" s="59" t="s">
        <v>23</v>
      </c>
      <c r="U343" s="61">
        <v>43119</v>
      </c>
      <c r="V343" s="61">
        <v>43123</v>
      </c>
      <c r="W343" s="57">
        <v>0</v>
      </c>
      <c r="X343" s="27">
        <f>IF(AND(V343="",R343&lt;&gt;""),1,0)</f>
        <v>0</v>
      </c>
      <c r="Y343" s="27">
        <f>IF(AND(R343="",U343="",V343=""),1,0)</f>
        <v>0</v>
      </c>
      <c r="Z343" s="27">
        <f>IF(AND(OR(V343&lt;&gt;"",U343&lt;&gt;""),W343=""),1,0)</f>
        <v>0</v>
      </c>
      <c r="AA343" s="27">
        <f>IF(AND(V343&lt;&gt;"",W343=""),1,0)</f>
        <v>0</v>
      </c>
      <c r="AB343" s="27"/>
      <c r="AC343" s="27"/>
      <c r="AD343" s="27"/>
      <c r="AE343" s="5" t="str">
        <f ca="1">IF(Y343&lt;&gt;0,NETWORKDAYS(M343,TODAY()),"")</f>
        <v/>
      </c>
      <c r="AF343" s="59" t="str">
        <f>IF(Z343=1,NETWORKDAYS(M343,U343),"")</f>
        <v/>
      </c>
      <c r="AG343" s="5" t="str">
        <f ca="1">IF(AA343=1,_xlfn.DAYS(TODAY(),V343),"")</f>
        <v/>
      </c>
    </row>
    <row r="344" spans="1:33" x14ac:dyDescent="0.25">
      <c r="A344" s="59">
        <v>3504973</v>
      </c>
      <c r="B344" s="71" t="s">
        <v>95</v>
      </c>
      <c r="C344" s="71">
        <f>VLOOKUP(D344,[1]vacantes!$H:$I,2,FALSE)</f>
        <v>1084</v>
      </c>
      <c r="D344" s="71" t="str">
        <f>F344&amp;"-"&amp;S344&amp;"-"&amp;IF(V344="",1,2)</f>
        <v>354-17-2</v>
      </c>
      <c r="E344" s="71" t="s">
        <v>1132</v>
      </c>
      <c r="F344" s="71">
        <v>354</v>
      </c>
      <c r="G344" s="71" t="s">
        <v>43</v>
      </c>
      <c r="H344" s="59" t="s">
        <v>383</v>
      </c>
      <c r="I344" s="60" t="s">
        <v>381</v>
      </c>
      <c r="J344" s="59" t="s">
        <v>203</v>
      </c>
      <c r="K344" s="60">
        <v>0</v>
      </c>
      <c r="L344" s="59"/>
      <c r="M344" s="61">
        <v>43117</v>
      </c>
      <c r="N344" s="59" t="s">
        <v>28</v>
      </c>
      <c r="O344" s="59"/>
      <c r="P344" s="59"/>
      <c r="Q344" s="59"/>
      <c r="R344" s="59"/>
      <c r="S344" s="59">
        <v>17</v>
      </c>
      <c r="T344" s="59" t="s">
        <v>23</v>
      </c>
      <c r="U344" s="61">
        <v>43118</v>
      </c>
      <c r="V344" s="61">
        <v>43123</v>
      </c>
      <c r="W344" s="62">
        <v>43200</v>
      </c>
      <c r="X344" s="27">
        <f>IF(AND(V344="",R344&lt;&gt;""),1,0)</f>
        <v>0</v>
      </c>
      <c r="Y344" s="27">
        <f>IF(AND(R344="",U344="",V344=""),1,0)</f>
        <v>0</v>
      </c>
      <c r="Z344" s="27">
        <f>IF(AND(OR(V344&lt;&gt;"",U344&lt;&gt;""),W344=""),1,0)</f>
        <v>0</v>
      </c>
      <c r="AA344" s="27">
        <f>IF(AND(V344&lt;&gt;"",W344=""),1,0)</f>
        <v>0</v>
      </c>
      <c r="AB344" s="27"/>
      <c r="AC344" s="27"/>
      <c r="AD344" s="27"/>
      <c r="AE344" s="5" t="str">
        <f ca="1">IF(Y344&lt;&gt;0,NETWORKDAYS(M344,TODAY()),"")</f>
        <v/>
      </c>
      <c r="AF344" s="59" t="str">
        <f>IF(Z344=1,NETWORKDAYS(M344,U344),"")</f>
        <v/>
      </c>
      <c r="AG344" s="5" t="str">
        <f ca="1">IF(AA344=1,_xlfn.DAYS(TODAY(),V344),"")</f>
        <v/>
      </c>
    </row>
    <row r="345" spans="1:33" x14ac:dyDescent="0.25">
      <c r="A345" s="59">
        <v>3547373</v>
      </c>
      <c r="B345" s="71" t="s">
        <v>860</v>
      </c>
      <c r="C345" s="71">
        <f>VLOOKUP(D345,[1]vacantes!$H:$I,2,FALSE)</f>
        <v>1084</v>
      </c>
      <c r="D345" s="71" t="str">
        <f>F345&amp;"-"&amp;S345&amp;"-"&amp;IF(V345="",1,2)</f>
        <v>354-17-2</v>
      </c>
      <c r="E345" s="71" t="s">
        <v>1132</v>
      </c>
      <c r="F345" s="71">
        <v>354</v>
      </c>
      <c r="G345" s="72" t="s">
        <v>43</v>
      </c>
      <c r="H345" s="60" t="s">
        <v>20</v>
      </c>
      <c r="I345" s="60" t="s">
        <v>205</v>
      </c>
      <c r="J345" s="60" t="s">
        <v>203</v>
      </c>
      <c r="K345" s="60" t="s">
        <v>861</v>
      </c>
      <c r="L345" s="60">
        <v>1</v>
      </c>
      <c r="M345" s="62">
        <v>43201</v>
      </c>
      <c r="N345" s="60" t="s">
        <v>27</v>
      </c>
      <c r="O345" s="60" t="s">
        <v>112</v>
      </c>
      <c r="S345" s="59">
        <v>17</v>
      </c>
      <c r="T345" s="60" t="s">
        <v>23</v>
      </c>
      <c r="U345" s="62">
        <v>43202</v>
      </c>
      <c r="V345" s="62">
        <v>43206</v>
      </c>
      <c r="W345" s="57">
        <v>43206</v>
      </c>
      <c r="X345" s="27">
        <f>IF(AND(V345="",R345&lt;&gt;""),1,0)</f>
        <v>0</v>
      </c>
      <c r="Y345" s="27">
        <f>IF(AND(R345="",U345="",V345=""),1,0)</f>
        <v>0</v>
      </c>
      <c r="Z345" s="27">
        <f>IF(AND(OR(V345&lt;&gt;"",U345&lt;&gt;""),W345=""),1,0)</f>
        <v>0</v>
      </c>
      <c r="AA345" s="27">
        <f>IF(AND(V345&lt;&gt;"",W345=""),1,0)</f>
        <v>0</v>
      </c>
      <c r="AB345" s="27"/>
      <c r="AC345" s="27"/>
      <c r="AD345" s="27"/>
      <c r="AE345" s="5" t="str">
        <f ca="1">IF(Y345&lt;&gt;0,NETWORKDAYS(M345,TODAY()),"")</f>
        <v/>
      </c>
      <c r="AF345" s="59" t="str">
        <f>IF(Z345=1,NETWORKDAYS(M345,U345),"")</f>
        <v/>
      </c>
      <c r="AG345" s="5" t="str">
        <f ca="1">IF(AA345=1,_xlfn.DAYS(TODAY(),V345),"")</f>
        <v/>
      </c>
    </row>
    <row r="346" spans="1:33" x14ac:dyDescent="0.25">
      <c r="A346" s="59">
        <v>3550475</v>
      </c>
      <c r="B346" s="71" t="s">
        <v>881</v>
      </c>
      <c r="C346" s="71">
        <f>VLOOKUP(D346,[1]vacantes!$H:$I,2,FALSE)</f>
        <v>1084</v>
      </c>
      <c r="D346" s="71" t="str">
        <f>F346&amp;"-"&amp;S346&amp;"-"&amp;IF(V346="",1,2)</f>
        <v>354-17-2</v>
      </c>
      <c r="E346" s="71" t="s">
        <v>1132</v>
      </c>
      <c r="F346" s="71">
        <v>354</v>
      </c>
      <c r="G346" s="72" t="s">
        <v>43</v>
      </c>
      <c r="H346" s="60" t="s">
        <v>20</v>
      </c>
      <c r="I346" s="60" t="s">
        <v>215</v>
      </c>
      <c r="J346" s="60" t="s">
        <v>203</v>
      </c>
      <c r="K346" s="62">
        <v>34539</v>
      </c>
      <c r="L346" s="60">
        <v>1</v>
      </c>
      <c r="M346" s="62">
        <v>43203</v>
      </c>
      <c r="N346" s="60" t="s">
        <v>27</v>
      </c>
      <c r="O346" s="60" t="s">
        <v>112</v>
      </c>
      <c r="S346" s="59">
        <v>17</v>
      </c>
      <c r="T346" s="60" t="s">
        <v>23</v>
      </c>
      <c r="U346" s="62">
        <v>43207</v>
      </c>
      <c r="V346" s="62">
        <v>43210</v>
      </c>
      <c r="W346" s="57">
        <v>43210</v>
      </c>
      <c r="X346" s="27">
        <f>IF(AND(V346="",R346&lt;&gt;""),1,0)</f>
        <v>0</v>
      </c>
      <c r="Y346" s="27">
        <f>IF(AND(R346="",U346="",V346=""),1,0)</f>
        <v>0</v>
      </c>
      <c r="Z346" s="27">
        <f>IF(AND(OR(V346&lt;&gt;"",U346&lt;&gt;""),W346=""),1,0)</f>
        <v>0</v>
      </c>
      <c r="AA346" s="27">
        <f>IF(AND(V346&lt;&gt;"",W346=""),1,0)</f>
        <v>0</v>
      </c>
      <c r="AB346" s="27">
        <v>23</v>
      </c>
      <c r="AC346" s="27"/>
      <c r="AD346" s="27"/>
      <c r="AE346" s="5" t="str">
        <f ca="1">IF(Y346&lt;&gt;0,NETWORKDAYS(M346,TODAY()),"")</f>
        <v/>
      </c>
      <c r="AF346" s="59" t="str">
        <f>IF(Z346=1,NETWORKDAYS(M346,U346),"")</f>
        <v/>
      </c>
      <c r="AG346" s="5" t="str">
        <f ca="1">IF(AA346=1,_xlfn.DAYS(TODAY(),V346),"")</f>
        <v/>
      </c>
    </row>
    <row r="347" spans="1:33" x14ac:dyDescent="0.25">
      <c r="A347" s="59">
        <v>3508797</v>
      </c>
      <c r="B347" s="71" t="s">
        <v>81</v>
      </c>
      <c r="C347" s="71">
        <f>VLOOKUP(D347,[1]vacantes!$H:$I,2,FALSE)</f>
        <v>1085</v>
      </c>
      <c r="D347" s="71" t="str">
        <f>F347&amp;"-"&amp;S347&amp;"-"&amp;IF(V347="",1,2)</f>
        <v>341-14-2</v>
      </c>
      <c r="E347" s="71" t="s">
        <v>1113</v>
      </c>
      <c r="F347" s="71">
        <v>341</v>
      </c>
      <c r="G347" s="71" t="s">
        <v>26</v>
      </c>
      <c r="H347" s="59" t="s">
        <v>6</v>
      </c>
      <c r="I347" s="60" t="s">
        <v>215</v>
      </c>
      <c r="J347" s="59" t="s">
        <v>204</v>
      </c>
      <c r="K347" s="60">
        <v>0</v>
      </c>
      <c r="L347" s="59"/>
      <c r="M347" s="61">
        <v>43115</v>
      </c>
      <c r="N347" s="59" t="s">
        <v>27</v>
      </c>
      <c r="O347" s="59"/>
      <c r="P347" s="59"/>
      <c r="Q347" s="59"/>
      <c r="R347" s="59"/>
      <c r="S347" s="59">
        <v>14</v>
      </c>
      <c r="T347" s="59" t="s">
        <v>35</v>
      </c>
      <c r="U347" s="61">
        <v>43117</v>
      </c>
      <c r="V347" s="61">
        <v>43119</v>
      </c>
      <c r="W347" s="62">
        <v>43138</v>
      </c>
      <c r="X347" s="27">
        <f>IF(AND(V347="",R347&lt;&gt;""),1,0)</f>
        <v>0</v>
      </c>
      <c r="Y347" s="27">
        <f>IF(AND(R347="",U347="",V347=""),1,0)</f>
        <v>0</v>
      </c>
      <c r="Z347" s="27">
        <f>IF(AND(OR(V347&lt;&gt;"",U347&lt;&gt;""),W347=""),1,0)</f>
        <v>0</v>
      </c>
      <c r="AA347" s="27">
        <f>IF(AND(V347&lt;&gt;"",W347=""),1,0)</f>
        <v>0</v>
      </c>
      <c r="AB347" s="56">
        <f ca="1">+YEARFRAC(K347,TODAY())</f>
        <v>118.35277777777777</v>
      </c>
      <c r="AC347" s="56"/>
      <c r="AD347" s="27"/>
      <c r="AE347" s="5" t="str">
        <f ca="1">IF(Y347&lt;&gt;0,NETWORKDAYS(M347,TODAY()),"")</f>
        <v/>
      </c>
      <c r="AF347" s="59" t="str">
        <f>IF(Z347=1,NETWORKDAYS(M347,U347),"")</f>
        <v/>
      </c>
      <c r="AG347" s="5" t="str">
        <f ca="1">IF(AA347=1,_xlfn.DAYS(TODAY(),V347),"")</f>
        <v/>
      </c>
    </row>
    <row r="348" spans="1:33" x14ac:dyDescent="0.25">
      <c r="A348" s="59">
        <v>3507934</v>
      </c>
      <c r="B348" s="71" t="s">
        <v>180</v>
      </c>
      <c r="C348" s="71">
        <f>VLOOKUP(D348,[1]vacantes!$H:$I,2,FALSE)</f>
        <v>1085</v>
      </c>
      <c r="D348" s="71" t="str">
        <f>F348&amp;"-"&amp;S348&amp;"-"&amp;IF(V348="",1,2)</f>
        <v>341-14-2</v>
      </c>
      <c r="E348" s="71" t="s">
        <v>1113</v>
      </c>
      <c r="F348" s="71">
        <v>341</v>
      </c>
      <c r="G348" s="72" t="s">
        <v>26</v>
      </c>
      <c r="H348" s="60" t="s">
        <v>6</v>
      </c>
      <c r="I348" s="60" t="s">
        <v>215</v>
      </c>
      <c r="J348" s="60" t="s">
        <v>203</v>
      </c>
      <c r="K348" s="60">
        <v>0</v>
      </c>
      <c r="M348" s="62">
        <v>43123</v>
      </c>
      <c r="N348" s="60" t="s">
        <v>27</v>
      </c>
      <c r="O348" s="60" t="s">
        <v>112</v>
      </c>
      <c r="S348" s="59">
        <v>14</v>
      </c>
      <c r="T348" s="60" t="s">
        <v>35</v>
      </c>
      <c r="U348" s="62">
        <v>43124</v>
      </c>
      <c r="V348" s="62">
        <v>43129</v>
      </c>
      <c r="W348" s="57">
        <v>0</v>
      </c>
      <c r="X348" s="27">
        <f>IF(AND(V348="",R348&lt;&gt;""),1,0)</f>
        <v>0</v>
      </c>
      <c r="Y348" s="27">
        <f>IF(AND(R348="",U348="",V348=""),1,0)</f>
        <v>0</v>
      </c>
      <c r="Z348" s="27">
        <f>IF(AND(OR(V348&lt;&gt;"",U348&lt;&gt;""),W348=""),1,0)</f>
        <v>0</v>
      </c>
      <c r="AA348" s="27">
        <f>IF(AND(V348&lt;&gt;"",W348=""),1,0)</f>
        <v>0</v>
      </c>
      <c r="AB348" s="56">
        <f ca="1">+YEARFRAC(K348,TODAY())</f>
        <v>118.35277777777777</v>
      </c>
      <c r="AC348" s="56"/>
      <c r="AD348" s="27"/>
      <c r="AE348" s="5" t="str">
        <f ca="1">IF(Y348&lt;&gt;0,NETWORKDAYS(M348,TODAY()),"")</f>
        <v/>
      </c>
      <c r="AF348" s="59" t="str">
        <f>IF(Z348=1,NETWORKDAYS(M348,U348),"")</f>
        <v/>
      </c>
      <c r="AG348" s="5" t="str">
        <f ca="1">IF(AA348=1,_xlfn.DAYS(TODAY(),V348),"")</f>
        <v/>
      </c>
    </row>
    <row r="349" spans="1:33" x14ac:dyDescent="0.25">
      <c r="A349" s="59">
        <v>3512138</v>
      </c>
      <c r="B349" s="71" t="s">
        <v>182</v>
      </c>
      <c r="C349" s="71">
        <f>VLOOKUP(D349,[1]vacantes!$H:$I,2,FALSE)</f>
        <v>1085</v>
      </c>
      <c r="D349" s="71" t="str">
        <f>F349&amp;"-"&amp;S349&amp;"-"&amp;IF(V349="",1,2)</f>
        <v>341-14-2</v>
      </c>
      <c r="E349" s="71" t="s">
        <v>1113</v>
      </c>
      <c r="F349" s="71">
        <v>341</v>
      </c>
      <c r="G349" s="72" t="s">
        <v>26</v>
      </c>
      <c r="H349" s="60" t="s">
        <v>6</v>
      </c>
      <c r="I349" s="59" t="s">
        <v>205</v>
      </c>
      <c r="J349" s="60" t="s">
        <v>203</v>
      </c>
      <c r="K349" s="60">
        <v>0</v>
      </c>
      <c r="L349" s="60">
        <v>1</v>
      </c>
      <c r="M349" s="62">
        <v>43125</v>
      </c>
      <c r="N349" s="60" t="s">
        <v>27</v>
      </c>
      <c r="O349" s="60" t="s">
        <v>134</v>
      </c>
      <c r="S349" s="59">
        <v>14</v>
      </c>
      <c r="T349" s="60" t="s">
        <v>35</v>
      </c>
      <c r="U349" s="62">
        <v>43132</v>
      </c>
      <c r="V349" s="62">
        <v>43137</v>
      </c>
      <c r="W349" s="62">
        <v>43143</v>
      </c>
      <c r="X349" s="27">
        <f>IF(AND(V349="",R349&lt;&gt;""),1,0)</f>
        <v>0</v>
      </c>
      <c r="Y349" s="27">
        <f>IF(AND(R349="",U349="",V349=""),1,0)</f>
        <v>0</v>
      </c>
      <c r="Z349" s="27">
        <f>IF(AND(OR(V349&lt;&gt;"",U349&lt;&gt;""),W349=""),1,0)</f>
        <v>0</v>
      </c>
      <c r="AA349" s="27">
        <f>IF(AND(V349&lt;&gt;"",W349=""),1,0)</f>
        <v>0</v>
      </c>
      <c r="AB349" s="56">
        <f ca="1">+YEARFRAC(K349,TODAY())</f>
        <v>118.35277777777777</v>
      </c>
      <c r="AC349" s="56"/>
      <c r="AD349" s="27"/>
      <c r="AE349" s="5" t="str">
        <f ca="1">IF(Y349&lt;&gt;0,NETWORKDAYS(M349,TODAY()),"")</f>
        <v/>
      </c>
      <c r="AF349" s="59" t="str">
        <f>IF(Z349=1,NETWORKDAYS(M349,U349),"")</f>
        <v/>
      </c>
      <c r="AG349" s="5" t="str">
        <f ca="1">IF(AA349=1,_xlfn.DAYS(TODAY(),V349),"")</f>
        <v/>
      </c>
    </row>
    <row r="350" spans="1:33" x14ac:dyDescent="0.25">
      <c r="A350" s="59">
        <v>3516161</v>
      </c>
      <c r="B350" s="71" t="s">
        <v>322</v>
      </c>
      <c r="C350" s="71">
        <f>VLOOKUP(D350,[1]vacantes!$H:$I,2,FALSE)</f>
        <v>1085</v>
      </c>
      <c r="D350" s="71" t="str">
        <f>F350&amp;"-"&amp;S350&amp;"-"&amp;IF(V350="",1,2)</f>
        <v>341-14-2</v>
      </c>
      <c r="E350" s="71" t="s">
        <v>1113</v>
      </c>
      <c r="F350" s="71">
        <v>341</v>
      </c>
      <c r="G350" s="72" t="s">
        <v>26</v>
      </c>
      <c r="H350" s="60" t="s">
        <v>6</v>
      </c>
      <c r="I350" s="59" t="s">
        <v>205</v>
      </c>
      <c r="J350" s="60" t="s">
        <v>204</v>
      </c>
      <c r="K350" s="60">
        <v>0</v>
      </c>
      <c r="L350" s="60">
        <v>1</v>
      </c>
      <c r="M350" s="62">
        <v>43139</v>
      </c>
      <c r="N350" s="60" t="s">
        <v>27</v>
      </c>
      <c r="O350" s="60" t="s">
        <v>134</v>
      </c>
      <c r="S350" s="59">
        <v>14</v>
      </c>
      <c r="T350" s="60" t="s">
        <v>35</v>
      </c>
      <c r="U350" s="62">
        <v>43140</v>
      </c>
      <c r="V350" s="62">
        <v>43144</v>
      </c>
      <c r="W350" s="57">
        <v>0</v>
      </c>
      <c r="X350" s="27">
        <f>IF(AND(V350="",R350&lt;&gt;""),1,0)</f>
        <v>0</v>
      </c>
      <c r="Y350" s="27">
        <f>IF(AND(R350="",U350="",V350=""),1,0)</f>
        <v>0</v>
      </c>
      <c r="Z350" s="27">
        <f>IF(AND(OR(V350&lt;&gt;"",U350&lt;&gt;""),W350=""),1,0)</f>
        <v>0</v>
      </c>
      <c r="AA350" s="27">
        <f>IF(AND(V350&lt;&gt;"",W350=""),1,0)</f>
        <v>0</v>
      </c>
      <c r="AB350" s="56">
        <f ca="1">+YEARFRAC(K350,TODAY())</f>
        <v>118.35277777777777</v>
      </c>
      <c r="AC350" s="56"/>
      <c r="AD350" s="27"/>
      <c r="AE350" s="5" t="str">
        <f ca="1">IF(Y350&lt;&gt;0,NETWORKDAYS(M350,TODAY()),"")</f>
        <v/>
      </c>
      <c r="AF350" s="59" t="str">
        <f>IF(Z350=1,NETWORKDAYS(M350,U350),"")</f>
        <v/>
      </c>
      <c r="AG350" s="5" t="str">
        <f ca="1">IF(AA350=1,_xlfn.DAYS(TODAY(),V350),"")</f>
        <v/>
      </c>
    </row>
    <row r="351" spans="1:33" x14ac:dyDescent="0.25">
      <c r="A351" s="59">
        <v>3516178</v>
      </c>
      <c r="B351" s="71" t="s">
        <v>321</v>
      </c>
      <c r="C351" s="71">
        <f>VLOOKUP(D351,[1]vacantes!$H:$I,2,FALSE)</f>
        <v>1085</v>
      </c>
      <c r="D351" s="71" t="str">
        <f>F351&amp;"-"&amp;S351&amp;"-"&amp;IF(V351="",1,2)</f>
        <v>341-14-2</v>
      </c>
      <c r="E351" s="71" t="s">
        <v>1113</v>
      </c>
      <c r="F351" s="71">
        <v>341</v>
      </c>
      <c r="G351" s="72" t="s">
        <v>26</v>
      </c>
      <c r="H351" s="60" t="s">
        <v>6</v>
      </c>
      <c r="I351" s="59" t="s">
        <v>205</v>
      </c>
      <c r="J351" s="60" t="s">
        <v>203</v>
      </c>
      <c r="K351" s="60">
        <v>0</v>
      </c>
      <c r="L351" s="60">
        <v>1</v>
      </c>
      <c r="M351" s="62">
        <v>43139</v>
      </c>
      <c r="N351" s="60" t="s">
        <v>27</v>
      </c>
      <c r="O351" s="60" t="s">
        <v>134</v>
      </c>
      <c r="S351" s="59">
        <v>14</v>
      </c>
      <c r="T351" s="60" t="s">
        <v>35</v>
      </c>
      <c r="U351" s="62">
        <v>43140</v>
      </c>
      <c r="V351" s="62">
        <v>43144</v>
      </c>
      <c r="W351" s="62">
        <v>43165</v>
      </c>
      <c r="X351" s="27">
        <f>IF(AND(V351="",R351&lt;&gt;""),1,0)</f>
        <v>0</v>
      </c>
      <c r="Y351" s="27">
        <f>IF(AND(R351="",U351="",V351=""),1,0)</f>
        <v>0</v>
      </c>
      <c r="Z351" s="27">
        <f>IF(AND(OR(V351&lt;&gt;"",U351&lt;&gt;""),W351=""),1,0)</f>
        <v>0</v>
      </c>
      <c r="AA351" s="27">
        <f>IF(AND(V351&lt;&gt;"",W351=""),1,0)</f>
        <v>0</v>
      </c>
      <c r="AB351" s="56">
        <f ca="1">+YEARFRAC(K351,TODAY())</f>
        <v>118.35277777777777</v>
      </c>
      <c r="AC351" s="56"/>
      <c r="AD351" s="27"/>
      <c r="AE351" s="5" t="str">
        <f ca="1">IF(Y351&lt;&gt;0,NETWORKDAYS(M351,TODAY()),"")</f>
        <v/>
      </c>
      <c r="AF351" s="59" t="str">
        <f>IF(Z351=1,NETWORKDAYS(M351,U351),"")</f>
        <v/>
      </c>
      <c r="AG351" s="5" t="str">
        <f ca="1">IF(AA351=1,_xlfn.DAYS(TODAY(),V351),"")</f>
        <v/>
      </c>
    </row>
    <row r="352" spans="1:33" x14ac:dyDescent="0.25">
      <c r="A352" s="59">
        <v>3518196</v>
      </c>
      <c r="B352" s="71" t="s">
        <v>323</v>
      </c>
      <c r="C352" s="71">
        <f>VLOOKUP(D352,[1]vacantes!$H:$I,2,FALSE)</f>
        <v>1085</v>
      </c>
      <c r="D352" s="71" t="str">
        <f>F352&amp;"-"&amp;S352&amp;"-"&amp;IF(V352="",1,2)</f>
        <v>341-14-2</v>
      </c>
      <c r="E352" s="71" t="s">
        <v>1113</v>
      </c>
      <c r="F352" s="71">
        <v>341</v>
      </c>
      <c r="G352" s="72" t="s">
        <v>26</v>
      </c>
      <c r="H352" s="60" t="s">
        <v>6</v>
      </c>
      <c r="I352" s="59" t="s">
        <v>205</v>
      </c>
      <c r="J352" s="60" t="s">
        <v>203</v>
      </c>
      <c r="K352" s="60">
        <v>0</v>
      </c>
      <c r="L352" s="60">
        <v>0</v>
      </c>
      <c r="M352" s="62">
        <v>43140</v>
      </c>
      <c r="N352" s="60" t="s">
        <v>27</v>
      </c>
      <c r="O352" s="60" t="s">
        <v>134</v>
      </c>
      <c r="P352" s="60" t="s">
        <v>772</v>
      </c>
      <c r="S352" s="59">
        <v>14</v>
      </c>
      <c r="T352" s="60" t="s">
        <v>35</v>
      </c>
      <c r="U352" s="62">
        <v>43144</v>
      </c>
      <c r="V352" s="62">
        <v>43147</v>
      </c>
      <c r="W352" s="57">
        <v>0</v>
      </c>
      <c r="X352" s="27">
        <f>IF(AND(V352="",R352&lt;&gt;""),1,0)</f>
        <v>0</v>
      </c>
      <c r="Y352" s="27">
        <f>IF(AND(R352="",U352="",V352=""),1,0)</f>
        <v>0</v>
      </c>
      <c r="Z352" s="27">
        <f>IF(AND(OR(V352&lt;&gt;"",U352&lt;&gt;""),W352=""),1,0)</f>
        <v>0</v>
      </c>
      <c r="AA352" s="27">
        <f>IF(AND(V352&lt;&gt;"",W352=""),1,0)</f>
        <v>0</v>
      </c>
      <c r="AB352" s="56">
        <f ca="1">+YEARFRAC(K352,TODAY())</f>
        <v>118.35277777777777</v>
      </c>
      <c r="AC352" s="56"/>
      <c r="AD352" s="27"/>
      <c r="AE352" s="5" t="str">
        <f ca="1">IF(Y352&lt;&gt;0,NETWORKDAYS(M352,TODAY()),"")</f>
        <v/>
      </c>
      <c r="AF352" s="59" t="str">
        <f>IF(Z352=1,NETWORKDAYS(M352,U352),"")</f>
        <v/>
      </c>
      <c r="AG352" s="5" t="str">
        <f ca="1">IF(AA352=1,_xlfn.DAYS(TODAY(),V352),"")</f>
        <v/>
      </c>
    </row>
    <row r="353" spans="1:33" x14ac:dyDescent="0.25">
      <c r="A353" s="59">
        <v>3212955</v>
      </c>
      <c r="B353" s="71" t="s">
        <v>334</v>
      </c>
      <c r="C353" s="71">
        <f>VLOOKUP(D353,[1]vacantes!$H:$I,2,FALSE)</f>
        <v>1085</v>
      </c>
      <c r="D353" s="71" t="str">
        <f>F353&amp;"-"&amp;S353&amp;"-"&amp;IF(V353="",1,2)</f>
        <v>341-14-2</v>
      </c>
      <c r="E353" s="71" t="s">
        <v>1113</v>
      </c>
      <c r="F353" s="71">
        <v>341</v>
      </c>
      <c r="G353" s="72" t="s">
        <v>26</v>
      </c>
      <c r="H353" s="60" t="s">
        <v>6</v>
      </c>
      <c r="I353" s="59" t="s">
        <v>205</v>
      </c>
      <c r="J353" s="60" t="s">
        <v>204</v>
      </c>
      <c r="K353" s="60">
        <v>0</v>
      </c>
      <c r="L353" s="60">
        <v>1</v>
      </c>
      <c r="M353" s="62">
        <v>43143</v>
      </c>
      <c r="N353" s="60" t="s">
        <v>27</v>
      </c>
      <c r="O353" s="60" t="s">
        <v>134</v>
      </c>
      <c r="P353" s="60" t="s">
        <v>772</v>
      </c>
      <c r="S353" s="59">
        <v>14</v>
      </c>
      <c r="T353" s="60" t="s">
        <v>35</v>
      </c>
      <c r="U353" s="62">
        <v>43146</v>
      </c>
      <c r="V353" s="62">
        <v>43151</v>
      </c>
      <c r="W353" s="57">
        <v>0</v>
      </c>
      <c r="X353" s="27">
        <f>IF(AND(V353="",R353&lt;&gt;""),1,0)</f>
        <v>0</v>
      </c>
      <c r="Y353" s="27">
        <f>IF(AND(R353="",U353="",V353=""),1,0)</f>
        <v>0</v>
      </c>
      <c r="Z353" s="27">
        <f>IF(AND(OR(V353&lt;&gt;"",U353&lt;&gt;""),W353=""),1,0)</f>
        <v>0</v>
      </c>
      <c r="AA353" s="27">
        <f>IF(AND(V353&lt;&gt;"",W353=""),1,0)</f>
        <v>0</v>
      </c>
      <c r="AB353" s="56">
        <f ca="1">+YEARFRAC(K353,TODAY())</f>
        <v>118.35277777777777</v>
      </c>
      <c r="AC353" s="56"/>
      <c r="AD353" s="27"/>
      <c r="AE353" s="5" t="str">
        <f ca="1">IF(Y353&lt;&gt;0,NETWORKDAYS(M353,TODAY()),"")</f>
        <v/>
      </c>
      <c r="AF353" s="59" t="str">
        <f>IF(Z353=1,NETWORKDAYS(M353,U353),"")</f>
        <v/>
      </c>
      <c r="AG353" s="5" t="str">
        <f ca="1">IF(AA353=1,_xlfn.DAYS(TODAY(),V353),"")</f>
        <v/>
      </c>
    </row>
    <row r="354" spans="1:33" x14ac:dyDescent="0.25">
      <c r="A354" s="59">
        <v>3522571</v>
      </c>
      <c r="B354" s="71" t="s">
        <v>336</v>
      </c>
      <c r="C354" s="71">
        <f>VLOOKUP(D354,[1]vacantes!$H:$I,2,FALSE)</f>
        <v>1085</v>
      </c>
      <c r="D354" s="71" t="str">
        <f>F354&amp;"-"&amp;S354&amp;"-"&amp;IF(V354="",1,2)</f>
        <v>341-14-2</v>
      </c>
      <c r="E354" s="71" t="s">
        <v>1113</v>
      </c>
      <c r="F354" s="71">
        <v>341</v>
      </c>
      <c r="G354" s="71" t="s">
        <v>26</v>
      </c>
      <c r="H354" s="59" t="s">
        <v>6</v>
      </c>
      <c r="I354" s="59" t="s">
        <v>205</v>
      </c>
      <c r="J354" s="59" t="s">
        <v>203</v>
      </c>
      <c r="K354" s="60">
        <v>0</v>
      </c>
      <c r="L354" s="59">
        <v>1</v>
      </c>
      <c r="M354" s="61">
        <v>43144</v>
      </c>
      <c r="N354" s="59" t="s">
        <v>27</v>
      </c>
      <c r="O354" s="59" t="s">
        <v>134</v>
      </c>
      <c r="P354" s="59"/>
      <c r="Q354" s="59"/>
      <c r="R354" s="59"/>
      <c r="S354" s="59">
        <v>14</v>
      </c>
      <c r="T354" s="59" t="s">
        <v>35</v>
      </c>
      <c r="U354" s="62">
        <v>43153</v>
      </c>
      <c r="V354" s="61">
        <v>43157</v>
      </c>
      <c r="W354" s="62">
        <v>43165</v>
      </c>
      <c r="X354" s="27">
        <f>IF(AND(V354="",R354&lt;&gt;""),1,0)</f>
        <v>0</v>
      </c>
      <c r="Y354" s="27">
        <f>IF(AND(R354="",U354="",V354=""),1,0)</f>
        <v>0</v>
      </c>
      <c r="Z354" s="27">
        <f>IF(AND(OR(V354&lt;&gt;"",U354&lt;&gt;""),W354=""),1,0)</f>
        <v>0</v>
      </c>
      <c r="AA354" s="27">
        <f>IF(AND(V354&lt;&gt;"",W354=""),1,0)</f>
        <v>0</v>
      </c>
      <c r="AB354" s="56">
        <f ca="1">+YEARFRAC(K354,TODAY())</f>
        <v>118.35277777777777</v>
      </c>
      <c r="AC354" s="56"/>
      <c r="AD354" s="27"/>
      <c r="AE354" s="5" t="str">
        <f ca="1">IF(Y354&lt;&gt;0,NETWORKDAYS(M354,TODAY()),"")</f>
        <v/>
      </c>
      <c r="AF354" s="59" t="str">
        <f>IF(Z354=1,NETWORKDAYS(M354,U354),"")</f>
        <v/>
      </c>
      <c r="AG354" s="5" t="str">
        <f ca="1">IF(AA354=1,_xlfn.DAYS(TODAY(),V354),"")</f>
        <v/>
      </c>
    </row>
    <row r="355" spans="1:33" x14ac:dyDescent="0.25">
      <c r="A355" s="59">
        <v>3527239</v>
      </c>
      <c r="B355" s="71" t="s">
        <v>436</v>
      </c>
      <c r="C355" s="71">
        <f>VLOOKUP(D355,[1]vacantes!$H:$I,2,FALSE)</f>
        <v>1085</v>
      </c>
      <c r="D355" s="71" t="str">
        <f>F355&amp;"-"&amp;S355&amp;"-"&amp;IF(V355="",1,2)</f>
        <v>341-14-2</v>
      </c>
      <c r="E355" s="71" t="s">
        <v>1113</v>
      </c>
      <c r="F355" s="71">
        <v>341</v>
      </c>
      <c r="G355" s="71" t="s">
        <v>26</v>
      </c>
      <c r="H355" s="62" t="s">
        <v>357</v>
      </c>
      <c r="I355" s="60" t="s">
        <v>205</v>
      </c>
      <c r="J355" s="60" t="s">
        <v>203</v>
      </c>
      <c r="K355" s="60">
        <v>0</v>
      </c>
      <c r="L355" s="60">
        <v>0</v>
      </c>
      <c r="M355" s="62">
        <v>43159</v>
      </c>
      <c r="N355" s="60" t="s">
        <v>27</v>
      </c>
      <c r="O355" s="60" t="s">
        <v>134</v>
      </c>
      <c r="S355" s="59">
        <v>14</v>
      </c>
      <c r="T355" s="60" t="s">
        <v>35</v>
      </c>
      <c r="U355" s="62">
        <v>43160</v>
      </c>
      <c r="V355" s="62">
        <v>43165</v>
      </c>
      <c r="W355" s="62">
        <v>43199</v>
      </c>
      <c r="X355" s="27">
        <f>IF(AND(V355="",R355&lt;&gt;""),1,0)</f>
        <v>0</v>
      </c>
      <c r="Y355" s="27">
        <f>IF(AND(R355="",U355="",V355=""),1,0)</f>
        <v>0</v>
      </c>
      <c r="Z355" s="27">
        <f>IF(AND(OR(V355&lt;&gt;"",U355&lt;&gt;""),W355=""),1,0)</f>
        <v>0</v>
      </c>
      <c r="AA355" s="27">
        <f>IF(AND(V355&lt;&gt;"",W355=""),1,0)</f>
        <v>0</v>
      </c>
      <c r="AB355" s="56">
        <f ca="1">+YEARFRAC(K355,TODAY())</f>
        <v>118.35277777777777</v>
      </c>
      <c r="AC355" s="56"/>
      <c r="AD355" s="27"/>
      <c r="AE355" s="5" t="str">
        <f ca="1">IF(Y355&lt;&gt;0,NETWORKDAYS(M355,TODAY()),"")</f>
        <v/>
      </c>
      <c r="AF355" s="59" t="str">
        <f>IF(Z355=1,NETWORKDAYS(M355,U355),"")</f>
        <v/>
      </c>
      <c r="AG355" s="5" t="str">
        <f ca="1">IF(AA355=1,_xlfn.DAYS(TODAY(),V355),"")</f>
        <v/>
      </c>
    </row>
    <row r="356" spans="1:33" x14ac:dyDescent="0.25">
      <c r="A356" s="59">
        <v>3541267</v>
      </c>
      <c r="B356" s="71" t="s">
        <v>1043</v>
      </c>
      <c r="C356" s="71">
        <f>VLOOKUP(D356,[1]vacantes!$H:$I,2,FALSE)</f>
        <v>1085</v>
      </c>
      <c r="D356" s="71" t="str">
        <f>F356&amp;"-"&amp;S356&amp;"-"&amp;IF(V356="",1,2)</f>
        <v>341-14-2</v>
      </c>
      <c r="E356" s="71" t="s">
        <v>1113</v>
      </c>
      <c r="F356" s="71">
        <v>341</v>
      </c>
      <c r="G356" s="72" t="s">
        <v>26</v>
      </c>
      <c r="H356" s="60" t="s">
        <v>357</v>
      </c>
      <c r="I356" s="60" t="s">
        <v>205</v>
      </c>
      <c r="J356" s="60" t="s">
        <v>203</v>
      </c>
      <c r="K356" s="60">
        <v>0</v>
      </c>
      <c r="L356" s="60">
        <v>1</v>
      </c>
      <c r="M356" s="62">
        <v>43186</v>
      </c>
      <c r="N356" s="60" t="s">
        <v>27</v>
      </c>
      <c r="O356" s="60" t="s">
        <v>134</v>
      </c>
      <c r="S356" s="59">
        <v>14</v>
      </c>
      <c r="T356" s="60" t="s">
        <v>35</v>
      </c>
      <c r="U356" s="62">
        <v>43188</v>
      </c>
      <c r="V356" s="62">
        <v>43192</v>
      </c>
      <c r="W356" s="62">
        <v>43203</v>
      </c>
      <c r="X356" s="27">
        <f>IF(AND(V356="",R356&lt;&gt;""),1,0)</f>
        <v>0</v>
      </c>
      <c r="Y356" s="27">
        <f>IF(AND(R356="",U356="",V356=""),1,0)</f>
        <v>0</v>
      </c>
      <c r="Z356" s="27">
        <f>IF(AND(OR(V356&lt;&gt;"",U356&lt;&gt;""),W356=""),1,0)</f>
        <v>0</v>
      </c>
      <c r="AA356" s="27">
        <f>IF(AND(V356&lt;&gt;"",W356=""),1,0)</f>
        <v>0</v>
      </c>
      <c r="AB356" s="27"/>
      <c r="AC356" s="27"/>
      <c r="AD356" s="27"/>
      <c r="AE356" s="5" t="str">
        <f ca="1">IF(Y356&lt;&gt;0,NETWORKDAYS(M356,TODAY()),"")</f>
        <v/>
      </c>
      <c r="AF356" s="59" t="str">
        <f>IF(Z356=1,NETWORKDAYS(M356,U356),"")</f>
        <v/>
      </c>
      <c r="AG356" s="5" t="str">
        <f ca="1">IF(AA356=1,_xlfn.DAYS(TODAY(),V356),"")</f>
        <v/>
      </c>
    </row>
    <row r="357" spans="1:33" x14ac:dyDescent="0.25">
      <c r="A357" s="59">
        <v>3544769</v>
      </c>
      <c r="B357" s="71" t="s">
        <v>757</v>
      </c>
      <c r="C357" s="71">
        <f>VLOOKUP(D357,[1]vacantes!$H:$I,2,FALSE)</f>
        <v>1085</v>
      </c>
      <c r="D357" s="71" t="str">
        <f>F357&amp;"-"&amp;S357&amp;"-"&amp;IF(V357="",1,2)</f>
        <v>341-14-2</v>
      </c>
      <c r="E357" s="71" t="s">
        <v>1113</v>
      </c>
      <c r="F357" s="71">
        <v>341</v>
      </c>
      <c r="G357" s="72" t="s">
        <v>26</v>
      </c>
      <c r="H357" s="60" t="s">
        <v>357</v>
      </c>
      <c r="I357" s="60" t="s">
        <v>225</v>
      </c>
      <c r="J357" s="60" t="s">
        <v>203</v>
      </c>
      <c r="K357" s="60" t="s">
        <v>758</v>
      </c>
      <c r="L357" s="60">
        <v>1</v>
      </c>
      <c r="M357" s="62">
        <v>43193</v>
      </c>
      <c r="N357" s="60" t="s">
        <v>27</v>
      </c>
      <c r="O357" s="60" t="s">
        <v>134</v>
      </c>
      <c r="S357" s="59">
        <v>14</v>
      </c>
      <c r="T357" s="60" t="s">
        <v>35</v>
      </c>
      <c r="U357" s="62">
        <v>43196</v>
      </c>
      <c r="V357" s="62">
        <v>43200</v>
      </c>
      <c r="W357" s="57">
        <v>43200</v>
      </c>
      <c r="X357" s="27">
        <f>IF(AND(V357="",R357&lt;&gt;""),1,0)</f>
        <v>0</v>
      </c>
      <c r="Y357" s="27">
        <f>IF(AND(R357="",U357="",V357=""),1,0)</f>
        <v>0</v>
      </c>
      <c r="Z357" s="27">
        <f>IF(AND(OR(V357&lt;&gt;"",U357&lt;&gt;""),W357=""),1,0)</f>
        <v>0</v>
      </c>
      <c r="AA357" s="27">
        <f>IF(AND(V357&lt;&gt;"",W357=""),1,0)</f>
        <v>0</v>
      </c>
      <c r="AB357" s="27">
        <v>37</v>
      </c>
      <c r="AC357" s="27"/>
      <c r="AD357" s="27"/>
      <c r="AE357" s="5" t="str">
        <f ca="1">IF(Y357&lt;&gt;0,NETWORKDAYS(M357,TODAY()),"")</f>
        <v/>
      </c>
      <c r="AF357" s="59" t="str">
        <f>IF(Z357=1,NETWORKDAYS(M357,U357),"")</f>
        <v/>
      </c>
      <c r="AG357" s="5" t="str">
        <f ca="1">IF(AA357=1,_xlfn.DAYS(TODAY(),V357),"")</f>
        <v/>
      </c>
    </row>
    <row r="358" spans="1:33" x14ac:dyDescent="0.25">
      <c r="A358" s="59">
        <v>3544762</v>
      </c>
      <c r="B358" s="71" t="s">
        <v>871</v>
      </c>
      <c r="C358" s="71">
        <f>VLOOKUP(D358,[1]vacantes!$H:$I,2,FALSE)</f>
        <v>1085</v>
      </c>
      <c r="D358" s="71" t="str">
        <f>F358&amp;"-"&amp;S358&amp;"-"&amp;IF(V358="",1,2)</f>
        <v>341-14-2</v>
      </c>
      <c r="E358" s="71" t="s">
        <v>1113</v>
      </c>
      <c r="F358" s="71">
        <v>341</v>
      </c>
      <c r="G358" s="72" t="s">
        <v>26</v>
      </c>
      <c r="H358" s="60" t="s">
        <v>357</v>
      </c>
      <c r="I358" s="60" t="s">
        <v>205</v>
      </c>
      <c r="J358" s="60" t="s">
        <v>204</v>
      </c>
      <c r="K358" s="60" t="s">
        <v>759</v>
      </c>
      <c r="L358" s="60">
        <v>1</v>
      </c>
      <c r="M358" s="62">
        <v>43193</v>
      </c>
      <c r="N358" s="60" t="s">
        <v>27</v>
      </c>
      <c r="O358" s="60" t="s">
        <v>134</v>
      </c>
      <c r="S358" s="59">
        <v>14</v>
      </c>
      <c r="T358" s="60" t="s">
        <v>35</v>
      </c>
      <c r="U358" s="62">
        <v>43196</v>
      </c>
      <c r="V358" s="62">
        <v>43200</v>
      </c>
      <c r="W358" s="57">
        <v>43200</v>
      </c>
      <c r="X358" s="27">
        <f>IF(AND(V358="",R358&lt;&gt;""),1,0)</f>
        <v>0</v>
      </c>
      <c r="Y358" s="27">
        <f>IF(AND(R358="",U358="",V358=""),1,0)</f>
        <v>0</v>
      </c>
      <c r="Z358" s="27">
        <f>IF(AND(OR(V358&lt;&gt;"",U358&lt;&gt;""),W358=""),1,0)</f>
        <v>0</v>
      </c>
      <c r="AA358" s="27">
        <f>IF(AND(V358&lt;&gt;"",W358=""),1,0)</f>
        <v>0</v>
      </c>
      <c r="AB358" s="27">
        <v>20</v>
      </c>
      <c r="AC358" s="27"/>
      <c r="AD358" s="27"/>
      <c r="AE358" s="5" t="str">
        <f ca="1">IF(Y358&lt;&gt;0,NETWORKDAYS(M358,TODAY()),"")</f>
        <v/>
      </c>
      <c r="AF358" s="59" t="str">
        <f>IF(Z358=1,NETWORKDAYS(M358,U358),"")</f>
        <v/>
      </c>
      <c r="AG358" s="5" t="str">
        <f ca="1">IF(AA358=1,_xlfn.DAYS(TODAY(),V358),"")</f>
        <v/>
      </c>
    </row>
    <row r="359" spans="1:33" x14ac:dyDescent="0.25">
      <c r="A359" s="59">
        <v>3548507</v>
      </c>
      <c r="B359" s="71" t="s">
        <v>1046</v>
      </c>
      <c r="C359" s="71">
        <f>VLOOKUP(D359,[1]vacantes!$H:$I,2,FALSE)</f>
        <v>1085</v>
      </c>
      <c r="D359" s="71" t="str">
        <f>F359&amp;"-"&amp;S359&amp;"-"&amp;IF(V359="",1,2)</f>
        <v>341-14-2</v>
      </c>
      <c r="E359" s="71" t="s">
        <v>1113</v>
      </c>
      <c r="F359" s="71">
        <v>341</v>
      </c>
      <c r="G359" s="72" t="s">
        <v>828</v>
      </c>
      <c r="H359" s="60" t="s">
        <v>357</v>
      </c>
      <c r="I359" s="60" t="s">
        <v>561</v>
      </c>
      <c r="J359" s="60" t="s">
        <v>204</v>
      </c>
      <c r="K359" s="62">
        <v>34276</v>
      </c>
      <c r="L359" s="60">
        <v>1</v>
      </c>
      <c r="M359" s="62">
        <v>43200</v>
      </c>
      <c r="N359" s="60" t="s">
        <v>799</v>
      </c>
      <c r="O359" s="60" t="s">
        <v>134</v>
      </c>
      <c r="S359" s="59">
        <v>14</v>
      </c>
      <c r="T359" s="60" t="s">
        <v>35</v>
      </c>
      <c r="U359" s="62">
        <v>43203</v>
      </c>
      <c r="V359" s="62">
        <v>43207</v>
      </c>
      <c r="W359" s="57">
        <v>43207</v>
      </c>
      <c r="X359" s="27">
        <f>IF(AND(V359="",R359&lt;&gt;""),1,0)</f>
        <v>0</v>
      </c>
      <c r="Y359" s="27">
        <f>IF(AND(R359="",U359="",V359=""),1,0)</f>
        <v>0</v>
      </c>
      <c r="Z359" s="27">
        <f>IF(AND(OR(V359&lt;&gt;"",U359&lt;&gt;""),W359=""),1,0)</f>
        <v>0</v>
      </c>
      <c r="AA359" s="27">
        <f>IF(AND(V359&lt;&gt;"",W359=""),1,0)</f>
        <v>0</v>
      </c>
      <c r="AB359" s="27">
        <v>24</v>
      </c>
      <c r="AC359" s="27"/>
      <c r="AD359" s="27"/>
      <c r="AE359" s="5" t="str">
        <f ca="1">IF(Y359&lt;&gt;0,NETWORKDAYS(M359,TODAY()),"")</f>
        <v/>
      </c>
      <c r="AF359" s="59" t="str">
        <f>IF(Z359=1,NETWORKDAYS(M359,U359),"")</f>
        <v/>
      </c>
      <c r="AG359" s="5" t="str">
        <f ca="1">IF(AA359=1,_xlfn.DAYS(TODAY(),V359),"")</f>
        <v/>
      </c>
    </row>
    <row r="360" spans="1:33" x14ac:dyDescent="0.25">
      <c r="A360" s="59">
        <v>0</v>
      </c>
      <c r="B360" s="71" t="s">
        <v>827</v>
      </c>
      <c r="C360" s="71">
        <f>VLOOKUP(D360,[1]vacantes!$H:$I,2,FALSE)</f>
        <v>1086</v>
      </c>
      <c r="D360" s="71" t="str">
        <f>F360&amp;"-"&amp;S360&amp;"-"&amp;IF(V360="",1,2)</f>
        <v>341-14-1</v>
      </c>
      <c r="E360" s="71" t="s">
        <v>1113</v>
      </c>
      <c r="F360" s="71">
        <v>341</v>
      </c>
      <c r="G360" s="72" t="s">
        <v>828</v>
      </c>
      <c r="H360" s="60" t="s">
        <v>357</v>
      </c>
      <c r="I360" s="60" t="s">
        <v>561</v>
      </c>
      <c r="J360" s="60" t="s">
        <v>715</v>
      </c>
      <c r="K360" s="62">
        <v>27602</v>
      </c>
      <c r="L360" s="60">
        <v>1</v>
      </c>
      <c r="M360" s="62">
        <v>43200</v>
      </c>
      <c r="N360" s="60" t="s">
        <v>799</v>
      </c>
      <c r="O360" s="60" t="s">
        <v>134</v>
      </c>
      <c r="S360" s="59">
        <v>14</v>
      </c>
      <c r="T360" s="60" t="s">
        <v>35</v>
      </c>
      <c r="U360" s="62"/>
      <c r="W360" s="57">
        <v>0</v>
      </c>
      <c r="X360" s="27">
        <f>IF(AND(V360="",R360&lt;&gt;""),1,0)</f>
        <v>0</v>
      </c>
      <c r="Y360" s="27">
        <f>IF(AND(R360="",U360="",V360=""),1,0)</f>
        <v>1</v>
      </c>
      <c r="Z360" s="27">
        <f>IF(AND(OR(V360&lt;&gt;"",U360&lt;&gt;""),W360=""),1,0)</f>
        <v>0</v>
      </c>
      <c r="AA360" s="27">
        <f>IF(AND(V360&lt;&gt;"",W360=""),1,0)</f>
        <v>0</v>
      </c>
      <c r="AB360" s="27">
        <v>42</v>
      </c>
      <c r="AC360" s="27"/>
      <c r="AD360" s="27"/>
      <c r="AE360" s="5">
        <f ca="1">IF(Y360&lt;&gt;0,NETWORKDAYS(M360,TODAY()),"")</f>
        <v>20</v>
      </c>
      <c r="AF360" s="59" t="str">
        <f>IF(Z360=1,NETWORKDAYS(M360,U360),"")</f>
        <v/>
      </c>
      <c r="AG360" s="5" t="str">
        <f ca="1">IF(AA360=1,_xlfn.DAYS(TODAY(),V360),"")</f>
        <v/>
      </c>
    </row>
    <row r="361" spans="1:33" x14ac:dyDescent="0.25">
      <c r="A361" s="59">
        <v>3504986</v>
      </c>
      <c r="B361" s="71" t="s">
        <v>36</v>
      </c>
      <c r="C361" s="71">
        <f>VLOOKUP(D361,[1]vacantes!$H:$I,2,FALSE)</f>
        <v>1087</v>
      </c>
      <c r="D361" s="71" t="str">
        <f>F361&amp;"-"&amp;S361&amp;"-"&amp;IF(V361="",1,2)</f>
        <v>336-16-2</v>
      </c>
      <c r="E361" s="71" t="s">
        <v>1122</v>
      </c>
      <c r="F361" s="71">
        <v>336</v>
      </c>
      <c r="G361" s="71" t="s">
        <v>31</v>
      </c>
      <c r="H361" s="59" t="s">
        <v>14</v>
      </c>
      <c r="I361" s="59" t="s">
        <v>205</v>
      </c>
      <c r="J361" s="59" t="s">
        <v>203</v>
      </c>
      <c r="K361" s="60">
        <v>0</v>
      </c>
      <c r="L361" s="59"/>
      <c r="M361" s="61">
        <v>43115</v>
      </c>
      <c r="N361" s="59" t="s">
        <v>28</v>
      </c>
      <c r="O361" s="59"/>
      <c r="P361" s="59"/>
      <c r="Q361" s="59"/>
      <c r="R361" s="59"/>
      <c r="S361" s="59">
        <v>16</v>
      </c>
      <c r="T361" s="59" t="s">
        <v>29</v>
      </c>
      <c r="U361" s="61">
        <v>43119</v>
      </c>
      <c r="V361" s="61">
        <v>43123</v>
      </c>
      <c r="W361" s="62">
        <v>43173</v>
      </c>
      <c r="X361" s="27">
        <f>IF(AND(V361="",R361&lt;&gt;""),1,0)</f>
        <v>0</v>
      </c>
      <c r="Y361" s="27">
        <f>IF(AND(R361="",U361="",V361=""),1,0)</f>
        <v>0</v>
      </c>
      <c r="Z361" s="27">
        <f>IF(AND(OR(V361&lt;&gt;"",U361&lt;&gt;""),W361=""),1,0)</f>
        <v>0</v>
      </c>
      <c r="AA361" s="27">
        <f>IF(AND(V361&lt;&gt;"",W361=""),1,0)</f>
        <v>0</v>
      </c>
      <c r="AB361" s="27"/>
      <c r="AC361" s="27"/>
      <c r="AD361" s="27"/>
      <c r="AE361" s="5" t="str">
        <f ca="1">IF(Y361&lt;&gt;0,NETWORKDAYS(M361,TODAY()),"")</f>
        <v/>
      </c>
      <c r="AF361" s="59" t="str">
        <f>IF(Z361=1,NETWORKDAYS(M361,U361),"")</f>
        <v/>
      </c>
      <c r="AG361" s="5" t="str">
        <f ca="1">IF(AA361=1,_xlfn.DAYS(TODAY(),V361),"")</f>
        <v/>
      </c>
    </row>
    <row r="362" spans="1:33" x14ac:dyDescent="0.25">
      <c r="A362" s="59">
        <v>3505019</v>
      </c>
      <c r="B362" s="71" t="s">
        <v>30</v>
      </c>
      <c r="C362" s="71">
        <f>VLOOKUP(D362,[1]vacantes!$H:$I,2,FALSE)</f>
        <v>1088</v>
      </c>
      <c r="D362" s="71" t="str">
        <f>F362&amp;"-"&amp;S362&amp;"-"&amp;IF(V362="",1,2)</f>
        <v>336-14-2</v>
      </c>
      <c r="E362" s="71" t="s">
        <v>1122</v>
      </c>
      <c r="F362" s="71">
        <v>336</v>
      </c>
      <c r="G362" s="71" t="s">
        <v>31</v>
      </c>
      <c r="H362" s="59" t="s">
        <v>14</v>
      </c>
      <c r="I362" s="59" t="s">
        <v>205</v>
      </c>
      <c r="J362" s="59" t="s">
        <v>204</v>
      </c>
      <c r="K362" s="60">
        <v>0</v>
      </c>
      <c r="L362" s="59"/>
      <c r="M362" s="61">
        <v>43115</v>
      </c>
      <c r="N362" s="59" t="s">
        <v>28</v>
      </c>
      <c r="O362" s="59"/>
      <c r="P362" s="59"/>
      <c r="Q362" s="59"/>
      <c r="R362" s="59"/>
      <c r="S362" s="59">
        <v>14</v>
      </c>
      <c r="T362" s="59" t="s">
        <v>35</v>
      </c>
      <c r="U362" s="61">
        <v>43119</v>
      </c>
      <c r="V362" s="61">
        <v>43123</v>
      </c>
      <c r="W362" s="57">
        <v>0</v>
      </c>
      <c r="X362" s="27">
        <f>IF(AND(V362="",R362&lt;&gt;""),1,0)</f>
        <v>0</v>
      </c>
      <c r="Y362" s="27">
        <f>IF(AND(R362="",U362="",V362=""),1,0)</f>
        <v>0</v>
      </c>
      <c r="Z362" s="27">
        <f>IF(AND(OR(V362&lt;&gt;"",U362&lt;&gt;""),W362=""),1,0)</f>
        <v>0</v>
      </c>
      <c r="AA362" s="27">
        <f>IF(AND(V362&lt;&gt;"",W362=""),1,0)</f>
        <v>0</v>
      </c>
      <c r="AB362" s="27"/>
      <c r="AC362" s="27"/>
      <c r="AD362" s="27"/>
      <c r="AE362" s="5" t="str">
        <f ca="1">IF(Y362&lt;&gt;0,NETWORKDAYS(M362,TODAY()),"")</f>
        <v/>
      </c>
      <c r="AF362" s="59" t="str">
        <f>IF(Z362=1,NETWORKDAYS(M362,U362),"")</f>
        <v/>
      </c>
      <c r="AG362" s="5" t="str">
        <f ca="1">IF(AA362=1,_xlfn.DAYS(TODAY(),V362),"")</f>
        <v/>
      </c>
    </row>
    <row r="363" spans="1:33" x14ac:dyDescent="0.25">
      <c r="A363" s="59">
        <v>3544755</v>
      </c>
      <c r="B363" s="71" t="s">
        <v>1044</v>
      </c>
      <c r="C363" s="71">
        <f>VLOOKUP(D363,[1]vacantes!$H:$I,2,FALSE)</f>
        <v>1088</v>
      </c>
      <c r="D363" s="71" t="str">
        <f>F363&amp;"-"&amp;S363&amp;"-"&amp;IF(V363="",1,2)</f>
        <v>336-14-2</v>
      </c>
      <c r="E363" s="71" t="s">
        <v>1122</v>
      </c>
      <c r="F363" s="71">
        <v>336</v>
      </c>
      <c r="G363" s="72" t="s">
        <v>31</v>
      </c>
      <c r="H363" s="60" t="s">
        <v>357</v>
      </c>
      <c r="I363" s="60" t="s">
        <v>341</v>
      </c>
      <c r="J363" s="60" t="s">
        <v>203</v>
      </c>
      <c r="K363" s="60" t="s">
        <v>756</v>
      </c>
      <c r="L363" s="60">
        <v>1</v>
      </c>
      <c r="M363" s="62">
        <v>43193</v>
      </c>
      <c r="N363" s="60" t="s">
        <v>27</v>
      </c>
      <c r="O363" s="60" t="s">
        <v>112</v>
      </c>
      <c r="S363" s="59">
        <v>14</v>
      </c>
      <c r="T363" s="60" t="s">
        <v>35</v>
      </c>
      <c r="U363" s="62">
        <v>43196</v>
      </c>
      <c r="V363" s="62">
        <v>43200</v>
      </c>
      <c r="W363" s="57">
        <v>43200</v>
      </c>
      <c r="X363" s="27">
        <f>IF(AND(V363="",R363&lt;&gt;""),1,0)</f>
        <v>0</v>
      </c>
      <c r="Y363" s="27">
        <f>IF(AND(R363="",U363="",V363=""),1,0)</f>
        <v>0</v>
      </c>
      <c r="Z363" s="27">
        <f>IF(AND(OR(V363&lt;&gt;"",U363&lt;&gt;""),W363=""),1,0)</f>
        <v>0</v>
      </c>
      <c r="AA363" s="27">
        <f>IF(AND(V363&lt;&gt;"",W363=""),1,0)</f>
        <v>0</v>
      </c>
      <c r="AB363" s="27">
        <v>24</v>
      </c>
      <c r="AC363" s="27"/>
      <c r="AD363" s="27"/>
      <c r="AE363" s="5" t="str">
        <f ca="1">IF(Y363&lt;&gt;0,NETWORKDAYS(M363,TODAY()),"")</f>
        <v/>
      </c>
      <c r="AF363" s="59" t="str">
        <f>IF(Z363=1,NETWORKDAYS(M363,U363),"")</f>
        <v/>
      </c>
      <c r="AG363" s="5" t="str">
        <f ca="1">IF(AA363=1,_xlfn.DAYS(TODAY(),V363),"")</f>
        <v/>
      </c>
    </row>
    <row r="364" spans="1:33" x14ac:dyDescent="0.25">
      <c r="A364" s="59">
        <v>3555299</v>
      </c>
      <c r="B364" s="71" t="s">
        <v>1056</v>
      </c>
      <c r="C364" s="71">
        <f>VLOOKUP(D364,[1]vacantes!$H:$I,2,FALSE)</f>
        <v>1088</v>
      </c>
      <c r="D364" s="71" t="str">
        <f>F364&amp;"-"&amp;S364&amp;"-"&amp;IF(V364="",1,2)</f>
        <v>336-14-2</v>
      </c>
      <c r="E364" s="71" t="s">
        <v>1122</v>
      </c>
      <c r="F364" s="71">
        <v>336</v>
      </c>
      <c r="G364" s="72" t="s">
        <v>31</v>
      </c>
      <c r="H364" s="60" t="s">
        <v>357</v>
      </c>
      <c r="I364" s="60" t="s">
        <v>561</v>
      </c>
      <c r="J364" s="60" t="s">
        <v>715</v>
      </c>
      <c r="K364" s="62">
        <v>36622</v>
      </c>
      <c r="L364" s="60">
        <v>1</v>
      </c>
      <c r="M364" s="62">
        <v>43214</v>
      </c>
      <c r="N364" s="60" t="s">
        <v>27</v>
      </c>
      <c r="O364" s="60" t="s">
        <v>134</v>
      </c>
      <c r="S364" s="59">
        <v>14</v>
      </c>
      <c r="T364" s="60" t="s">
        <v>35</v>
      </c>
      <c r="U364" s="62">
        <v>43216</v>
      </c>
      <c r="V364" s="62">
        <v>43220</v>
      </c>
      <c r="W364" s="57">
        <v>43220</v>
      </c>
      <c r="X364" s="27">
        <f>IF(AND(V364="",R364&lt;&gt;""),1,0)</f>
        <v>0</v>
      </c>
      <c r="Y364" s="27">
        <f>IF(AND(R364="",U364="",V364=""),1,0)</f>
        <v>0</v>
      </c>
      <c r="Z364" s="27">
        <f>IF(AND(OR(V364&lt;&gt;"",U364&lt;&gt;""),W364=""),1,0)</f>
        <v>0</v>
      </c>
      <c r="AA364" s="27">
        <f>IF(AND(V364&lt;&gt;"",W364=""),1,0)</f>
        <v>0</v>
      </c>
      <c r="AB364" s="27">
        <v>18</v>
      </c>
    </row>
    <row r="365" spans="1:33" x14ac:dyDescent="0.25">
      <c r="A365" s="59">
        <v>3555290</v>
      </c>
      <c r="B365" s="71" t="s">
        <v>1057</v>
      </c>
      <c r="C365" s="71">
        <f>VLOOKUP(D365,[1]vacantes!$H:$I,2,FALSE)</f>
        <v>1088</v>
      </c>
      <c r="D365" s="71" t="str">
        <f>F365&amp;"-"&amp;S365&amp;"-"&amp;IF(V365="",1,2)</f>
        <v>336-14-2</v>
      </c>
      <c r="E365" s="71" t="s">
        <v>1122</v>
      </c>
      <c r="F365" s="71">
        <v>336</v>
      </c>
      <c r="G365" s="72" t="s">
        <v>31</v>
      </c>
      <c r="H365" s="60" t="s">
        <v>357</v>
      </c>
      <c r="I365" s="60" t="s">
        <v>612</v>
      </c>
      <c r="J365" s="60" t="s">
        <v>715</v>
      </c>
      <c r="K365" s="62">
        <v>31588</v>
      </c>
      <c r="L365" s="60">
        <v>1</v>
      </c>
      <c r="M365" s="62">
        <v>43214</v>
      </c>
      <c r="N365" s="60" t="s">
        <v>799</v>
      </c>
      <c r="O365" s="60" t="s">
        <v>134</v>
      </c>
      <c r="S365" s="59">
        <v>14</v>
      </c>
      <c r="T365" s="60" t="s">
        <v>35</v>
      </c>
      <c r="U365" s="62">
        <v>43216</v>
      </c>
      <c r="V365" s="62">
        <v>43220</v>
      </c>
      <c r="W365" s="57">
        <v>43220</v>
      </c>
      <c r="X365" s="27">
        <f>IF(AND(V365="",R365&lt;&gt;""),1,0)</f>
        <v>0</v>
      </c>
      <c r="Y365" s="27">
        <f>IF(AND(R365="",U365="",V365=""),1,0)</f>
        <v>0</v>
      </c>
      <c r="Z365" s="27">
        <f>IF(AND(OR(V365&lt;&gt;"",U365&lt;&gt;""),W365=""),1,0)</f>
        <v>0</v>
      </c>
      <c r="AA365" s="27">
        <f>IF(AND(V365&lt;&gt;"",W365=""),1,0)</f>
        <v>0</v>
      </c>
      <c r="AB365" s="27">
        <v>31</v>
      </c>
    </row>
    <row r="366" spans="1:33" x14ac:dyDescent="0.25">
      <c r="A366" s="59">
        <v>3530058</v>
      </c>
      <c r="B366" s="71" t="s">
        <v>516</v>
      </c>
      <c r="C366" s="71">
        <f>VLOOKUP(D366,[1]vacantes!$H:$I,2,FALSE)</f>
        <v>1089</v>
      </c>
      <c r="D366" s="71" t="str">
        <f>F366&amp;"-"&amp;S366&amp;"-"&amp;IF(V366="",1,2)</f>
        <v>318-12-2</v>
      </c>
      <c r="E366" s="71" t="s">
        <v>1133</v>
      </c>
      <c r="F366" s="71">
        <v>318</v>
      </c>
      <c r="G366" s="71" t="s">
        <v>48</v>
      </c>
      <c r="H366" s="62" t="s">
        <v>349</v>
      </c>
      <c r="I366" s="60" t="s">
        <v>215</v>
      </c>
      <c r="J366" s="60" t="s">
        <v>203</v>
      </c>
      <c r="K366" s="60">
        <v>0</v>
      </c>
      <c r="L366" s="60">
        <v>1</v>
      </c>
      <c r="M366" s="62">
        <v>43164</v>
      </c>
      <c r="N366" s="60" t="s">
        <v>28</v>
      </c>
      <c r="O366" s="60" t="s">
        <v>112</v>
      </c>
      <c r="S366" s="59">
        <v>12</v>
      </c>
      <c r="T366" s="60" t="s">
        <v>22</v>
      </c>
      <c r="U366" s="62">
        <v>43167</v>
      </c>
      <c r="V366" s="62">
        <v>43171</v>
      </c>
      <c r="W366" s="62">
        <v>43207</v>
      </c>
      <c r="X366" s="27">
        <f>IF(AND(V366="",R366&lt;&gt;""),1,0)</f>
        <v>0</v>
      </c>
      <c r="Y366" s="27">
        <f>IF(AND(R366="",U366="",V366=""),1,0)</f>
        <v>0</v>
      </c>
      <c r="Z366" s="27">
        <f>IF(AND(OR(V366&lt;&gt;"",U366&lt;&gt;""),W366=""),1,0)</f>
        <v>0</v>
      </c>
      <c r="AA366" s="27">
        <f>IF(AND(V366&lt;&gt;"",W366=""),1,0)</f>
        <v>0</v>
      </c>
      <c r="AB366" s="27"/>
      <c r="AC366" s="27"/>
      <c r="AD366" s="27"/>
      <c r="AE366" s="5" t="str">
        <f ca="1">IF(Y366&lt;&gt;0,NETWORKDAYS(M366,TODAY()),"")</f>
        <v/>
      </c>
      <c r="AF366" s="59" t="str">
        <f>IF(Z366=1,NETWORKDAYS(M366,U366),"")</f>
        <v/>
      </c>
      <c r="AG366" s="5" t="str">
        <f ca="1">IF(AA366=1,_xlfn.DAYS(TODAY(),V366),"")</f>
        <v/>
      </c>
    </row>
    <row r="367" spans="1:33" x14ac:dyDescent="0.25">
      <c r="A367" s="59">
        <v>3548486</v>
      </c>
      <c r="B367" s="71" t="s">
        <v>784</v>
      </c>
      <c r="C367" s="71">
        <f>VLOOKUP(D367,[1]vacantes!$H:$I,2,FALSE)</f>
        <v>1089</v>
      </c>
      <c r="D367" s="71" t="str">
        <f>F367&amp;"-"&amp;S367&amp;"-"&amp;IF(V367="",1,2)</f>
        <v>318-12-2</v>
      </c>
      <c r="E367" s="71" t="s">
        <v>1133</v>
      </c>
      <c r="F367" s="71">
        <v>318</v>
      </c>
      <c r="G367" s="90" t="s">
        <v>48</v>
      </c>
      <c r="H367" s="63" t="s">
        <v>349</v>
      </c>
      <c r="I367" s="63" t="s">
        <v>225</v>
      </c>
      <c r="J367" s="63" t="s">
        <v>204</v>
      </c>
      <c r="K367" s="63" t="s">
        <v>785</v>
      </c>
      <c r="L367" s="63">
        <v>2</v>
      </c>
      <c r="M367" s="64">
        <v>43199</v>
      </c>
      <c r="N367" s="63" t="s">
        <v>27</v>
      </c>
      <c r="O367" s="63" t="s">
        <v>112</v>
      </c>
      <c r="P367" s="69"/>
      <c r="Q367" s="69"/>
      <c r="R367" s="69"/>
      <c r="S367" s="59">
        <v>12</v>
      </c>
      <c r="T367" s="63" t="s">
        <v>22</v>
      </c>
      <c r="U367" s="64">
        <v>43202</v>
      </c>
      <c r="V367" s="62">
        <v>43207</v>
      </c>
      <c r="W367" s="57">
        <v>43207</v>
      </c>
      <c r="X367" s="27">
        <f>IF(AND(V367="",R367&lt;&gt;""),1,0)</f>
        <v>0</v>
      </c>
      <c r="Y367" s="27">
        <f>IF(AND(R367="",U367="",V367=""),1,0)</f>
        <v>0</v>
      </c>
      <c r="Z367" s="27">
        <f>IF(AND(OR(V367&lt;&gt;"",U367&lt;&gt;""),W367=""),1,0)</f>
        <v>0</v>
      </c>
      <c r="AA367" s="27">
        <f>IF(AND(V367&lt;&gt;"",W367=""),1,0)</f>
        <v>0</v>
      </c>
      <c r="AB367" s="27"/>
      <c r="AC367" s="27"/>
      <c r="AD367" s="27"/>
      <c r="AE367" s="5" t="str">
        <f ca="1">IF(Y367&lt;&gt;0,NETWORKDAYS(M367,TODAY()),"")</f>
        <v/>
      </c>
      <c r="AF367" s="59" t="str">
        <f>IF(Z367=1,NETWORKDAYS(M367,U367),"")</f>
        <v/>
      </c>
      <c r="AG367" s="5" t="str">
        <f ca="1">IF(AA367=1,_xlfn.DAYS(TODAY(),V367),"")</f>
        <v/>
      </c>
    </row>
    <row r="368" spans="1:33" x14ac:dyDescent="0.25">
      <c r="A368" s="59">
        <v>3548452</v>
      </c>
      <c r="B368" s="71" t="s">
        <v>899</v>
      </c>
      <c r="C368" s="71">
        <f>VLOOKUP(D368,[1]vacantes!$H:$I,2,FALSE)</f>
        <v>1089</v>
      </c>
      <c r="D368" s="71" t="str">
        <f>F368&amp;"-"&amp;S368&amp;"-"&amp;IF(V368="",1,2)</f>
        <v>318-12-2</v>
      </c>
      <c r="E368" s="71" t="s">
        <v>1133</v>
      </c>
      <c r="F368" s="71">
        <v>318</v>
      </c>
      <c r="G368" s="90" t="s">
        <v>48</v>
      </c>
      <c r="H368" s="63" t="s">
        <v>349</v>
      </c>
      <c r="I368" s="63" t="s">
        <v>205</v>
      </c>
      <c r="J368" s="63" t="s">
        <v>203</v>
      </c>
      <c r="K368" s="63" t="s">
        <v>900</v>
      </c>
      <c r="L368" s="63">
        <v>3</v>
      </c>
      <c r="M368" s="64">
        <v>43201</v>
      </c>
      <c r="N368" s="63" t="s">
        <v>27</v>
      </c>
      <c r="O368" s="60" t="s">
        <v>742</v>
      </c>
      <c r="P368" s="69"/>
      <c r="Q368" s="69"/>
      <c r="R368" s="69"/>
      <c r="S368" s="59">
        <v>12</v>
      </c>
      <c r="T368" s="63" t="s">
        <v>22</v>
      </c>
      <c r="U368" s="64">
        <v>43203</v>
      </c>
      <c r="V368" s="62">
        <v>43206</v>
      </c>
      <c r="W368" s="57">
        <v>43207</v>
      </c>
      <c r="X368" s="27">
        <f>IF(AND(V368="",R368&lt;&gt;""),1,0)</f>
        <v>0</v>
      </c>
      <c r="Y368" s="27">
        <f>IF(AND(R368="",U368="",V368=""),1,0)</f>
        <v>0</v>
      </c>
      <c r="Z368" s="27">
        <f>IF(AND(OR(V368&lt;&gt;"",U368&lt;&gt;""),W368=""),1,0)</f>
        <v>0</v>
      </c>
      <c r="AA368" s="27">
        <f>IF(AND(V368&lt;&gt;"",W368=""),1,0)</f>
        <v>0</v>
      </c>
      <c r="AB368" s="27"/>
      <c r="AC368" s="27"/>
      <c r="AD368" s="27"/>
      <c r="AE368" s="5" t="str">
        <f ca="1">IF(Y368&lt;&gt;0,NETWORKDAYS(M368,TODAY()),"")</f>
        <v/>
      </c>
      <c r="AF368" s="59" t="str">
        <f>IF(Z368=1,NETWORKDAYS(M368,U368),"")</f>
        <v/>
      </c>
      <c r="AG368" s="5" t="str">
        <f ca="1">IF(AA368=1,_xlfn.DAYS(TODAY(),V368),"")</f>
        <v/>
      </c>
    </row>
    <row r="369" spans="1:33" x14ac:dyDescent="0.25">
      <c r="A369" s="59">
        <v>3507992</v>
      </c>
      <c r="B369" s="71" t="s">
        <v>17</v>
      </c>
      <c r="C369" s="71">
        <f>VLOOKUP(D369,[1]vacantes!$H:$I,2,FALSE)</f>
        <v>1090</v>
      </c>
      <c r="D369" s="71" t="str">
        <f>F369&amp;"-"&amp;S369&amp;"-"&amp;IF(V369="",1,2)</f>
        <v>314-14-2</v>
      </c>
      <c r="E369" s="71" t="s">
        <v>1137</v>
      </c>
      <c r="F369" s="71">
        <v>314</v>
      </c>
      <c r="G369" s="71" t="s">
        <v>118</v>
      </c>
      <c r="H369" s="59" t="s">
        <v>383</v>
      </c>
      <c r="I369" s="59" t="s">
        <v>205</v>
      </c>
      <c r="J369" s="59" t="s">
        <v>204</v>
      </c>
      <c r="K369" s="60">
        <v>0</v>
      </c>
      <c r="L369" s="59"/>
      <c r="M369" s="61">
        <v>43115</v>
      </c>
      <c r="N369" s="59" t="s">
        <v>28</v>
      </c>
      <c r="O369" s="59"/>
      <c r="P369" s="59" t="s">
        <v>772</v>
      </c>
      <c r="Q369" s="59"/>
      <c r="R369" s="59"/>
      <c r="S369" s="59">
        <v>14</v>
      </c>
      <c r="T369" s="59" t="s">
        <v>35</v>
      </c>
      <c r="U369" s="61">
        <v>43124</v>
      </c>
      <c r="V369" s="61">
        <v>43129</v>
      </c>
      <c r="W369" s="62">
        <v>43158</v>
      </c>
      <c r="X369" s="27">
        <f>IF(AND(V369="",R369&lt;&gt;""),1,0)</f>
        <v>0</v>
      </c>
      <c r="Y369" s="27">
        <f>IF(AND(R369="",U369="",V369=""),1,0)</f>
        <v>0</v>
      </c>
      <c r="Z369" s="27">
        <f>IF(AND(OR(V369&lt;&gt;"",U369&lt;&gt;""),W369=""),1,0)</f>
        <v>0</v>
      </c>
      <c r="AA369" s="27">
        <f>IF(AND(V369&lt;&gt;"",W369=""),1,0)</f>
        <v>0</v>
      </c>
      <c r="AB369" s="27"/>
      <c r="AC369" s="27"/>
      <c r="AD369" s="27"/>
      <c r="AE369" s="5" t="str">
        <f ca="1">IF(Y369&lt;&gt;0,NETWORKDAYS(M369,TODAY()),"")</f>
        <v/>
      </c>
      <c r="AF369" s="59" t="str">
        <f>IF(Z369=1,NETWORKDAYS(M369,U369),"")</f>
        <v/>
      </c>
      <c r="AG369" s="5" t="str">
        <f ca="1">IF(AA369=1,_xlfn.DAYS(TODAY(),V369),"")</f>
        <v/>
      </c>
    </row>
    <row r="370" spans="1:33" x14ac:dyDescent="0.25">
      <c r="A370" s="59">
        <v>3503891</v>
      </c>
      <c r="B370" s="71" t="s">
        <v>39</v>
      </c>
      <c r="C370" s="71">
        <f>VLOOKUP(D370,[1]vacantes!$H:$I,2,FALSE)</f>
        <v>1092</v>
      </c>
      <c r="D370" s="71" t="str">
        <f>F370&amp;"-"&amp;S370&amp;"-"&amp;IF(V370="",1,2)</f>
        <v>263-16-2</v>
      </c>
      <c r="E370" s="71" t="s">
        <v>1129</v>
      </c>
      <c r="F370" s="71">
        <v>263</v>
      </c>
      <c r="G370" s="71" t="s">
        <v>40</v>
      </c>
      <c r="H370" s="59" t="s">
        <v>41</v>
      </c>
      <c r="I370" s="60" t="s">
        <v>215</v>
      </c>
      <c r="J370" s="59" t="s">
        <v>204</v>
      </c>
      <c r="K370" s="60">
        <v>0</v>
      </c>
      <c r="L370" s="59"/>
      <c r="M370" s="61">
        <v>43115</v>
      </c>
      <c r="N370" s="59" t="s">
        <v>28</v>
      </c>
      <c r="O370" s="59"/>
      <c r="P370" s="59"/>
      <c r="Q370" s="59"/>
      <c r="R370" s="59"/>
      <c r="S370" s="59">
        <v>16</v>
      </c>
      <c r="T370" s="59" t="s">
        <v>29</v>
      </c>
      <c r="U370" s="61">
        <v>43118</v>
      </c>
      <c r="V370" s="61">
        <v>43122</v>
      </c>
      <c r="W370" s="62">
        <v>43151</v>
      </c>
      <c r="X370" s="27">
        <f>IF(AND(V370="",R370&lt;&gt;""),1,0)</f>
        <v>0</v>
      </c>
      <c r="Y370" s="27">
        <f>IF(AND(R370="",U370="",V370=""),1,0)</f>
        <v>0</v>
      </c>
      <c r="Z370" s="27">
        <f>IF(AND(OR(V370&lt;&gt;"",U370&lt;&gt;""),W370=""),1,0)</f>
        <v>0</v>
      </c>
      <c r="AA370" s="27">
        <f>IF(AND(V370&lt;&gt;"",W370=""),1,0)</f>
        <v>0</v>
      </c>
      <c r="AB370" s="27"/>
      <c r="AC370" s="27"/>
      <c r="AD370" s="27"/>
      <c r="AE370" s="5" t="str">
        <f ca="1">IF(Y370&lt;&gt;0,NETWORKDAYS(M370,TODAY()),"")</f>
        <v/>
      </c>
      <c r="AF370" s="59" t="str">
        <f>IF(Z370=1,NETWORKDAYS(M370,U370),"")</f>
        <v/>
      </c>
      <c r="AG370" s="5" t="str">
        <f ca="1">IF(AA370=1,_xlfn.DAYS(TODAY(),V370),"")</f>
        <v/>
      </c>
    </row>
    <row r="371" spans="1:33" x14ac:dyDescent="0.25">
      <c r="A371" s="59">
        <v>3503886</v>
      </c>
      <c r="B371" s="71" t="s">
        <v>410</v>
      </c>
      <c r="C371" s="71">
        <f>VLOOKUP(D371,[1]vacantes!$H:$I,2,FALSE)</f>
        <v>1095</v>
      </c>
      <c r="D371" s="71" t="str">
        <f>F371&amp;"-"&amp;S371&amp;"-"&amp;IF(V371="",1,2)</f>
        <v>247-16-2</v>
      </c>
      <c r="E371" s="71" t="s">
        <v>1108</v>
      </c>
      <c r="F371" s="71">
        <v>247</v>
      </c>
      <c r="G371" s="71" t="s">
        <v>47</v>
      </c>
      <c r="H371" s="59" t="s">
        <v>10</v>
      </c>
      <c r="I371" s="59" t="s">
        <v>205</v>
      </c>
      <c r="J371" s="59" t="s">
        <v>204</v>
      </c>
      <c r="K371" s="60">
        <v>0</v>
      </c>
      <c r="L371" s="59"/>
      <c r="M371" s="61">
        <v>43115</v>
      </c>
      <c r="N371" s="59" t="s">
        <v>28</v>
      </c>
      <c r="O371" s="59"/>
      <c r="P371" s="59"/>
      <c r="Q371" s="59"/>
      <c r="R371" s="59"/>
      <c r="S371" s="59">
        <v>16</v>
      </c>
      <c r="T371" s="59" t="s">
        <v>29</v>
      </c>
      <c r="U371" s="61">
        <v>43118</v>
      </c>
      <c r="V371" s="61">
        <v>43122</v>
      </c>
      <c r="W371" s="62">
        <v>43152</v>
      </c>
      <c r="X371" s="27">
        <f>IF(AND(V371="",R371&lt;&gt;""),1,0)</f>
        <v>0</v>
      </c>
      <c r="Y371" s="27">
        <f>IF(AND(R371="",U371="",V371=""),1,0)</f>
        <v>0</v>
      </c>
      <c r="Z371" s="27">
        <f>IF(AND(OR(V371&lt;&gt;"",U371&lt;&gt;""),W371=""),1,0)</f>
        <v>0</v>
      </c>
      <c r="AA371" s="27">
        <f>IF(AND(V371&lt;&gt;"",W371=""),1,0)</f>
        <v>0</v>
      </c>
      <c r="AB371" s="27"/>
      <c r="AC371" s="27"/>
      <c r="AD371" s="27"/>
      <c r="AE371" s="5" t="str">
        <f ca="1">IF(Y371&lt;&gt;0,NETWORKDAYS(M371,TODAY()),"")</f>
        <v/>
      </c>
      <c r="AF371" s="59" t="str">
        <f>IF(Z371=1,NETWORKDAYS(M371,U371),"")</f>
        <v/>
      </c>
      <c r="AG371" s="5" t="str">
        <f ca="1">IF(AA371=1,_xlfn.DAYS(TODAY(),V371),"")</f>
        <v/>
      </c>
    </row>
    <row r="372" spans="1:33" x14ac:dyDescent="0.25">
      <c r="A372" s="59">
        <v>1330227</v>
      </c>
      <c r="B372" s="71" t="s">
        <v>8</v>
      </c>
      <c r="C372" s="71">
        <f>VLOOKUP(D372,[1]vacantes!$H:$I,2,FALSE)</f>
        <v>1096</v>
      </c>
      <c r="D372" s="71" t="str">
        <f>F372&amp;"-"&amp;S372&amp;"-"&amp;IF(V372="",1,2)</f>
        <v>246-17-2</v>
      </c>
      <c r="E372" s="71" t="s">
        <v>1128</v>
      </c>
      <c r="F372" s="71">
        <v>246</v>
      </c>
      <c r="G372" s="71" t="s">
        <v>9</v>
      </c>
      <c r="H372" s="59" t="s">
        <v>10</v>
      </c>
      <c r="I372" s="59" t="s">
        <v>205</v>
      </c>
      <c r="J372" s="59" t="s">
        <v>203</v>
      </c>
      <c r="K372" s="60">
        <v>0</v>
      </c>
      <c r="L372" s="59"/>
      <c r="M372" s="61">
        <v>43115</v>
      </c>
      <c r="N372" s="59" t="s">
        <v>27</v>
      </c>
      <c r="O372" s="59"/>
      <c r="P372" s="59" t="s">
        <v>772</v>
      </c>
      <c r="Q372" s="59"/>
      <c r="R372" s="59"/>
      <c r="S372" s="59">
        <v>17</v>
      </c>
      <c r="T372" s="59" t="s">
        <v>23</v>
      </c>
      <c r="U372" s="61">
        <v>43117</v>
      </c>
      <c r="V372" s="61">
        <v>43123</v>
      </c>
      <c r="W372" s="62">
        <v>43165</v>
      </c>
      <c r="X372" s="27">
        <f>IF(AND(V372="",R372&lt;&gt;""),1,0)</f>
        <v>0</v>
      </c>
      <c r="Y372" s="27">
        <f>IF(AND(R372="",U372="",V372=""),1,0)</f>
        <v>0</v>
      </c>
      <c r="Z372" s="27">
        <f>IF(AND(OR(V372&lt;&gt;"",U372&lt;&gt;""),W372=""),1,0)</f>
        <v>0</v>
      </c>
      <c r="AA372" s="27">
        <f>IF(AND(V372&lt;&gt;"",W372=""),1,0)</f>
        <v>0</v>
      </c>
      <c r="AB372" s="27"/>
      <c r="AC372" s="27"/>
      <c r="AD372" s="27"/>
      <c r="AE372" s="5" t="str">
        <f ca="1">IF(Y372&lt;&gt;0,NETWORKDAYS(M372,TODAY()),"")</f>
        <v/>
      </c>
      <c r="AF372" s="59" t="str">
        <f>IF(Z372=1,NETWORKDAYS(M372,U372),"")</f>
        <v/>
      </c>
      <c r="AG372" s="5" t="str">
        <f ca="1">IF(AA372=1,_xlfn.DAYS(TODAY(),V372),"")</f>
        <v/>
      </c>
    </row>
    <row r="373" spans="1:33" x14ac:dyDescent="0.25">
      <c r="A373" s="59">
        <v>3519634</v>
      </c>
      <c r="B373" s="71" t="s">
        <v>343</v>
      </c>
      <c r="C373" s="71">
        <f>VLOOKUP(D373,[1]vacantes!$H:$I,2,FALSE)</f>
        <v>1096</v>
      </c>
      <c r="D373" s="71" t="str">
        <f>F373&amp;"-"&amp;S373&amp;"-"&amp;IF(V373="",1,2)</f>
        <v>246-17-2</v>
      </c>
      <c r="E373" s="71" t="s">
        <v>1128</v>
      </c>
      <c r="F373" s="71">
        <v>246</v>
      </c>
      <c r="G373" s="72" t="s">
        <v>9</v>
      </c>
      <c r="H373" s="60" t="s">
        <v>10</v>
      </c>
      <c r="I373" s="60" t="s">
        <v>215</v>
      </c>
      <c r="J373" s="60" t="s">
        <v>203</v>
      </c>
      <c r="K373" s="60">
        <v>0</v>
      </c>
      <c r="L373" s="60">
        <v>1</v>
      </c>
      <c r="M373" s="62">
        <v>43145</v>
      </c>
      <c r="N373" s="60" t="s">
        <v>28</v>
      </c>
      <c r="O373" s="60" t="s">
        <v>112</v>
      </c>
      <c r="S373" s="59">
        <v>17</v>
      </c>
      <c r="T373" s="60" t="s">
        <v>23</v>
      </c>
      <c r="U373" s="62">
        <v>43147</v>
      </c>
      <c r="V373" s="62">
        <v>43151</v>
      </c>
      <c r="W373" s="57">
        <v>0</v>
      </c>
      <c r="X373" s="27">
        <f>IF(AND(V373="",R373&lt;&gt;""),1,0)</f>
        <v>0</v>
      </c>
      <c r="Y373" s="27">
        <f>IF(AND(R373="",U373="",V373=""),1,0)</f>
        <v>0</v>
      </c>
      <c r="Z373" s="27">
        <f>IF(AND(OR(V373&lt;&gt;"",U373&lt;&gt;""),W373=""),1,0)</f>
        <v>0</v>
      </c>
      <c r="AA373" s="27">
        <f>IF(AND(V373&lt;&gt;"",W373=""),1,0)</f>
        <v>0</v>
      </c>
      <c r="AB373" s="27"/>
      <c r="AC373" s="27"/>
      <c r="AD373" s="27"/>
      <c r="AE373" s="5" t="str">
        <f ca="1">IF(Y373&lt;&gt;0,NETWORKDAYS(M373,TODAY()),"")</f>
        <v/>
      </c>
      <c r="AF373" s="59" t="str">
        <f>IF(Z373=1,NETWORKDAYS(M373,U373),"")</f>
        <v/>
      </c>
      <c r="AG373" s="5" t="str">
        <f ca="1">IF(AA373=1,_xlfn.DAYS(TODAY(),V373),"")</f>
        <v/>
      </c>
    </row>
    <row r="374" spans="1:33" x14ac:dyDescent="0.25">
      <c r="A374" s="59">
        <v>3507678</v>
      </c>
      <c r="B374" s="71" t="s">
        <v>50</v>
      </c>
      <c r="C374" s="71">
        <f>VLOOKUP(D374,[1]vacantes!$H:$I,2,FALSE)</f>
        <v>1097</v>
      </c>
      <c r="D374" s="71" t="str">
        <f>F374&amp;"-"&amp;S374&amp;"-"&amp;IF(V374="",1,2)</f>
        <v>244-17-2</v>
      </c>
      <c r="E374" s="71" t="s">
        <v>1139</v>
      </c>
      <c r="F374" s="71">
        <v>244</v>
      </c>
      <c r="G374" s="71" t="s">
        <v>34</v>
      </c>
      <c r="H374" s="59" t="s">
        <v>41</v>
      </c>
      <c r="I374" s="59" t="s">
        <v>205</v>
      </c>
      <c r="J374" s="59" t="s">
        <v>203</v>
      </c>
      <c r="K374" s="60">
        <v>0</v>
      </c>
      <c r="L374" s="59"/>
      <c r="M374" s="61">
        <v>43115</v>
      </c>
      <c r="N374" s="59" t="s">
        <v>28</v>
      </c>
      <c r="O374" s="59"/>
      <c r="P374" s="59" t="s">
        <v>772</v>
      </c>
      <c r="Q374" s="59"/>
      <c r="R374" s="59"/>
      <c r="S374" s="59">
        <v>17</v>
      </c>
      <c r="T374" s="59" t="s">
        <v>23</v>
      </c>
      <c r="U374" s="61">
        <v>43122</v>
      </c>
      <c r="V374" s="61">
        <v>43129</v>
      </c>
      <c r="W374" s="57">
        <v>0</v>
      </c>
      <c r="X374" s="27">
        <f>IF(AND(V374="",R374&lt;&gt;""),1,0)</f>
        <v>0</v>
      </c>
      <c r="Y374" s="27">
        <f>IF(AND(R374="",U374="",V374=""),1,0)</f>
        <v>0</v>
      </c>
      <c r="Z374" s="27">
        <f>IF(AND(OR(V374&lt;&gt;"",U374&lt;&gt;""),W374=""),1,0)</f>
        <v>0</v>
      </c>
      <c r="AA374" s="27">
        <f>IF(AND(V374&lt;&gt;"",W374=""),1,0)</f>
        <v>0</v>
      </c>
      <c r="AB374" s="27"/>
      <c r="AC374" s="27"/>
      <c r="AD374" s="27"/>
      <c r="AE374" s="5" t="str">
        <f ca="1">IF(Y374&lt;&gt;0,NETWORKDAYS(M374,TODAY()),"")</f>
        <v/>
      </c>
      <c r="AF374" s="59" t="str">
        <f>IF(Z374=1,NETWORKDAYS(M374,U374),"")</f>
        <v/>
      </c>
      <c r="AG374" s="5" t="str">
        <f ca="1">IF(AA374=1,_xlfn.DAYS(TODAY(),V374),"")</f>
        <v/>
      </c>
    </row>
    <row r="375" spans="1:33" x14ac:dyDescent="0.25">
      <c r="A375" s="59">
        <v>0</v>
      </c>
      <c r="B375" s="72" t="s">
        <v>1076</v>
      </c>
      <c r="C375" s="71">
        <f>VLOOKUP(D375,[1]vacantes!$H:$I,2,FALSE)</f>
        <v>1102</v>
      </c>
      <c r="D375" s="71" t="str">
        <f>F375&amp;"-"&amp;S375&amp;"-"&amp;IF(V375="",1,2)</f>
        <v>242-16-1</v>
      </c>
      <c r="E375" s="71" t="s">
        <v>1130</v>
      </c>
      <c r="F375" s="71">
        <v>242</v>
      </c>
      <c r="G375" s="72" t="s">
        <v>53</v>
      </c>
      <c r="H375" s="60" t="s">
        <v>10</v>
      </c>
      <c r="I375" s="60" t="s">
        <v>225</v>
      </c>
      <c r="J375" s="60" t="s">
        <v>204</v>
      </c>
      <c r="K375" s="62">
        <v>35557</v>
      </c>
      <c r="M375" s="62">
        <v>43222</v>
      </c>
      <c r="N375" s="60" t="s">
        <v>27</v>
      </c>
      <c r="O375" s="60" t="s">
        <v>112</v>
      </c>
      <c r="S375" s="59">
        <v>16</v>
      </c>
      <c r="T375" s="60" t="s">
        <v>29</v>
      </c>
    </row>
    <row r="376" spans="1:33" x14ac:dyDescent="0.25">
      <c r="A376" s="59">
        <v>3507926</v>
      </c>
      <c r="B376" s="71" t="s">
        <v>119</v>
      </c>
      <c r="C376" s="71">
        <f>VLOOKUP(D376,[1]vacantes!$H:$I,2,FALSE)</f>
        <v>1103</v>
      </c>
      <c r="D376" s="71" t="str">
        <f>F376&amp;"-"&amp;S376&amp;"-"&amp;IF(V376="",1,2)</f>
        <v>239-14-2</v>
      </c>
      <c r="E376" s="71" t="s">
        <v>1138</v>
      </c>
      <c r="F376" s="71">
        <v>239</v>
      </c>
      <c r="G376" s="71" t="s">
        <v>16</v>
      </c>
      <c r="H376" s="59" t="s">
        <v>15</v>
      </c>
      <c r="I376" s="59" t="s">
        <v>205</v>
      </c>
      <c r="J376" s="59" t="s">
        <v>204</v>
      </c>
      <c r="K376" s="60">
        <v>0</v>
      </c>
      <c r="L376" s="59"/>
      <c r="M376" s="61">
        <v>43115</v>
      </c>
      <c r="N376" s="59" t="s">
        <v>28</v>
      </c>
      <c r="O376" s="59"/>
      <c r="P376" s="59" t="s">
        <v>772</v>
      </c>
      <c r="Q376" s="59"/>
      <c r="R376" s="59"/>
      <c r="S376" s="59">
        <v>14</v>
      </c>
      <c r="T376" s="59" t="s">
        <v>35</v>
      </c>
      <c r="U376" s="61">
        <v>43122</v>
      </c>
      <c r="V376" s="61">
        <v>43129</v>
      </c>
      <c r="W376" s="57">
        <v>0</v>
      </c>
      <c r="X376" s="27">
        <f>IF(AND(V376="",R376&lt;&gt;""),1,0)</f>
        <v>0</v>
      </c>
      <c r="Y376" s="27">
        <f>IF(AND(R376="",U376="",V376=""),1,0)</f>
        <v>0</v>
      </c>
      <c r="Z376" s="27">
        <f>IF(AND(OR(V376&lt;&gt;"",U376&lt;&gt;""),W376=""),1,0)</f>
        <v>0</v>
      </c>
      <c r="AA376" s="27">
        <f>IF(AND(V376&lt;&gt;"",W376=""),1,0)</f>
        <v>0</v>
      </c>
      <c r="AB376" s="27"/>
      <c r="AC376" s="27"/>
      <c r="AD376" s="27"/>
      <c r="AE376" s="5" t="str">
        <f ca="1">IF(Y376&lt;&gt;0,NETWORKDAYS(M376,TODAY()),"")</f>
        <v/>
      </c>
      <c r="AF376" s="59" t="str">
        <f>IF(Z376=1,NETWORKDAYS(M376,U376),"")</f>
        <v/>
      </c>
      <c r="AG376" s="5" t="str">
        <f ca="1">IF(AA376=1,_xlfn.DAYS(TODAY(),V376),"")</f>
        <v/>
      </c>
    </row>
    <row r="377" spans="1:33" x14ac:dyDescent="0.25">
      <c r="A377" s="59">
        <v>3506954</v>
      </c>
      <c r="B377" s="71" t="s">
        <v>66</v>
      </c>
      <c r="C377" s="71">
        <f>VLOOKUP(D377,[1]vacantes!$H:$I,2,FALSE)</f>
        <v>1104</v>
      </c>
      <c r="D377" s="71" t="str">
        <f>F377&amp;"-"&amp;S377&amp;"-"&amp;IF(V377="",1,2)</f>
        <v>478-17-2</v>
      </c>
      <c r="E377" s="71" t="e">
        <v>#N/A</v>
      </c>
      <c r="F377" s="92">
        <v>478</v>
      </c>
      <c r="G377" s="71" t="s">
        <v>69</v>
      </c>
      <c r="H377" s="59" t="s">
        <v>15</v>
      </c>
      <c r="I377" s="59" t="s">
        <v>205</v>
      </c>
      <c r="J377" s="59" t="s">
        <v>203</v>
      </c>
      <c r="K377" s="60">
        <v>0</v>
      </c>
      <c r="L377" s="59"/>
      <c r="M377" s="61">
        <v>43116</v>
      </c>
      <c r="N377" s="59" t="s">
        <v>28</v>
      </c>
      <c r="O377" s="59"/>
      <c r="P377" s="59"/>
      <c r="Q377" s="59"/>
      <c r="R377" s="59"/>
      <c r="S377" s="59">
        <v>17</v>
      </c>
      <c r="T377" s="59" t="s">
        <v>23</v>
      </c>
      <c r="U377" s="61">
        <v>43122</v>
      </c>
      <c r="V377" s="61">
        <v>43126</v>
      </c>
      <c r="W377" s="57">
        <v>0</v>
      </c>
      <c r="X377" s="27">
        <f>IF(AND(V377="",R377&lt;&gt;""),1,0)</f>
        <v>0</v>
      </c>
      <c r="Y377" s="27">
        <f>IF(AND(R377="",U377="",V377=""),1,0)</f>
        <v>0</v>
      </c>
      <c r="Z377" s="27">
        <f>IF(AND(OR(V377&lt;&gt;"",U377&lt;&gt;""),W377=""),1,0)</f>
        <v>0</v>
      </c>
      <c r="AA377" s="27">
        <f>IF(AND(V377&lt;&gt;"",W377=""),1,0)</f>
        <v>0</v>
      </c>
      <c r="AB377" s="27"/>
      <c r="AC377" s="27"/>
      <c r="AD377" s="27"/>
      <c r="AE377" s="5" t="str">
        <f ca="1">IF(Y377&lt;&gt;0,NETWORKDAYS(M377,TODAY()),"")</f>
        <v/>
      </c>
      <c r="AF377" s="59" t="str">
        <f>IF(Z377=1,NETWORKDAYS(M377,U377),"")</f>
        <v/>
      </c>
      <c r="AG377" s="5" t="str">
        <f ca="1">IF(AA377=1,_xlfn.DAYS(TODAY(),V377),"")</f>
        <v/>
      </c>
    </row>
    <row r="378" spans="1:33" x14ac:dyDescent="0.25">
      <c r="A378" s="59">
        <v>3511128</v>
      </c>
      <c r="B378" s="71" t="s">
        <v>175</v>
      </c>
      <c r="C378" s="71">
        <f>VLOOKUP(D378,[1]vacantes!$H:$I,2,FALSE)</f>
        <v>1104</v>
      </c>
      <c r="D378" s="71" t="str">
        <f>F378&amp;"-"&amp;S378&amp;"-"&amp;IF(V378="",1,2)</f>
        <v>478-17-2</v>
      </c>
      <c r="E378" s="71" t="e">
        <v>#N/A</v>
      </c>
      <c r="F378" s="92">
        <v>478</v>
      </c>
      <c r="G378" s="72" t="s">
        <v>69</v>
      </c>
      <c r="H378" s="60" t="s">
        <v>70</v>
      </c>
      <c r="I378" s="59" t="s">
        <v>205</v>
      </c>
      <c r="J378" s="60" t="s">
        <v>203</v>
      </c>
      <c r="K378" s="60">
        <v>0</v>
      </c>
      <c r="L378" s="60">
        <v>1</v>
      </c>
      <c r="M378" s="62">
        <v>43123</v>
      </c>
      <c r="N378" s="60" t="s">
        <v>28</v>
      </c>
      <c r="O378" s="60" t="s">
        <v>172</v>
      </c>
      <c r="S378" s="59">
        <v>17</v>
      </c>
      <c r="T378" s="60" t="s">
        <v>23</v>
      </c>
      <c r="U378" s="62">
        <v>43129</v>
      </c>
      <c r="V378" s="62">
        <v>43133</v>
      </c>
      <c r="W378" s="57">
        <v>0</v>
      </c>
      <c r="X378" s="27">
        <f>IF(AND(V378="",R378&lt;&gt;""),1,0)</f>
        <v>0</v>
      </c>
      <c r="Y378" s="27">
        <f>IF(AND(R378="",U378="",V378=""),1,0)</f>
        <v>0</v>
      </c>
      <c r="Z378" s="27">
        <f>IF(AND(OR(V378&lt;&gt;"",U378&lt;&gt;""),W378=""),1,0)</f>
        <v>0</v>
      </c>
      <c r="AA378" s="27">
        <f>IF(AND(V378&lt;&gt;"",W378=""),1,0)</f>
        <v>0</v>
      </c>
      <c r="AB378" s="27"/>
      <c r="AC378" s="27"/>
      <c r="AD378" s="27"/>
      <c r="AE378" s="5" t="str">
        <f ca="1">IF(Y378&lt;&gt;0,NETWORKDAYS(M378,TODAY()),"")</f>
        <v/>
      </c>
      <c r="AF378" s="59" t="str">
        <f>IF(Z378=1,NETWORKDAYS(M378,U378),"")</f>
        <v/>
      </c>
      <c r="AG378" s="5" t="str">
        <f ca="1">IF(AA378=1,_xlfn.DAYS(TODAY(),V378),"")</f>
        <v/>
      </c>
    </row>
    <row r="379" spans="1:33" x14ac:dyDescent="0.25">
      <c r="A379" s="59">
        <v>3522410</v>
      </c>
      <c r="B379" s="71" t="s">
        <v>297</v>
      </c>
      <c r="C379" s="71">
        <f>VLOOKUP(D379,[1]vacantes!$H:$I,2,FALSE)</f>
        <v>1104</v>
      </c>
      <c r="D379" s="71" t="str">
        <f>F379&amp;"-"&amp;S379&amp;"-"&amp;IF(V379="",1,2)</f>
        <v>478-17-2</v>
      </c>
      <c r="E379" s="71" t="e">
        <v>#N/A</v>
      </c>
      <c r="F379" s="92">
        <v>478</v>
      </c>
      <c r="G379" s="72" t="s">
        <v>69</v>
      </c>
      <c r="H379" s="60" t="s">
        <v>70</v>
      </c>
      <c r="I379" s="60" t="s">
        <v>205</v>
      </c>
      <c r="J379" s="60" t="s">
        <v>203</v>
      </c>
      <c r="K379" s="60">
        <v>0</v>
      </c>
      <c r="L379" s="60">
        <v>2</v>
      </c>
      <c r="M379" s="62">
        <v>43138</v>
      </c>
      <c r="N379" s="60" t="s">
        <v>28</v>
      </c>
      <c r="O379" s="60" t="s">
        <v>151</v>
      </c>
      <c r="S379" s="59">
        <v>17</v>
      </c>
      <c r="T379" s="60" t="s">
        <v>23</v>
      </c>
      <c r="U379" s="62">
        <v>43152</v>
      </c>
      <c r="V379" s="62">
        <v>43157</v>
      </c>
      <c r="W379" s="57">
        <v>0</v>
      </c>
      <c r="X379" s="27">
        <f>IF(AND(V379="",R379&lt;&gt;""),1,0)</f>
        <v>0</v>
      </c>
      <c r="Y379" s="27">
        <f>IF(AND(R379="",U379="",V379=""),1,0)</f>
        <v>0</v>
      </c>
      <c r="Z379" s="27">
        <f>IF(AND(OR(V379&lt;&gt;"",U379&lt;&gt;""),W379=""),1,0)</f>
        <v>0</v>
      </c>
      <c r="AA379" s="27">
        <f>IF(AND(V379&lt;&gt;"",W379=""),1,0)</f>
        <v>0</v>
      </c>
      <c r="AB379" s="27"/>
      <c r="AC379" s="27"/>
      <c r="AD379" s="27"/>
      <c r="AE379" s="5" t="str">
        <f ca="1">IF(Y379&lt;&gt;0,NETWORKDAYS(M379,TODAY()),"")</f>
        <v/>
      </c>
      <c r="AF379" s="59" t="str">
        <f>IF(Z379=1,NETWORKDAYS(M379,U379),"")</f>
        <v/>
      </c>
      <c r="AG379" s="5" t="str">
        <f ca="1">IF(AA379=1,_xlfn.DAYS(TODAY(),V379),"")</f>
        <v/>
      </c>
    </row>
    <row r="380" spans="1:33" x14ac:dyDescent="0.25">
      <c r="A380" s="59">
        <v>3511175</v>
      </c>
      <c r="B380" s="71" t="s">
        <v>68</v>
      </c>
      <c r="C380" s="71">
        <f>VLOOKUP(D380,[1]vacantes!$H:$I,2,FALSE)</f>
        <v>1106</v>
      </c>
      <c r="D380" s="71" t="str">
        <f>F380&amp;"-"&amp;S380&amp;"-"&amp;IF(V380="",1,2)</f>
        <v>318-17-2</v>
      </c>
      <c r="E380" s="71" t="s">
        <v>1133</v>
      </c>
      <c r="F380" s="71">
        <v>318</v>
      </c>
      <c r="G380" s="71" t="s">
        <v>48</v>
      </c>
      <c r="H380" s="59" t="s">
        <v>383</v>
      </c>
      <c r="I380" s="59" t="s">
        <v>205</v>
      </c>
      <c r="J380" s="59" t="s">
        <v>204</v>
      </c>
      <c r="K380" s="60">
        <v>0</v>
      </c>
      <c r="L380" s="59">
        <v>1</v>
      </c>
      <c r="M380" s="61">
        <v>43116</v>
      </c>
      <c r="N380" s="59" t="s">
        <v>28</v>
      </c>
      <c r="O380" s="59" t="s">
        <v>112</v>
      </c>
      <c r="P380" s="59"/>
      <c r="Q380" s="59"/>
      <c r="R380" s="59"/>
      <c r="S380" s="59">
        <v>17</v>
      </c>
      <c r="T380" s="59" t="s">
        <v>23</v>
      </c>
      <c r="U380" s="61">
        <v>43131</v>
      </c>
      <c r="V380" s="61">
        <v>43133</v>
      </c>
      <c r="W380" s="62">
        <v>43150</v>
      </c>
      <c r="X380" s="27">
        <f>IF(AND(V380="",R380&lt;&gt;""),1,0)</f>
        <v>0</v>
      </c>
      <c r="Y380" s="27">
        <f>IF(AND(R380="",U380="",V380=""),1,0)</f>
        <v>0</v>
      </c>
      <c r="Z380" s="27">
        <f>IF(AND(OR(V380&lt;&gt;"",U380&lt;&gt;""),W380=""),1,0)</f>
        <v>0</v>
      </c>
      <c r="AA380" s="27">
        <f>IF(AND(V380&lt;&gt;"",W380=""),1,0)</f>
        <v>0</v>
      </c>
      <c r="AB380" s="27"/>
      <c r="AC380" s="27"/>
      <c r="AD380" s="27"/>
      <c r="AE380" s="5" t="str">
        <f ca="1">IF(Y380&lt;&gt;0,NETWORKDAYS(M380,TODAY()),"")</f>
        <v/>
      </c>
      <c r="AF380" s="59" t="str">
        <f>IF(Z380=1,NETWORKDAYS(M380,U380),"")</f>
        <v/>
      </c>
      <c r="AG380" s="5" t="str">
        <f ca="1">IF(AA380=1,_xlfn.DAYS(TODAY(),V380),"")</f>
        <v/>
      </c>
    </row>
    <row r="381" spans="1:33" x14ac:dyDescent="0.25">
      <c r="A381" s="59">
        <v>3505012</v>
      </c>
      <c r="B381" s="71" t="s">
        <v>83</v>
      </c>
      <c r="C381" s="71">
        <f>VLOOKUP(D381,[1]vacantes!$H:$I,2,FALSE)</f>
        <v>1107</v>
      </c>
      <c r="D381" s="71" t="str">
        <f>F381&amp;"-"&amp;S381&amp;"-"&amp;IF(V381="",1,2)</f>
        <v>317-14-2</v>
      </c>
      <c r="E381" s="71" t="s">
        <v>1103</v>
      </c>
      <c r="F381" s="71">
        <v>317</v>
      </c>
      <c r="G381" s="71" t="s">
        <v>18</v>
      </c>
      <c r="H381" s="59" t="s">
        <v>383</v>
      </c>
      <c r="I381" s="59" t="s">
        <v>341</v>
      </c>
      <c r="J381" s="59" t="s">
        <v>203</v>
      </c>
      <c r="K381" s="60">
        <v>0</v>
      </c>
      <c r="L381" s="59"/>
      <c r="M381" s="61">
        <v>43116</v>
      </c>
      <c r="N381" s="59" t="s">
        <v>27</v>
      </c>
      <c r="O381" s="59"/>
      <c r="P381" s="59"/>
      <c r="Q381" s="59"/>
      <c r="R381" s="59"/>
      <c r="S381" s="59">
        <v>14</v>
      </c>
      <c r="T381" s="59" t="s">
        <v>35</v>
      </c>
      <c r="U381" s="61">
        <v>43119</v>
      </c>
      <c r="V381" s="61">
        <v>43123</v>
      </c>
      <c r="W381" s="57">
        <v>0</v>
      </c>
      <c r="X381" s="27">
        <f>IF(AND(V381="",R381&lt;&gt;""),1,0)</f>
        <v>0</v>
      </c>
      <c r="Y381" s="27">
        <f>IF(AND(R381="",U381="",V381=""),1,0)</f>
        <v>0</v>
      </c>
      <c r="Z381" s="27">
        <f>IF(AND(OR(V381&lt;&gt;"",U381&lt;&gt;""),W381=""),1,0)</f>
        <v>0</v>
      </c>
      <c r="AA381" s="27">
        <f>IF(AND(V381&lt;&gt;"",W381=""),1,0)</f>
        <v>0</v>
      </c>
      <c r="AB381" s="27"/>
      <c r="AC381" s="27"/>
      <c r="AD381" s="27"/>
      <c r="AE381" s="5" t="str">
        <f ca="1">IF(Y381&lt;&gt;0,NETWORKDAYS(M381,TODAY()),"")</f>
        <v/>
      </c>
      <c r="AF381" s="59" t="str">
        <f>IF(Z381=1,NETWORKDAYS(M381,U381),"")</f>
        <v/>
      </c>
      <c r="AG381" s="5" t="str">
        <f ca="1">IF(AA381=1,_xlfn.DAYS(TODAY(),V381),"")</f>
        <v/>
      </c>
    </row>
    <row r="382" spans="1:33" x14ac:dyDescent="0.25">
      <c r="A382" s="59">
        <v>3508963</v>
      </c>
      <c r="B382" s="71" t="s">
        <v>67</v>
      </c>
      <c r="C382" s="71">
        <f>VLOOKUP(D382,[1]vacantes!$H:$I,2,FALSE)</f>
        <v>1110</v>
      </c>
      <c r="D382" s="71" t="str">
        <f>F382&amp;"-"&amp;S382&amp;"-"&amp;IF(V382="",1,2)</f>
        <v>247-17-2</v>
      </c>
      <c r="E382" s="71" t="s">
        <v>1108</v>
      </c>
      <c r="F382" s="71">
        <v>247</v>
      </c>
      <c r="G382" s="71" t="s">
        <v>47</v>
      </c>
      <c r="H382" s="59" t="s">
        <v>10</v>
      </c>
      <c r="I382" s="60" t="s">
        <v>215</v>
      </c>
      <c r="J382" s="59" t="s">
        <v>203</v>
      </c>
      <c r="K382" s="60">
        <v>0</v>
      </c>
      <c r="L382" s="59">
        <v>1</v>
      </c>
      <c r="M382" s="61">
        <v>43116</v>
      </c>
      <c r="N382" s="59" t="s">
        <v>28</v>
      </c>
      <c r="O382" s="59" t="s">
        <v>112</v>
      </c>
      <c r="P382" s="59"/>
      <c r="Q382" s="59"/>
      <c r="R382" s="59"/>
      <c r="S382" s="59">
        <v>17</v>
      </c>
      <c r="T382" s="59" t="s">
        <v>23</v>
      </c>
      <c r="U382" s="61">
        <v>43126</v>
      </c>
      <c r="V382" s="61">
        <v>43130</v>
      </c>
      <c r="W382" s="62">
        <v>43151</v>
      </c>
      <c r="X382" s="27">
        <f>IF(AND(V382="",R382&lt;&gt;""),1,0)</f>
        <v>0</v>
      </c>
      <c r="Y382" s="27">
        <f>IF(AND(R382="",U382="",V382=""),1,0)</f>
        <v>0</v>
      </c>
      <c r="Z382" s="27">
        <f>IF(AND(OR(V382&lt;&gt;"",U382&lt;&gt;""),W382=""),1,0)</f>
        <v>0</v>
      </c>
      <c r="AA382" s="27">
        <f>IF(AND(V382&lt;&gt;"",W382=""),1,0)</f>
        <v>0</v>
      </c>
      <c r="AB382" s="27"/>
      <c r="AC382" s="27"/>
      <c r="AD382" s="27"/>
      <c r="AE382" s="5" t="str">
        <f ca="1">IF(Y382&lt;&gt;0,NETWORKDAYS(M382,TODAY()),"")</f>
        <v/>
      </c>
      <c r="AF382" s="59" t="str">
        <f>IF(Z382=1,NETWORKDAYS(M382,U382),"")</f>
        <v/>
      </c>
      <c r="AG382" s="5" t="str">
        <f ca="1">IF(AA382=1,_xlfn.DAYS(TODAY(),V382),"")</f>
        <v/>
      </c>
    </row>
    <row r="383" spans="1:33" x14ac:dyDescent="0.25">
      <c r="A383" s="59">
        <v>3506947</v>
      </c>
      <c r="B383" s="71" t="s">
        <v>109</v>
      </c>
      <c r="C383" s="71">
        <f>VLOOKUP(D383,[1]vacantes!$H:$I,2,FALSE)</f>
        <v>1110</v>
      </c>
      <c r="D383" s="71" t="str">
        <f>F383&amp;"-"&amp;S383&amp;"-"&amp;IF(V383="",1,2)</f>
        <v>247-17-2</v>
      </c>
      <c r="E383" s="71" t="s">
        <v>1108</v>
      </c>
      <c r="F383" s="71">
        <v>247</v>
      </c>
      <c r="G383" s="72" t="s">
        <v>47</v>
      </c>
      <c r="H383" s="60" t="s">
        <v>10</v>
      </c>
      <c r="I383" s="59" t="s">
        <v>205</v>
      </c>
      <c r="J383" s="60" t="s">
        <v>203</v>
      </c>
      <c r="K383" s="60">
        <v>0</v>
      </c>
      <c r="M383" s="62">
        <v>43118</v>
      </c>
      <c r="N383" s="60" t="s">
        <v>28</v>
      </c>
      <c r="O383" s="60" t="s">
        <v>112</v>
      </c>
      <c r="S383" s="59">
        <v>17</v>
      </c>
      <c r="T383" s="60" t="s">
        <v>23</v>
      </c>
      <c r="U383" s="62">
        <v>43124</v>
      </c>
      <c r="V383" s="62">
        <v>43126</v>
      </c>
      <c r="W383" s="57">
        <v>0</v>
      </c>
      <c r="X383" s="27">
        <f>IF(AND(V383="",R383&lt;&gt;""),1,0)</f>
        <v>0</v>
      </c>
      <c r="Y383" s="27">
        <f>IF(AND(R383="",U383="",V383=""),1,0)</f>
        <v>0</v>
      </c>
      <c r="Z383" s="27">
        <f>IF(AND(OR(V383&lt;&gt;"",U383&lt;&gt;""),W383=""),1,0)</f>
        <v>0</v>
      </c>
      <c r="AA383" s="27">
        <f>IF(AND(V383&lt;&gt;"",W383=""),1,0)</f>
        <v>0</v>
      </c>
      <c r="AB383" s="27"/>
      <c r="AC383" s="27"/>
      <c r="AD383" s="27"/>
      <c r="AE383" s="5" t="str">
        <f ca="1">IF(Y383&lt;&gt;0,NETWORKDAYS(M383,TODAY()),"")</f>
        <v/>
      </c>
      <c r="AF383" s="59" t="str">
        <f>IF(Z383=1,NETWORKDAYS(M383,U383),"")</f>
        <v/>
      </c>
      <c r="AG383" s="5" t="str">
        <f ca="1">IF(AA383=1,_xlfn.DAYS(TODAY(),V383),"")</f>
        <v/>
      </c>
    </row>
    <row r="384" spans="1:33" x14ac:dyDescent="0.25">
      <c r="A384" s="59">
        <v>3506901</v>
      </c>
      <c r="B384" s="71" t="s">
        <v>92</v>
      </c>
      <c r="C384" s="71">
        <f>VLOOKUP(D384,[1]vacantes!$H:$I,2,FALSE)</f>
        <v>1114</v>
      </c>
      <c r="D384" s="71" t="str">
        <f>F384&amp;"-"&amp;S384&amp;"-"&amp;IF(V384="",1,2)</f>
        <v>339-17-2</v>
      </c>
      <c r="E384" s="71" t="s">
        <v>1135</v>
      </c>
      <c r="F384" s="71">
        <v>339</v>
      </c>
      <c r="G384" s="71" t="s">
        <v>32</v>
      </c>
      <c r="H384" s="59" t="s">
        <v>14</v>
      </c>
      <c r="I384" s="59" t="s">
        <v>205</v>
      </c>
      <c r="J384" s="59" t="s">
        <v>203</v>
      </c>
      <c r="K384" s="60">
        <v>0</v>
      </c>
      <c r="L384" s="59"/>
      <c r="M384" s="61">
        <v>43117</v>
      </c>
      <c r="N384" s="59" t="s">
        <v>27</v>
      </c>
      <c r="O384" s="59"/>
      <c r="P384" s="59"/>
      <c r="Q384" s="59"/>
      <c r="R384" s="59"/>
      <c r="S384" s="59">
        <v>17</v>
      </c>
      <c r="T384" s="59" t="s">
        <v>23</v>
      </c>
      <c r="U384" s="61">
        <v>43122</v>
      </c>
      <c r="V384" s="61">
        <v>43126</v>
      </c>
      <c r="W384" s="62">
        <v>43134</v>
      </c>
      <c r="X384" s="27">
        <f>IF(AND(V384="",R384&lt;&gt;""),1,0)</f>
        <v>0</v>
      </c>
      <c r="Y384" s="27">
        <f>IF(AND(R384="",U384="",V384=""),1,0)</f>
        <v>0</v>
      </c>
      <c r="Z384" s="27">
        <f>IF(AND(OR(V384&lt;&gt;"",U384&lt;&gt;""),W384=""),1,0)</f>
        <v>0</v>
      </c>
      <c r="AA384" s="27">
        <f>IF(AND(V384&lt;&gt;"",W384=""),1,0)</f>
        <v>0</v>
      </c>
      <c r="AB384" s="27"/>
      <c r="AC384" s="27"/>
      <c r="AD384" s="27"/>
      <c r="AE384" s="5" t="str">
        <f ca="1">IF(Y384&lt;&gt;0,NETWORKDAYS(M384,TODAY()),"")</f>
        <v/>
      </c>
      <c r="AF384" s="59" t="str">
        <f>IF(Z384=1,NETWORKDAYS(M384,U384),"")</f>
        <v/>
      </c>
      <c r="AG384" s="5" t="str">
        <f ca="1">IF(AA384=1,_xlfn.DAYS(TODAY(),V384),"")</f>
        <v/>
      </c>
    </row>
    <row r="385" spans="1:33" x14ac:dyDescent="0.25">
      <c r="A385" s="59">
        <v>3519628</v>
      </c>
      <c r="B385" s="71" t="s">
        <v>340</v>
      </c>
      <c r="C385" s="71">
        <f>VLOOKUP(D385,[1]vacantes!$H:$I,2,FALSE)</f>
        <v>1114</v>
      </c>
      <c r="D385" s="71" t="str">
        <f>F385&amp;"-"&amp;S385&amp;"-"&amp;IF(V385="",1,2)</f>
        <v>339-17-2</v>
      </c>
      <c r="E385" s="71" t="s">
        <v>1135</v>
      </c>
      <c r="F385" s="71">
        <v>339</v>
      </c>
      <c r="G385" s="71" t="s">
        <v>32</v>
      </c>
      <c r="H385" s="60" t="s">
        <v>357</v>
      </c>
      <c r="I385" s="59" t="s">
        <v>341</v>
      </c>
      <c r="J385" s="59" t="s">
        <v>203</v>
      </c>
      <c r="K385" s="60">
        <v>0</v>
      </c>
      <c r="L385" s="59" t="s">
        <v>342</v>
      </c>
      <c r="M385" s="61">
        <v>43145</v>
      </c>
      <c r="N385" s="59" t="s">
        <v>28</v>
      </c>
      <c r="O385" s="59" t="s">
        <v>112</v>
      </c>
      <c r="P385" s="59"/>
      <c r="Q385" s="59"/>
      <c r="R385" s="59"/>
      <c r="S385" s="59">
        <v>17</v>
      </c>
      <c r="T385" s="59" t="s">
        <v>23</v>
      </c>
      <c r="U385" s="61">
        <v>43147</v>
      </c>
      <c r="V385" s="61">
        <v>43151</v>
      </c>
      <c r="W385" s="57">
        <v>0</v>
      </c>
      <c r="X385" s="27">
        <f>IF(AND(V385="",R385&lt;&gt;""),1,0)</f>
        <v>0</v>
      </c>
      <c r="Y385" s="27">
        <f>IF(AND(R385="",U385="",V385=""),1,0)</f>
        <v>0</v>
      </c>
      <c r="Z385" s="27">
        <f>IF(AND(OR(V385&lt;&gt;"",U385&lt;&gt;""),W385=""),1,0)</f>
        <v>0</v>
      </c>
      <c r="AA385" s="27">
        <f>IF(AND(V385&lt;&gt;"",W385=""),1,0)</f>
        <v>0</v>
      </c>
      <c r="AB385" s="27"/>
      <c r="AC385" s="27"/>
      <c r="AD385" s="27"/>
      <c r="AE385" s="5" t="str">
        <f ca="1">IF(Y385&lt;&gt;0,NETWORKDAYS(M385,TODAY()),"")</f>
        <v/>
      </c>
      <c r="AF385" s="59" t="str">
        <f>IF(Z385=1,NETWORKDAYS(M385,U385),"")</f>
        <v/>
      </c>
      <c r="AG385" s="5" t="str">
        <f ca="1">IF(AA385=1,_xlfn.DAYS(TODAY(),V385),"")</f>
        <v/>
      </c>
    </row>
    <row r="386" spans="1:33" x14ac:dyDescent="0.25">
      <c r="A386" s="59">
        <v>0</v>
      </c>
      <c r="B386" s="71" t="s">
        <v>1032</v>
      </c>
      <c r="C386" s="71">
        <f>VLOOKUP(D386,[1]vacantes!$H:$I,2,FALSE)</f>
        <v>1120</v>
      </c>
      <c r="D386" s="71" t="str">
        <f>F386&amp;"-"&amp;S386&amp;"-"&amp;IF(V386="",1,2)</f>
        <v>354-17-1</v>
      </c>
      <c r="E386" s="71" t="s">
        <v>1132</v>
      </c>
      <c r="F386" s="71">
        <v>354</v>
      </c>
      <c r="G386" s="72" t="s">
        <v>43</v>
      </c>
      <c r="H386" s="60" t="s">
        <v>20</v>
      </c>
      <c r="I386" s="60" t="s">
        <v>205</v>
      </c>
      <c r="J386" s="60" t="s">
        <v>203</v>
      </c>
      <c r="K386" s="62">
        <v>34994</v>
      </c>
      <c r="M386" s="62">
        <v>43220</v>
      </c>
      <c r="N386" s="60" t="s">
        <v>799</v>
      </c>
      <c r="O386" s="60" t="s">
        <v>112</v>
      </c>
      <c r="Q386" s="60" t="s">
        <v>1090</v>
      </c>
      <c r="S386" s="59">
        <v>17</v>
      </c>
      <c r="T386" s="60" t="s">
        <v>23</v>
      </c>
      <c r="W386" s="57">
        <v>0</v>
      </c>
      <c r="X386" s="27">
        <f>IF(AND(V386="",R386&lt;&gt;""),1,0)</f>
        <v>0</v>
      </c>
      <c r="Y386" s="27">
        <f>IF(AND(R386="",U386="",V386=""),1,0)</f>
        <v>1</v>
      </c>
      <c r="Z386" s="27">
        <f>IF(AND(OR(V386&lt;&gt;"",U386&lt;&gt;""),W386=""),1,0)</f>
        <v>0</v>
      </c>
      <c r="AA386" s="27">
        <f>IF(AND(V386&lt;&gt;"",W386=""),1,0)</f>
        <v>0</v>
      </c>
    </row>
    <row r="387" spans="1:33" x14ac:dyDescent="0.25">
      <c r="A387" s="59">
        <v>3508015</v>
      </c>
      <c r="B387" s="71" t="s">
        <v>103</v>
      </c>
      <c r="C387" s="71">
        <f>VLOOKUP(D387,[1]vacantes!$H:$I,2,FALSE)</f>
        <v>1122</v>
      </c>
      <c r="D387" s="71" t="str">
        <f>F387&amp;"-"&amp;S387&amp;"-"&amp;IF(V387="",1,2)</f>
        <v>345-14-2</v>
      </c>
      <c r="E387" s="71" t="s">
        <v>1121</v>
      </c>
      <c r="F387" s="71">
        <v>345</v>
      </c>
      <c r="G387" s="71" t="s">
        <v>13</v>
      </c>
      <c r="H387" s="59" t="s">
        <v>14</v>
      </c>
      <c r="I387" s="59" t="s">
        <v>205</v>
      </c>
      <c r="J387" s="59" t="s">
        <v>204</v>
      </c>
      <c r="K387" s="60">
        <v>0</v>
      </c>
      <c r="L387" s="59"/>
      <c r="M387" s="61">
        <v>43118</v>
      </c>
      <c r="N387" s="59" t="s">
        <v>28</v>
      </c>
      <c r="O387" s="59"/>
      <c r="P387" s="59"/>
      <c r="Q387" s="59"/>
      <c r="R387" s="59"/>
      <c r="S387" s="59">
        <v>14</v>
      </c>
      <c r="T387" s="59" t="s">
        <v>35</v>
      </c>
      <c r="U387" s="61">
        <v>43124</v>
      </c>
      <c r="V387" s="61">
        <v>43129</v>
      </c>
      <c r="W387" s="62">
        <v>43151</v>
      </c>
      <c r="X387" s="27">
        <f>IF(AND(V387="",R387&lt;&gt;""),1,0)</f>
        <v>0</v>
      </c>
      <c r="Y387" s="27">
        <f>IF(AND(R387="",U387="",V387=""),1,0)</f>
        <v>0</v>
      </c>
      <c r="Z387" s="27">
        <f>IF(AND(OR(V387&lt;&gt;"",U387&lt;&gt;""),W387=""),1,0)</f>
        <v>0</v>
      </c>
      <c r="AA387" s="27">
        <f>IF(AND(V387&lt;&gt;"",W387=""),1,0)</f>
        <v>0</v>
      </c>
      <c r="AB387" s="27"/>
      <c r="AC387" s="27"/>
      <c r="AD387" s="27"/>
      <c r="AE387" s="5" t="str">
        <f ca="1">IF(Y387&lt;&gt;0,NETWORKDAYS(M387,TODAY()),"")</f>
        <v/>
      </c>
      <c r="AF387" s="59" t="str">
        <f>IF(Z387=1,NETWORKDAYS(M387,U387),"")</f>
        <v/>
      </c>
      <c r="AG387" s="5" t="str">
        <f ca="1">IF(AA387=1,_xlfn.DAYS(TODAY(),V387),"")</f>
        <v/>
      </c>
    </row>
    <row r="388" spans="1:33" x14ac:dyDescent="0.25">
      <c r="A388" s="59">
        <v>3506921</v>
      </c>
      <c r="B388" s="71" t="s">
        <v>84</v>
      </c>
      <c r="C388" s="71">
        <f>VLOOKUP(D388,[1]vacantes!$H:$I,2,FALSE)</f>
        <v>1126</v>
      </c>
      <c r="D388" s="71" t="str">
        <f>F388&amp;"-"&amp;S388&amp;"-"&amp;IF(V388="",1,2)</f>
        <v>235-16-2</v>
      </c>
      <c r="E388" s="71" t="s">
        <v>1136</v>
      </c>
      <c r="F388" s="71">
        <v>235</v>
      </c>
      <c r="G388" s="71" t="s">
        <v>85</v>
      </c>
      <c r="H388" s="59" t="s">
        <v>70</v>
      </c>
      <c r="I388" s="59" t="s">
        <v>205</v>
      </c>
      <c r="J388" s="59" t="s">
        <v>203</v>
      </c>
      <c r="K388" s="60">
        <v>0</v>
      </c>
      <c r="L388" s="59"/>
      <c r="M388" s="61">
        <v>43118</v>
      </c>
      <c r="N388" s="59" t="s">
        <v>28</v>
      </c>
      <c r="O388" s="59"/>
      <c r="P388" s="59"/>
      <c r="Q388" s="59"/>
      <c r="R388" s="59"/>
      <c r="S388" s="59">
        <v>16</v>
      </c>
      <c r="T388" s="59" t="s">
        <v>29</v>
      </c>
      <c r="U388" s="61">
        <v>43124</v>
      </c>
      <c r="V388" s="61">
        <v>43126</v>
      </c>
      <c r="W388" s="57">
        <v>0</v>
      </c>
      <c r="X388" s="27">
        <f>IF(AND(V388="",R388&lt;&gt;""),1,0)</f>
        <v>0</v>
      </c>
      <c r="Y388" s="27">
        <f>IF(AND(R388="",U388="",V388=""),1,0)</f>
        <v>0</v>
      </c>
      <c r="Z388" s="27">
        <f>IF(AND(OR(V388&lt;&gt;"",U388&lt;&gt;""),W388=""),1,0)</f>
        <v>0</v>
      </c>
      <c r="AA388" s="27">
        <f>IF(AND(V388&lt;&gt;"",W388=""),1,0)</f>
        <v>0</v>
      </c>
      <c r="AB388" s="27"/>
      <c r="AC388" s="27"/>
      <c r="AD388" s="27"/>
      <c r="AE388" s="5" t="str">
        <f ca="1">IF(Y388&lt;&gt;0,NETWORKDAYS(M388,TODAY()),"")</f>
        <v/>
      </c>
      <c r="AF388" s="59" t="str">
        <f>IF(Z388=1,NETWORKDAYS(M388,U388),"")</f>
        <v/>
      </c>
      <c r="AG388" s="5" t="str">
        <f ca="1">IF(AA388=1,_xlfn.DAYS(TODAY(),V388),"")</f>
        <v/>
      </c>
    </row>
    <row r="389" spans="1:33" x14ac:dyDescent="0.25">
      <c r="A389" s="59">
        <v>3507945</v>
      </c>
      <c r="B389" s="71" t="s">
        <v>141</v>
      </c>
      <c r="C389" s="71">
        <f>VLOOKUP(D389,[1]vacantes!$H:$I,2,FALSE)</f>
        <v>1134</v>
      </c>
      <c r="D389" s="71" t="str">
        <f>F389&amp;"-"&amp;S389&amp;"-"&amp;IF(V389="",1,2)</f>
        <v>327-14-2</v>
      </c>
      <c r="E389" s="71" t="s">
        <v>1134</v>
      </c>
      <c r="F389" s="71">
        <v>327</v>
      </c>
      <c r="G389" s="72" t="s">
        <v>11</v>
      </c>
      <c r="H389" s="60" t="s">
        <v>12</v>
      </c>
      <c r="I389" s="59" t="s">
        <v>205</v>
      </c>
      <c r="J389" s="60" t="s">
        <v>203</v>
      </c>
      <c r="K389" s="60">
        <v>0</v>
      </c>
      <c r="M389" s="62">
        <v>43122</v>
      </c>
      <c r="N389" s="60" t="s">
        <v>27</v>
      </c>
      <c r="O389" s="60" t="s">
        <v>112</v>
      </c>
      <c r="S389" s="59">
        <v>14</v>
      </c>
      <c r="T389" s="60" t="s">
        <v>35</v>
      </c>
      <c r="U389" s="62">
        <v>43124</v>
      </c>
      <c r="V389" s="62">
        <v>43129</v>
      </c>
      <c r="W389" s="57">
        <v>0</v>
      </c>
      <c r="X389" s="27">
        <f>IF(AND(V389="",R389&lt;&gt;""),1,0)</f>
        <v>0</v>
      </c>
      <c r="Y389" s="27">
        <f>IF(AND(R389="",U389="",V389=""),1,0)</f>
        <v>0</v>
      </c>
      <c r="Z389" s="27">
        <f>IF(AND(OR(V389&lt;&gt;"",U389&lt;&gt;""),W389=""),1,0)</f>
        <v>0</v>
      </c>
      <c r="AA389" s="27">
        <f>IF(AND(V389&lt;&gt;"",W389=""),1,0)</f>
        <v>0</v>
      </c>
      <c r="AB389" s="27"/>
      <c r="AC389" s="27"/>
      <c r="AD389" s="27"/>
      <c r="AE389" s="5" t="str">
        <f ca="1">IF(Y389&lt;&gt;0,NETWORKDAYS(M389,TODAY()),"")</f>
        <v/>
      </c>
      <c r="AF389" s="59" t="str">
        <f>IF(Z389=1,NETWORKDAYS(M389,U389),"")</f>
        <v/>
      </c>
      <c r="AG389" s="5" t="str">
        <f ca="1">IF(AA389=1,_xlfn.DAYS(TODAY(),V389),"")</f>
        <v/>
      </c>
    </row>
    <row r="390" spans="1:33" x14ac:dyDescent="0.25">
      <c r="A390" s="59">
        <v>3510921</v>
      </c>
      <c r="B390" s="71" t="s">
        <v>153</v>
      </c>
      <c r="C390" s="71">
        <f>VLOOKUP(D390,[1]vacantes!$H:$I,2,FALSE)</f>
        <v>1136</v>
      </c>
      <c r="D390" s="71" t="str">
        <f>F390&amp;"-"&amp;S390&amp;"-"&amp;IF(V390="",1,2)</f>
        <v>319-12-2</v>
      </c>
      <c r="E390" s="71" t="s">
        <v>1143</v>
      </c>
      <c r="F390" s="71">
        <v>319</v>
      </c>
      <c r="G390" s="72" t="s">
        <v>154</v>
      </c>
      <c r="H390" s="59" t="s">
        <v>383</v>
      </c>
      <c r="I390" s="60" t="s">
        <v>215</v>
      </c>
      <c r="J390" s="60" t="s">
        <v>203</v>
      </c>
      <c r="K390" s="60">
        <v>0</v>
      </c>
      <c r="L390" s="60">
        <v>1</v>
      </c>
      <c r="M390" s="62">
        <v>43122</v>
      </c>
      <c r="N390" s="60" t="s">
        <v>28</v>
      </c>
      <c r="O390" s="60" t="s">
        <v>112</v>
      </c>
      <c r="S390" s="59">
        <v>12</v>
      </c>
      <c r="T390" s="60" t="s">
        <v>22</v>
      </c>
      <c r="U390" s="62">
        <v>43126</v>
      </c>
      <c r="V390" s="62">
        <v>43133</v>
      </c>
      <c r="W390" s="62">
        <v>43176</v>
      </c>
      <c r="X390" s="27">
        <f>IF(AND(V390="",R390&lt;&gt;""),1,0)</f>
        <v>0</v>
      </c>
      <c r="Y390" s="27">
        <f>IF(AND(R390="",U390="",V390=""),1,0)</f>
        <v>0</v>
      </c>
      <c r="Z390" s="27">
        <f>IF(AND(OR(V390&lt;&gt;"",U390&lt;&gt;""),W390=""),1,0)</f>
        <v>0</v>
      </c>
      <c r="AA390" s="27">
        <f>IF(AND(V390&lt;&gt;"",W390=""),1,0)</f>
        <v>0</v>
      </c>
      <c r="AB390" s="27"/>
      <c r="AC390" s="27"/>
      <c r="AD390" s="27"/>
      <c r="AE390" s="5" t="str">
        <f ca="1">IF(Y390&lt;&gt;0,NETWORKDAYS(M390,TODAY()),"")</f>
        <v/>
      </c>
      <c r="AF390" s="59" t="str">
        <f>IF(Z390=1,NETWORKDAYS(M390,U390),"")</f>
        <v/>
      </c>
      <c r="AG390" s="5" t="str">
        <f ca="1">IF(AA390=1,_xlfn.DAYS(TODAY(),V390),"")</f>
        <v/>
      </c>
    </row>
    <row r="391" spans="1:33" x14ac:dyDescent="0.25">
      <c r="A391" s="59">
        <v>0</v>
      </c>
      <c r="B391" s="71" t="s">
        <v>1061</v>
      </c>
      <c r="C391" s="71">
        <f>VLOOKUP(D391,[1]vacantes!$H:$I,2,FALSE)</f>
        <v>1136</v>
      </c>
      <c r="D391" s="71" t="str">
        <f>F391&amp;"-"&amp;S391&amp;"-"&amp;IF(V391="",1,2)</f>
        <v>319-12-2</v>
      </c>
      <c r="E391" s="71" t="s">
        <v>1143</v>
      </c>
      <c r="F391" s="71">
        <v>319</v>
      </c>
      <c r="G391" s="72" t="s">
        <v>154</v>
      </c>
      <c r="H391" s="60" t="s">
        <v>349</v>
      </c>
      <c r="I391" s="60" t="s">
        <v>215</v>
      </c>
      <c r="J391" s="60" t="s">
        <v>204</v>
      </c>
      <c r="K391" s="60" t="s">
        <v>1062</v>
      </c>
      <c r="L391" s="60">
        <v>1</v>
      </c>
      <c r="M391" s="62">
        <v>43222</v>
      </c>
      <c r="N391" s="60" t="s">
        <v>28</v>
      </c>
      <c r="O391" s="60" t="s">
        <v>134</v>
      </c>
      <c r="S391" s="59">
        <v>12</v>
      </c>
      <c r="T391" s="60" t="s">
        <v>22</v>
      </c>
      <c r="U391" s="62">
        <v>43194</v>
      </c>
      <c r="V391" s="62">
        <v>43198</v>
      </c>
      <c r="W391" s="57">
        <v>0</v>
      </c>
      <c r="X391" s="27">
        <f>IF(AND(V391="",R391&lt;&gt;""),1,0)</f>
        <v>0</v>
      </c>
      <c r="Y391" s="27">
        <f>IF(AND(R391="",U391="",V391=""),1,0)</f>
        <v>0</v>
      </c>
      <c r="Z391" s="27">
        <f>IF(AND(OR(V391&lt;&gt;"",U391&lt;&gt;""),W391=""),1,0)</f>
        <v>0</v>
      </c>
      <c r="AA391" s="27">
        <f>IF(AND(V391&lt;&gt;"",W391=""),1,0)</f>
        <v>0</v>
      </c>
    </row>
    <row r="392" spans="1:33" x14ac:dyDescent="0.25">
      <c r="A392" s="59">
        <v>3507919</v>
      </c>
      <c r="B392" s="71" t="s">
        <v>161</v>
      </c>
      <c r="C392" s="71">
        <f>VLOOKUP(D392,[1]vacantes!$H:$I,2,FALSE)</f>
        <v>1140</v>
      </c>
      <c r="D392" s="71" t="str">
        <f>F392&amp;"-"&amp;S392&amp;"-"&amp;IF(V392="",1,2)</f>
        <v>269-16-2</v>
      </c>
      <c r="E392" s="71" t="s">
        <v>1141</v>
      </c>
      <c r="F392" s="71">
        <v>269</v>
      </c>
      <c r="G392" s="72" t="s">
        <v>162</v>
      </c>
      <c r="H392" s="60" t="s">
        <v>41</v>
      </c>
      <c r="I392" s="59" t="s">
        <v>205</v>
      </c>
      <c r="J392" s="60" t="s">
        <v>203</v>
      </c>
      <c r="K392" s="60">
        <v>0</v>
      </c>
      <c r="L392" s="60">
        <v>1</v>
      </c>
      <c r="M392" s="62">
        <v>43122</v>
      </c>
      <c r="N392" s="60" t="s">
        <v>27</v>
      </c>
      <c r="O392" s="60" t="s">
        <v>112</v>
      </c>
      <c r="S392" s="59">
        <v>16</v>
      </c>
      <c r="T392" s="60" t="s">
        <v>29</v>
      </c>
      <c r="U392" s="62">
        <v>43125</v>
      </c>
      <c r="V392" s="62">
        <v>43129</v>
      </c>
      <c r="W392" s="62">
        <v>43165</v>
      </c>
      <c r="X392" s="27">
        <f>IF(AND(V392="",R392&lt;&gt;""),1,0)</f>
        <v>0</v>
      </c>
      <c r="Y392" s="27">
        <f>IF(AND(R392="",U392="",V392=""),1,0)</f>
        <v>0</v>
      </c>
      <c r="Z392" s="27">
        <f>IF(AND(OR(V392&lt;&gt;"",U392&lt;&gt;""),W392=""),1,0)</f>
        <v>0</v>
      </c>
      <c r="AA392" s="27">
        <f>IF(AND(V392&lt;&gt;"",W392=""),1,0)</f>
        <v>0</v>
      </c>
      <c r="AB392" s="27"/>
      <c r="AC392" s="27"/>
      <c r="AD392" s="27"/>
      <c r="AE392" s="5" t="str">
        <f ca="1">IF(Y392&lt;&gt;0,NETWORKDAYS(M392,TODAY()),"")</f>
        <v/>
      </c>
      <c r="AF392" s="59" t="str">
        <f>IF(Z392=1,NETWORKDAYS(M392,U392),"")</f>
        <v/>
      </c>
      <c r="AG392" s="5" t="str">
        <f ca="1">IF(AA392=1,_xlfn.DAYS(TODAY(),V392),"")</f>
        <v/>
      </c>
    </row>
    <row r="393" spans="1:33" x14ac:dyDescent="0.25">
      <c r="A393" s="59">
        <v>3507876</v>
      </c>
      <c r="B393" s="71" t="s">
        <v>159</v>
      </c>
      <c r="C393" s="71">
        <f>VLOOKUP(D393,[1]vacantes!$H:$I,2,FALSE)</f>
        <v>1143</v>
      </c>
      <c r="D393" s="71" t="str">
        <f>F393&amp;"-"&amp;S393&amp;"-"&amp;IF(V393="",1,2)</f>
        <v>238-12-2</v>
      </c>
      <c r="E393" s="71" t="s">
        <v>1140</v>
      </c>
      <c r="F393" s="71">
        <v>238</v>
      </c>
      <c r="G393" s="72" t="s">
        <v>160</v>
      </c>
      <c r="H393" s="60" t="s">
        <v>15</v>
      </c>
      <c r="I393" s="60" t="s">
        <v>215</v>
      </c>
      <c r="J393" s="60" t="s">
        <v>204</v>
      </c>
      <c r="K393" s="60">
        <v>0</v>
      </c>
      <c r="M393" s="62">
        <v>43122</v>
      </c>
      <c r="N393" s="60" t="s">
        <v>28</v>
      </c>
      <c r="O393" s="60" t="s">
        <v>112</v>
      </c>
      <c r="S393" s="59">
        <v>12</v>
      </c>
      <c r="T393" s="60" t="s">
        <v>22</v>
      </c>
      <c r="U393" s="62">
        <v>43124</v>
      </c>
      <c r="V393" s="62">
        <v>43129</v>
      </c>
      <c r="W393" s="62">
        <v>43155</v>
      </c>
      <c r="X393" s="27">
        <f>IF(AND(V393="",R393&lt;&gt;""),1,0)</f>
        <v>0</v>
      </c>
      <c r="Y393" s="27">
        <f>IF(AND(R393="",U393="",V393=""),1,0)</f>
        <v>0</v>
      </c>
      <c r="Z393" s="27">
        <f>IF(AND(OR(V393&lt;&gt;"",U393&lt;&gt;""),W393=""),1,0)</f>
        <v>0</v>
      </c>
      <c r="AA393" s="27">
        <f>IF(AND(V393&lt;&gt;"",W393=""),1,0)</f>
        <v>0</v>
      </c>
      <c r="AB393" s="27"/>
      <c r="AC393" s="27"/>
      <c r="AD393" s="27"/>
      <c r="AE393" s="5" t="str">
        <f ca="1">IF(Y393&lt;&gt;0,NETWORKDAYS(M393,TODAY()),"")</f>
        <v/>
      </c>
      <c r="AF393" s="59" t="str">
        <f>IF(Z393=1,NETWORKDAYS(M393,U393),"")</f>
        <v/>
      </c>
      <c r="AG393" s="5" t="str">
        <f ca="1">IF(AA393=1,_xlfn.DAYS(TODAY(),V393),"")</f>
        <v/>
      </c>
    </row>
    <row r="394" spans="1:33" x14ac:dyDescent="0.25">
      <c r="A394" s="59">
        <v>3112649</v>
      </c>
      <c r="B394" s="71" t="s">
        <v>946</v>
      </c>
      <c r="C394" s="71">
        <f>VLOOKUP(D394,[1]vacantes!$H:$I,2,FALSE)</f>
        <v>1143</v>
      </c>
      <c r="D394" s="71" t="str">
        <f>F394&amp;"-"&amp;S394&amp;"-"&amp;IF(V394="",1,2)</f>
        <v>238-12-2</v>
      </c>
      <c r="E394" s="71" t="s">
        <v>1140</v>
      </c>
      <c r="F394" s="71">
        <v>238</v>
      </c>
      <c r="G394" s="72" t="s">
        <v>160</v>
      </c>
      <c r="H394" s="60" t="s">
        <v>70</v>
      </c>
      <c r="I394" s="60" t="s">
        <v>205</v>
      </c>
      <c r="J394" s="60" t="s">
        <v>203</v>
      </c>
      <c r="K394" s="60" t="s">
        <v>947</v>
      </c>
      <c r="L394" s="60">
        <v>2</v>
      </c>
      <c r="M394" s="62">
        <v>43196</v>
      </c>
      <c r="N394" s="60" t="s">
        <v>27</v>
      </c>
      <c r="O394" s="60" t="s">
        <v>112</v>
      </c>
      <c r="P394" s="60" t="s">
        <v>772</v>
      </c>
      <c r="S394" s="59">
        <v>12</v>
      </c>
      <c r="T394" s="60" t="s">
        <v>22</v>
      </c>
      <c r="U394" s="62">
        <v>43203</v>
      </c>
      <c r="V394" s="62">
        <v>43209</v>
      </c>
      <c r="W394" s="57">
        <v>43208</v>
      </c>
      <c r="X394" s="27">
        <f>IF(AND(V394="",R394&lt;&gt;""),1,0)</f>
        <v>0</v>
      </c>
      <c r="Y394" s="27">
        <f>IF(AND(R394="",U394="",V394=""),1,0)</f>
        <v>0</v>
      </c>
      <c r="Z394" s="27">
        <f>IF(AND(OR(V394&lt;&gt;"",U394&lt;&gt;""),W394=""),1,0)</f>
        <v>0</v>
      </c>
      <c r="AA394" s="27">
        <f>IF(AND(V394&lt;&gt;"",W394=""),1,0)</f>
        <v>0</v>
      </c>
      <c r="AB394" s="27">
        <v>24</v>
      </c>
      <c r="AC394" s="27"/>
      <c r="AD394" s="27"/>
      <c r="AE394" s="5" t="str">
        <f ca="1">IF(Y394&lt;&gt;0,NETWORKDAYS(M394,TODAY()),"")</f>
        <v/>
      </c>
      <c r="AF394" s="59" t="str">
        <f>IF(Z394=1,NETWORKDAYS(M394,U394),"")</f>
        <v/>
      </c>
      <c r="AG394" s="5" t="str">
        <f ca="1">IF(AA394=1,_xlfn.DAYS(TODAY(),V394),"")</f>
        <v/>
      </c>
    </row>
    <row r="395" spans="1:33" x14ac:dyDescent="0.25">
      <c r="A395" s="59">
        <v>3507885</v>
      </c>
      <c r="B395" s="71" t="s">
        <v>169</v>
      </c>
      <c r="C395" s="71">
        <f>VLOOKUP(D395,[1]vacantes!$H:$I,2,FALSE)</f>
        <v>1150</v>
      </c>
      <c r="D395" s="71" t="str">
        <f>F395&amp;"-"&amp;S395&amp;"-"&amp;IF(V395="",1,2)</f>
        <v>337-16-2</v>
      </c>
      <c r="E395" s="71" t="s">
        <v>1142</v>
      </c>
      <c r="F395" s="71">
        <v>337</v>
      </c>
      <c r="G395" s="72" t="s">
        <v>170</v>
      </c>
      <c r="H395" s="60" t="s">
        <v>14</v>
      </c>
      <c r="I395" s="60" t="s">
        <v>215</v>
      </c>
      <c r="J395" s="60" t="s">
        <v>203</v>
      </c>
      <c r="K395" s="60">
        <v>0</v>
      </c>
      <c r="L395" s="60">
        <v>1</v>
      </c>
      <c r="M395" s="62">
        <v>43123</v>
      </c>
      <c r="N395" s="60" t="s">
        <v>27</v>
      </c>
      <c r="O395" s="60" t="s">
        <v>151</v>
      </c>
      <c r="S395" s="59">
        <v>16</v>
      </c>
      <c r="T395" s="60" t="s">
        <v>29</v>
      </c>
      <c r="U395" s="62">
        <v>43125</v>
      </c>
      <c r="V395" s="62">
        <v>43129</v>
      </c>
      <c r="W395" s="57">
        <v>0</v>
      </c>
      <c r="X395" s="27">
        <f>IF(AND(V395="",R395&lt;&gt;""),1,0)</f>
        <v>0</v>
      </c>
      <c r="Y395" s="27">
        <f>IF(AND(R395="",U395="",V395=""),1,0)</f>
        <v>0</v>
      </c>
      <c r="Z395" s="27">
        <f>IF(AND(OR(V395&lt;&gt;"",U395&lt;&gt;""),W395=""),1,0)</f>
        <v>0</v>
      </c>
      <c r="AA395" s="27">
        <f>IF(AND(V395&lt;&gt;"",W395=""),1,0)</f>
        <v>0</v>
      </c>
      <c r="AB395" s="27"/>
      <c r="AC395" s="27"/>
      <c r="AD395" s="27"/>
      <c r="AE395" s="5" t="str">
        <f ca="1">IF(Y395&lt;&gt;0,NETWORKDAYS(M395,TODAY()),"")</f>
        <v/>
      </c>
      <c r="AF395" s="59" t="str">
        <f>IF(Z395=1,NETWORKDAYS(M395,U395),"")</f>
        <v/>
      </c>
      <c r="AG395" s="5" t="str">
        <f ca="1">IF(AA395=1,_xlfn.DAYS(TODAY(),V395),"")</f>
        <v/>
      </c>
    </row>
    <row r="396" spans="1:33" x14ac:dyDescent="0.25">
      <c r="A396" s="59">
        <v>3510943</v>
      </c>
      <c r="B396" s="71" t="s">
        <v>176</v>
      </c>
      <c r="C396" s="71">
        <f>VLOOKUP(D396,[1]vacantes!$H:$I,2,FALSE)</f>
        <v>1154</v>
      </c>
      <c r="D396" s="71" t="str">
        <f>F396&amp;"-"&amp;S396&amp;"-"&amp;IF(V396="",1,2)</f>
        <v>272-17-2</v>
      </c>
      <c r="E396" s="71" t="s">
        <v>1145</v>
      </c>
      <c r="F396" s="71">
        <v>272</v>
      </c>
      <c r="G396" s="72" t="s">
        <v>51</v>
      </c>
      <c r="H396" s="60" t="s">
        <v>41</v>
      </c>
      <c r="I396" s="59" t="s">
        <v>205</v>
      </c>
      <c r="J396" s="60" t="s">
        <v>203</v>
      </c>
      <c r="K396" s="60">
        <v>0</v>
      </c>
      <c r="L396" s="60">
        <v>1</v>
      </c>
      <c r="M396" s="62">
        <v>43123</v>
      </c>
      <c r="N396" s="60" t="s">
        <v>28</v>
      </c>
      <c r="O396" s="60" t="s">
        <v>177</v>
      </c>
      <c r="S396" s="59">
        <v>17</v>
      </c>
      <c r="T396" s="60" t="s">
        <v>23</v>
      </c>
      <c r="U396" s="62">
        <v>43131</v>
      </c>
      <c r="V396" s="62">
        <v>43133</v>
      </c>
      <c r="W396" s="57">
        <v>0</v>
      </c>
      <c r="X396" s="27">
        <f>IF(AND(V396="",R396&lt;&gt;""),1,0)</f>
        <v>0</v>
      </c>
      <c r="Y396" s="27">
        <f>IF(AND(R396="",U396="",V396=""),1,0)</f>
        <v>0</v>
      </c>
      <c r="Z396" s="27">
        <f>IF(AND(OR(V396&lt;&gt;"",U396&lt;&gt;""),W396=""),1,0)</f>
        <v>0</v>
      </c>
      <c r="AA396" s="27">
        <f>IF(AND(V396&lt;&gt;"",W396=""),1,0)</f>
        <v>0</v>
      </c>
      <c r="AB396" s="27"/>
      <c r="AC396" s="27"/>
      <c r="AD396" s="27"/>
      <c r="AE396" s="5" t="str">
        <f ca="1">IF(Y396&lt;&gt;0,NETWORKDAYS(M396,TODAY()),"")</f>
        <v/>
      </c>
      <c r="AF396" s="59" t="str">
        <f>IF(Z396=1,NETWORKDAYS(M396,U396),"")</f>
        <v/>
      </c>
      <c r="AG396" s="5" t="str">
        <f ca="1">IF(AA396=1,_xlfn.DAYS(TODAY(),V396),"")</f>
        <v/>
      </c>
    </row>
    <row r="397" spans="1:33" x14ac:dyDescent="0.25">
      <c r="A397" s="59">
        <v>3523462</v>
      </c>
      <c r="B397" s="71" t="s">
        <v>361</v>
      </c>
      <c r="C397" s="71">
        <f>VLOOKUP(D397,[1]vacantes!$H:$I,2,FALSE)</f>
        <v>1154</v>
      </c>
      <c r="D397" s="71" t="str">
        <f>F397&amp;"-"&amp;S397&amp;"-"&amp;IF(V397="",1,2)</f>
        <v>272-17-2</v>
      </c>
      <c r="E397" s="71" t="s">
        <v>1145</v>
      </c>
      <c r="F397" s="71">
        <v>272</v>
      </c>
      <c r="G397" s="72" t="s">
        <v>51</v>
      </c>
      <c r="H397" s="60" t="s">
        <v>41</v>
      </c>
      <c r="I397" s="60" t="s">
        <v>225</v>
      </c>
      <c r="J397" s="60" t="s">
        <v>204</v>
      </c>
      <c r="K397" s="60">
        <v>0</v>
      </c>
      <c r="L397" s="60">
        <v>1</v>
      </c>
      <c r="M397" s="62">
        <v>43152</v>
      </c>
      <c r="N397" s="60" t="s">
        <v>28</v>
      </c>
      <c r="O397" s="60" t="s">
        <v>112</v>
      </c>
      <c r="S397" s="59">
        <v>17</v>
      </c>
      <c r="T397" s="60" t="s">
        <v>23</v>
      </c>
      <c r="U397" s="62">
        <v>43154</v>
      </c>
      <c r="V397" s="62">
        <v>43158</v>
      </c>
      <c r="W397" s="57">
        <v>0</v>
      </c>
      <c r="X397" s="27">
        <f>IF(AND(V397="",R397&lt;&gt;""),1,0)</f>
        <v>0</v>
      </c>
      <c r="Y397" s="27">
        <f>IF(AND(R397="",U397="",V397=""),1,0)</f>
        <v>0</v>
      </c>
      <c r="Z397" s="27">
        <f>IF(AND(OR(V397&lt;&gt;"",U397&lt;&gt;""),W397=""),1,0)</f>
        <v>0</v>
      </c>
      <c r="AA397" s="27">
        <f>IF(AND(V397&lt;&gt;"",W397=""),1,0)</f>
        <v>0</v>
      </c>
      <c r="AB397" s="27"/>
      <c r="AC397" s="27"/>
      <c r="AD397" s="27"/>
      <c r="AE397" s="5" t="str">
        <f ca="1">IF(Y397&lt;&gt;0,NETWORKDAYS(M397,TODAY()),"")</f>
        <v/>
      </c>
      <c r="AF397" s="59" t="str">
        <f>IF(Z397=1,NETWORKDAYS(M397,U397),"")</f>
        <v/>
      </c>
      <c r="AG397" s="5" t="str">
        <f ca="1">IF(AA397=1,_xlfn.DAYS(TODAY(),V397),"")</f>
        <v/>
      </c>
    </row>
    <row r="398" spans="1:33" x14ac:dyDescent="0.25">
      <c r="A398" s="59">
        <v>3510916</v>
      </c>
      <c r="B398" s="71" t="s">
        <v>416</v>
      </c>
      <c r="C398" s="71">
        <f>VLOOKUP(D398,[1]vacantes!$H:$I,2,FALSE)</f>
        <v>1158</v>
      </c>
      <c r="D398" s="71" t="str">
        <f>F398&amp;"-"&amp;S398&amp;"-"&amp;IF(V398="",1,2)</f>
        <v>251-17-2</v>
      </c>
      <c r="E398" s="71" t="s">
        <v>1144</v>
      </c>
      <c r="F398" s="71">
        <v>251</v>
      </c>
      <c r="G398" s="72" t="s">
        <v>45</v>
      </c>
      <c r="H398" s="60" t="s">
        <v>6</v>
      </c>
      <c r="I398" s="60" t="s">
        <v>215</v>
      </c>
      <c r="J398" s="60" t="s">
        <v>203</v>
      </c>
      <c r="K398" s="60">
        <v>0</v>
      </c>
      <c r="L398" s="60">
        <v>1</v>
      </c>
      <c r="M398" s="62">
        <v>43123</v>
      </c>
      <c r="N398" s="60" t="s">
        <v>27</v>
      </c>
      <c r="O398" s="60" t="s">
        <v>112</v>
      </c>
      <c r="S398" s="59">
        <v>17</v>
      </c>
      <c r="T398" s="60" t="s">
        <v>23</v>
      </c>
      <c r="U398" s="62">
        <v>43131</v>
      </c>
      <c r="V398" s="62">
        <v>43133</v>
      </c>
      <c r="W398" s="62">
        <v>43214</v>
      </c>
      <c r="X398" s="27">
        <f>IF(AND(V398="",R398&lt;&gt;""),1,0)</f>
        <v>0</v>
      </c>
      <c r="Y398" s="27">
        <f>IF(AND(R398="",U398="",V398=""),1,0)</f>
        <v>0</v>
      </c>
      <c r="Z398" s="27">
        <f>IF(AND(OR(V398&lt;&gt;"",U398&lt;&gt;""),W398=""),1,0)</f>
        <v>0</v>
      </c>
      <c r="AA398" s="27">
        <f>IF(AND(V398&lt;&gt;"",W398=""),1,0)</f>
        <v>0</v>
      </c>
      <c r="AB398" s="27"/>
      <c r="AC398" s="27"/>
      <c r="AD398" s="27"/>
      <c r="AE398" s="5" t="str">
        <f ca="1">IF(Y398&lt;&gt;0,NETWORKDAYS(M398,TODAY()),"")</f>
        <v/>
      </c>
      <c r="AF398" s="59" t="str">
        <f>IF(Z398=1,NETWORKDAYS(M398,U398),"")</f>
        <v/>
      </c>
      <c r="AG398" s="5" t="str">
        <f ca="1">IF(AA398=1,_xlfn.DAYS(TODAY(),V398),"")</f>
        <v/>
      </c>
    </row>
    <row r="399" spans="1:33" x14ac:dyDescent="0.25">
      <c r="A399" s="59">
        <v>1408413</v>
      </c>
      <c r="B399" s="71" t="s">
        <v>190</v>
      </c>
      <c r="C399" s="71">
        <f>VLOOKUP(D399,[1]vacantes!$H:$I,2,FALSE)</f>
        <v>1166</v>
      </c>
      <c r="D399" s="71" t="str">
        <f>F399&amp;"-"&amp;S399&amp;"-"&amp;IF(V399="",1,2)</f>
        <v>271-17-2</v>
      </c>
      <c r="E399" s="71" t="s">
        <v>1147</v>
      </c>
      <c r="F399" s="71">
        <v>271</v>
      </c>
      <c r="G399" s="72" t="s">
        <v>158</v>
      </c>
      <c r="H399" s="60" t="s">
        <v>41</v>
      </c>
      <c r="I399" s="60" t="s">
        <v>215</v>
      </c>
      <c r="J399" s="60" t="s">
        <v>203</v>
      </c>
      <c r="K399" s="60">
        <v>0</v>
      </c>
      <c r="L399" s="60">
        <v>1</v>
      </c>
      <c r="M399" s="62">
        <v>43125</v>
      </c>
      <c r="N399" s="60" t="s">
        <v>27</v>
      </c>
      <c r="O399" s="60" t="s">
        <v>151</v>
      </c>
      <c r="P399" s="60" t="s">
        <v>772</v>
      </c>
      <c r="S399" s="59">
        <v>17</v>
      </c>
      <c r="T399" s="60" t="s">
        <v>23</v>
      </c>
      <c r="U399" s="62">
        <v>43131</v>
      </c>
      <c r="V399" s="62">
        <v>43137</v>
      </c>
      <c r="W399" s="57">
        <v>0</v>
      </c>
      <c r="X399" s="27">
        <f>IF(AND(V399="",R399&lt;&gt;""),1,0)</f>
        <v>0</v>
      </c>
      <c r="Y399" s="27">
        <f>IF(AND(R399="",U399="",V399=""),1,0)</f>
        <v>0</v>
      </c>
      <c r="Z399" s="27">
        <f>IF(AND(OR(V399&lt;&gt;"",U399&lt;&gt;""),W399=""),1,0)</f>
        <v>0</v>
      </c>
      <c r="AA399" s="27">
        <f>IF(AND(V399&lt;&gt;"",W399=""),1,0)</f>
        <v>0</v>
      </c>
      <c r="AB399" s="27"/>
      <c r="AC399" s="27"/>
      <c r="AD399" s="27"/>
      <c r="AE399" s="5" t="str">
        <f ca="1">IF(Y399&lt;&gt;0,NETWORKDAYS(M399,TODAY()),"")</f>
        <v/>
      </c>
      <c r="AF399" s="59" t="str">
        <f>IF(Z399=1,NETWORKDAYS(M399,U399),"")</f>
        <v/>
      </c>
      <c r="AG399" s="5" t="str">
        <f ca="1">IF(AA399=1,_xlfn.DAYS(TODAY(),V399),"")</f>
        <v/>
      </c>
    </row>
    <row r="400" spans="1:33" x14ac:dyDescent="0.25">
      <c r="A400" s="59">
        <v>3511143</v>
      </c>
      <c r="B400" s="71" t="s">
        <v>195</v>
      </c>
      <c r="C400" s="71">
        <f>VLOOKUP(D400,[1]vacantes!$H:$I,2,FALSE)</f>
        <v>1171</v>
      </c>
      <c r="D400" s="71" t="str">
        <f>F400&amp;"-"&amp;S400&amp;"-"&amp;IF(V400="",1,2)</f>
        <v>475-12-2</v>
      </c>
      <c r="E400" s="71" t="e">
        <v>#N/A</v>
      </c>
      <c r="F400" s="71">
        <v>475</v>
      </c>
      <c r="G400" s="72" t="s">
        <v>196</v>
      </c>
      <c r="H400" s="60" t="s">
        <v>20</v>
      </c>
      <c r="I400" s="60" t="s">
        <v>215</v>
      </c>
      <c r="J400" s="60" t="s">
        <v>204</v>
      </c>
      <c r="K400" s="60">
        <v>0</v>
      </c>
      <c r="L400" s="60">
        <v>1</v>
      </c>
      <c r="M400" s="62">
        <v>43129</v>
      </c>
      <c r="N400" s="60" t="s">
        <v>28</v>
      </c>
      <c r="O400" s="60" t="s">
        <v>112</v>
      </c>
      <c r="S400" s="59">
        <v>12</v>
      </c>
      <c r="T400" s="60" t="s">
        <v>22</v>
      </c>
      <c r="U400" s="62">
        <v>43131</v>
      </c>
      <c r="V400" s="62">
        <v>43133</v>
      </c>
      <c r="W400" s="62">
        <v>43188</v>
      </c>
      <c r="X400" s="27">
        <f>IF(AND(V400="",R400&lt;&gt;""),1,0)</f>
        <v>0</v>
      </c>
      <c r="Y400" s="27">
        <f>IF(AND(R400="",U400="",V400=""),1,0)</f>
        <v>0</v>
      </c>
      <c r="Z400" s="27">
        <f>IF(AND(OR(V400&lt;&gt;"",U400&lt;&gt;""),W400=""),1,0)</f>
        <v>0</v>
      </c>
      <c r="AA400" s="27">
        <f>IF(AND(V400&lt;&gt;"",W400=""),1,0)</f>
        <v>0</v>
      </c>
      <c r="AB400" s="27"/>
      <c r="AC400" s="27"/>
      <c r="AD400" s="27"/>
      <c r="AE400" s="5" t="str">
        <f ca="1">IF(Y400&lt;&gt;0,NETWORKDAYS(M400,TODAY()),"")</f>
        <v/>
      </c>
      <c r="AF400" s="59" t="str">
        <f>IF(Z400=1,NETWORKDAYS(M400,U400),"")</f>
        <v/>
      </c>
      <c r="AG400" s="5" t="str">
        <f ca="1">IF(AA400=1,_xlfn.DAYS(TODAY(),V400),"")</f>
        <v/>
      </c>
    </row>
    <row r="401" spans="1:33" x14ac:dyDescent="0.25">
      <c r="A401" s="59">
        <v>3512114</v>
      </c>
      <c r="B401" s="71" t="s">
        <v>202</v>
      </c>
      <c r="C401" s="71">
        <f>VLOOKUP(D401,[1]vacantes!$H:$I,2,FALSE)</f>
        <v>1172</v>
      </c>
      <c r="D401" s="71" t="str">
        <f>F401&amp;"-"&amp;S401&amp;"-"&amp;IF(V401="",1,2)</f>
        <v>354-12-2</v>
      </c>
      <c r="E401" s="71" t="s">
        <v>1132</v>
      </c>
      <c r="F401" s="71">
        <v>354</v>
      </c>
      <c r="G401" s="72" t="s">
        <v>43</v>
      </c>
      <c r="H401" s="60" t="s">
        <v>20</v>
      </c>
      <c r="I401" s="59" t="s">
        <v>205</v>
      </c>
      <c r="J401" s="60" t="s">
        <v>203</v>
      </c>
      <c r="K401" s="60">
        <v>0</v>
      </c>
      <c r="L401" s="60">
        <v>1</v>
      </c>
      <c r="M401" s="62">
        <v>43129</v>
      </c>
      <c r="N401" s="60" t="s">
        <v>28</v>
      </c>
      <c r="O401" s="60" t="s">
        <v>112</v>
      </c>
      <c r="S401" s="59">
        <v>12</v>
      </c>
      <c r="T401" s="60" t="s">
        <v>22</v>
      </c>
      <c r="U401" s="62">
        <v>43131</v>
      </c>
      <c r="V401" s="62">
        <v>43137</v>
      </c>
      <c r="W401" s="57">
        <v>0</v>
      </c>
      <c r="X401" s="27">
        <f>IF(AND(V401="",R401&lt;&gt;""),1,0)</f>
        <v>0</v>
      </c>
      <c r="Y401" s="27">
        <f>IF(AND(R401="",U401="",V401=""),1,0)</f>
        <v>0</v>
      </c>
      <c r="Z401" s="27">
        <f>IF(AND(OR(V401&lt;&gt;"",U401&lt;&gt;""),W401=""),1,0)</f>
        <v>0</v>
      </c>
      <c r="AA401" s="27">
        <f>IF(AND(V401&lt;&gt;"",W401=""),1,0)</f>
        <v>0</v>
      </c>
      <c r="AB401" s="27"/>
      <c r="AC401" s="27"/>
      <c r="AD401" s="27"/>
      <c r="AE401" s="5" t="str">
        <f ca="1">IF(Y401&lt;&gt;0,NETWORKDAYS(M401,TODAY()),"")</f>
        <v/>
      </c>
      <c r="AF401" s="59" t="str">
        <f>IF(Z401=1,NETWORKDAYS(M401,U401),"")</f>
        <v/>
      </c>
      <c r="AG401" s="5" t="str">
        <f ca="1">IF(AA401=1,_xlfn.DAYS(TODAY(),V401),"")</f>
        <v/>
      </c>
    </row>
    <row r="402" spans="1:33" x14ac:dyDescent="0.25">
      <c r="A402" s="59">
        <v>3510927</v>
      </c>
      <c r="B402" s="71" t="s">
        <v>426</v>
      </c>
      <c r="C402" s="71">
        <f>VLOOKUP(D402,[1]vacantes!$H:$I,2,FALSE)</f>
        <v>1174</v>
      </c>
      <c r="D402" s="71" t="str">
        <f>F402&amp;"-"&amp;S402&amp;"-"&amp;IF(V402="",1,2)</f>
        <v>347-14-2</v>
      </c>
      <c r="E402" s="71" t="s">
        <v>1146</v>
      </c>
      <c r="F402" s="71">
        <v>347</v>
      </c>
      <c r="G402" s="72" t="s">
        <v>221</v>
      </c>
      <c r="H402" s="60" t="s">
        <v>15</v>
      </c>
      <c r="I402" s="59" t="s">
        <v>205</v>
      </c>
      <c r="J402" s="60" t="s">
        <v>203</v>
      </c>
      <c r="K402" s="60">
        <v>0</v>
      </c>
      <c r="L402" s="60">
        <v>1</v>
      </c>
      <c r="M402" s="62">
        <v>43129</v>
      </c>
      <c r="N402" s="60" t="s">
        <v>28</v>
      </c>
      <c r="O402" s="60" t="s">
        <v>112</v>
      </c>
      <c r="S402" s="59">
        <v>14</v>
      </c>
      <c r="T402" s="60" t="s">
        <v>35</v>
      </c>
      <c r="U402" s="62">
        <v>43131</v>
      </c>
      <c r="V402" s="62">
        <v>43133</v>
      </c>
      <c r="W402" s="57">
        <v>0</v>
      </c>
      <c r="X402" s="27">
        <f>IF(AND(V402="",R402&lt;&gt;""),1,0)</f>
        <v>0</v>
      </c>
      <c r="Y402" s="27">
        <f>IF(AND(R402="",U402="",V402=""),1,0)</f>
        <v>0</v>
      </c>
      <c r="Z402" s="27">
        <f>IF(AND(OR(V402&lt;&gt;"",U402&lt;&gt;""),W402=""),1,0)</f>
        <v>0</v>
      </c>
      <c r="AA402" s="27">
        <f>IF(AND(V402&lt;&gt;"",W402=""),1,0)</f>
        <v>0</v>
      </c>
      <c r="AB402" s="27"/>
      <c r="AC402" s="27"/>
      <c r="AD402" s="27"/>
      <c r="AE402" s="5" t="str">
        <f ca="1">IF(Y402&lt;&gt;0,NETWORKDAYS(M402,TODAY()),"")</f>
        <v/>
      </c>
      <c r="AF402" s="59" t="str">
        <f>IF(Z402=1,NETWORKDAYS(M402,U402),"")</f>
        <v/>
      </c>
      <c r="AG402" s="5" t="str">
        <f ca="1">IF(AA402=1,_xlfn.DAYS(TODAY(),V402),"")</f>
        <v/>
      </c>
    </row>
    <row r="403" spans="1:33" x14ac:dyDescent="0.25">
      <c r="A403" s="59">
        <v>3512124</v>
      </c>
      <c r="B403" s="71" t="s">
        <v>212</v>
      </c>
      <c r="C403" s="71">
        <f>VLOOKUP(D403,[1]vacantes!$H:$I,2,FALSE)</f>
        <v>1176</v>
      </c>
      <c r="D403" s="71" t="str">
        <f>F403&amp;"-"&amp;S403&amp;"-"&amp;IF(V403="",1,2)</f>
        <v>326-14-2</v>
      </c>
      <c r="E403" s="71" t="s">
        <v>1148</v>
      </c>
      <c r="F403" s="71">
        <v>326</v>
      </c>
      <c r="G403" s="72" t="s">
        <v>198</v>
      </c>
      <c r="H403" s="60" t="s">
        <v>12</v>
      </c>
      <c r="I403" s="59" t="s">
        <v>205</v>
      </c>
      <c r="J403" s="60" t="s">
        <v>204</v>
      </c>
      <c r="K403" s="60">
        <v>0</v>
      </c>
      <c r="L403" s="60">
        <v>0</v>
      </c>
      <c r="M403" s="62">
        <v>43129</v>
      </c>
      <c r="N403" s="60" t="s">
        <v>27</v>
      </c>
      <c r="O403" s="60" t="s">
        <v>112</v>
      </c>
      <c r="S403" s="59">
        <v>14</v>
      </c>
      <c r="T403" s="60" t="s">
        <v>35</v>
      </c>
      <c r="U403" s="62">
        <v>43132</v>
      </c>
      <c r="V403" s="62">
        <v>43137</v>
      </c>
      <c r="W403" s="62">
        <v>43151</v>
      </c>
      <c r="X403" s="27">
        <f>IF(AND(V403="",R403&lt;&gt;""),1,0)</f>
        <v>0</v>
      </c>
      <c r="Y403" s="27">
        <f>IF(AND(R403="",U403="",V403=""),1,0)</f>
        <v>0</v>
      </c>
      <c r="Z403" s="27">
        <f>IF(AND(OR(V403&lt;&gt;"",U403&lt;&gt;""),W403=""),1,0)</f>
        <v>0</v>
      </c>
      <c r="AA403" s="27">
        <f>IF(AND(V403&lt;&gt;"",W403=""),1,0)</f>
        <v>0</v>
      </c>
      <c r="AB403" s="27"/>
      <c r="AC403" s="27"/>
      <c r="AD403" s="27"/>
      <c r="AE403" s="5" t="str">
        <f ca="1">IF(Y403&lt;&gt;0,NETWORKDAYS(M403,TODAY()),"")</f>
        <v/>
      </c>
      <c r="AF403" s="59" t="str">
        <f>IF(Z403=1,NETWORKDAYS(M403,U403),"")</f>
        <v/>
      </c>
      <c r="AG403" s="5" t="str">
        <f ca="1">IF(AA403=1,_xlfn.DAYS(TODAY(),V403),"")</f>
        <v/>
      </c>
    </row>
    <row r="404" spans="1:33" x14ac:dyDescent="0.25">
      <c r="A404" s="59">
        <v>3514197</v>
      </c>
      <c r="B404" s="71" t="s">
        <v>197</v>
      </c>
      <c r="C404" s="71">
        <f>VLOOKUP(D404,[1]vacantes!$H:$I,2,FALSE)</f>
        <v>1177</v>
      </c>
      <c r="D404" s="71" t="str">
        <f>F404&amp;"-"&amp;S404&amp;"-"&amp;IF(V404="",1,2)</f>
        <v>326-12-2</v>
      </c>
      <c r="E404" s="71" t="s">
        <v>1148</v>
      </c>
      <c r="F404" s="71">
        <v>326</v>
      </c>
      <c r="G404" s="72" t="s">
        <v>198</v>
      </c>
      <c r="H404" s="60" t="s">
        <v>12</v>
      </c>
      <c r="I404" s="60" t="s">
        <v>225</v>
      </c>
      <c r="J404" s="60" t="s">
        <v>204</v>
      </c>
      <c r="K404" s="60">
        <v>0</v>
      </c>
      <c r="L404" s="60">
        <v>0</v>
      </c>
      <c r="M404" s="62">
        <v>43129</v>
      </c>
      <c r="N404" s="60" t="s">
        <v>28</v>
      </c>
      <c r="O404" s="60" t="s">
        <v>112</v>
      </c>
      <c r="Q404" s="60" t="s">
        <v>661</v>
      </c>
      <c r="S404" s="59">
        <v>12</v>
      </c>
      <c r="T404" s="60" t="s">
        <v>22</v>
      </c>
      <c r="U404" s="62">
        <v>43131</v>
      </c>
      <c r="V404" s="62">
        <v>43140</v>
      </c>
      <c r="W404" s="62">
        <v>43194</v>
      </c>
      <c r="X404" s="27">
        <f>IF(AND(V404="",R404&lt;&gt;""),1,0)</f>
        <v>0</v>
      </c>
      <c r="Y404" s="27">
        <f>IF(AND(R404="",U404="",V404=""),1,0)</f>
        <v>0</v>
      </c>
      <c r="Z404" s="27">
        <f>IF(AND(OR(V404&lt;&gt;"",U404&lt;&gt;""),W404=""),1,0)</f>
        <v>0</v>
      </c>
      <c r="AA404" s="27">
        <f>IF(AND(V404&lt;&gt;"",W404=""),1,0)</f>
        <v>0</v>
      </c>
      <c r="AB404" s="27"/>
      <c r="AC404" s="27"/>
      <c r="AD404" s="27"/>
      <c r="AE404" s="5" t="str">
        <f ca="1">IF(Y404&lt;&gt;0,NETWORKDAYS(M404,TODAY()),"")</f>
        <v/>
      </c>
      <c r="AF404" s="59" t="str">
        <f>IF(Z404=1,NETWORKDAYS(M404,U404),"")</f>
        <v/>
      </c>
      <c r="AG404" s="5" t="str">
        <f ca="1">IF(AA404=1,_xlfn.DAYS(TODAY(),V404),"")</f>
        <v/>
      </c>
    </row>
    <row r="405" spans="1:33" x14ac:dyDescent="0.25">
      <c r="A405" s="59">
        <v>3511136</v>
      </c>
      <c r="B405" s="71" t="s">
        <v>194</v>
      </c>
      <c r="C405" s="71">
        <f>VLOOKUP(D405,[1]vacantes!$H:$I,2,FALSE)</f>
        <v>1181</v>
      </c>
      <c r="D405" s="71" t="str">
        <f>F405&amp;"-"&amp;S405&amp;"-"&amp;IF(V405="",1,2)</f>
        <v>235-12-2</v>
      </c>
      <c r="E405" s="71" t="s">
        <v>1136</v>
      </c>
      <c r="F405" s="71">
        <v>235</v>
      </c>
      <c r="G405" s="72" t="s">
        <v>85</v>
      </c>
      <c r="H405" s="60" t="s">
        <v>70</v>
      </c>
      <c r="I405" s="60" t="s">
        <v>225</v>
      </c>
      <c r="J405" s="60" t="s">
        <v>203</v>
      </c>
      <c r="K405" s="60">
        <v>0</v>
      </c>
      <c r="L405" s="60">
        <v>0</v>
      </c>
      <c r="M405" s="62">
        <v>43129</v>
      </c>
      <c r="N405" s="60" t="s">
        <v>28</v>
      </c>
      <c r="O405" s="60" t="s">
        <v>112</v>
      </c>
      <c r="S405" s="59">
        <v>12</v>
      </c>
      <c r="T405" s="60" t="s">
        <v>22</v>
      </c>
      <c r="U405" s="62">
        <v>43131</v>
      </c>
      <c r="V405" s="62">
        <v>43133</v>
      </c>
      <c r="W405" s="62">
        <v>43183</v>
      </c>
      <c r="X405" s="27">
        <f>IF(AND(V405="",R405&lt;&gt;""),1,0)</f>
        <v>0</v>
      </c>
      <c r="Y405" s="27">
        <f>IF(AND(R405="",U405="",V405=""),1,0)</f>
        <v>0</v>
      </c>
      <c r="Z405" s="27">
        <f>IF(AND(OR(V405&lt;&gt;"",U405&lt;&gt;""),W405=""),1,0)</f>
        <v>0</v>
      </c>
      <c r="AA405" s="27">
        <f>IF(AND(V405&lt;&gt;"",W405=""),1,0)</f>
        <v>0</v>
      </c>
      <c r="AB405" s="27"/>
      <c r="AC405" s="27"/>
      <c r="AD405" s="27"/>
      <c r="AE405" s="5" t="str">
        <f ca="1">IF(Y405&lt;&gt;0,NETWORKDAYS(M405,TODAY()),"")</f>
        <v/>
      </c>
      <c r="AF405" s="59" t="str">
        <f>IF(Z405=1,NETWORKDAYS(M405,U405),"")</f>
        <v/>
      </c>
      <c r="AG405" s="5" t="str">
        <f ca="1">IF(AA405=1,_xlfn.DAYS(TODAY(),V405),"")</f>
        <v/>
      </c>
    </row>
    <row r="406" spans="1:33" x14ac:dyDescent="0.25">
      <c r="A406" s="59">
        <v>3511155</v>
      </c>
      <c r="B406" s="71" t="s">
        <v>222</v>
      </c>
      <c r="C406" s="71">
        <f>VLOOKUP(D406,[1]vacantes!$H:$I,2,FALSE)</f>
        <v>1184</v>
      </c>
      <c r="D406" s="71" t="str">
        <f>F406&amp;"-"&amp;S406&amp;"-"&amp;IF(V406="",1,2)</f>
        <v>312-14-2</v>
      </c>
      <c r="E406" s="71" t="s">
        <v>1111</v>
      </c>
      <c r="F406" s="71">
        <v>312</v>
      </c>
      <c r="G406" s="72" t="s">
        <v>156</v>
      </c>
      <c r="H406" s="59" t="s">
        <v>383</v>
      </c>
      <c r="I406" s="60" t="s">
        <v>215</v>
      </c>
      <c r="J406" s="60" t="s">
        <v>203</v>
      </c>
      <c r="K406" s="60">
        <v>0</v>
      </c>
      <c r="L406" s="60">
        <v>0</v>
      </c>
      <c r="M406" s="62">
        <v>43130</v>
      </c>
      <c r="N406" s="60" t="s">
        <v>27</v>
      </c>
      <c r="O406" s="60" t="s">
        <v>112</v>
      </c>
      <c r="S406" s="59">
        <v>14</v>
      </c>
      <c r="T406" s="60" t="s">
        <v>35</v>
      </c>
      <c r="U406" s="62">
        <v>43131</v>
      </c>
      <c r="V406" s="62">
        <v>43133</v>
      </c>
      <c r="W406" s="57">
        <v>0</v>
      </c>
      <c r="X406" s="27">
        <f>IF(AND(V406="",R406&lt;&gt;""),1,0)</f>
        <v>0</v>
      </c>
      <c r="Y406" s="27">
        <f>IF(AND(R406="",U406="",V406=""),1,0)</f>
        <v>0</v>
      </c>
      <c r="Z406" s="27">
        <f>IF(AND(OR(V406&lt;&gt;"",U406&lt;&gt;""),W406=""),1,0)</f>
        <v>0</v>
      </c>
      <c r="AA406" s="27">
        <f>IF(AND(V406&lt;&gt;"",W406=""),1,0)</f>
        <v>0</v>
      </c>
      <c r="AB406" s="27"/>
      <c r="AC406" s="27"/>
      <c r="AD406" s="27"/>
      <c r="AE406" s="5" t="str">
        <f ca="1">IF(Y406&lt;&gt;0,NETWORKDAYS(M406,TODAY()),"")</f>
        <v/>
      </c>
      <c r="AF406" s="59" t="str">
        <f>IF(Z406=1,NETWORKDAYS(M406,U406),"")</f>
        <v/>
      </c>
      <c r="AG406" s="5" t="str">
        <f ca="1">IF(AA406=1,_xlfn.DAYS(TODAY(),V406),"")</f>
        <v/>
      </c>
    </row>
    <row r="407" spans="1:33" x14ac:dyDescent="0.25">
      <c r="A407" s="59">
        <v>0</v>
      </c>
      <c r="B407" s="71" t="s">
        <v>1004</v>
      </c>
      <c r="C407" s="71">
        <f>VLOOKUP(D407,[1]vacantes!$H:$I,2,FALSE)</f>
        <v>1185</v>
      </c>
      <c r="D407" s="71" t="str">
        <f>F407&amp;"-"&amp;S407&amp;"-"&amp;IF(V407="",1,2)</f>
        <v>241-16-1</v>
      </c>
      <c r="E407" s="71" t="s">
        <v>1124</v>
      </c>
      <c r="F407" s="71">
        <v>241</v>
      </c>
      <c r="G407" s="72" t="s">
        <v>218</v>
      </c>
      <c r="H407" s="60" t="s">
        <v>10</v>
      </c>
      <c r="I407" s="60" t="s">
        <v>205</v>
      </c>
      <c r="J407" s="60" t="s">
        <v>203</v>
      </c>
      <c r="M407" s="62">
        <v>43213</v>
      </c>
      <c r="N407" s="60" t="s">
        <v>27</v>
      </c>
      <c r="O407" s="60" t="s">
        <v>112</v>
      </c>
      <c r="Q407" s="60" t="s">
        <v>1005</v>
      </c>
      <c r="S407" s="59">
        <v>16</v>
      </c>
      <c r="T407" s="60" t="s">
        <v>29</v>
      </c>
      <c r="W407" s="57">
        <v>0</v>
      </c>
      <c r="X407" s="27">
        <f>IF(AND(V407="",R407&lt;&gt;""),1,0)</f>
        <v>0</v>
      </c>
      <c r="Y407" s="27">
        <f>IF(AND(R407="",U407="",V407=""),1,0)</f>
        <v>1</v>
      </c>
      <c r="Z407" s="27">
        <f>IF(AND(OR(V407&lt;&gt;"",U407&lt;&gt;""),W407=""),1,0)</f>
        <v>0</v>
      </c>
      <c r="AA407" s="27">
        <f>IF(AND(V407&lt;&gt;"",W407=""),1,0)</f>
        <v>0</v>
      </c>
    </row>
    <row r="408" spans="1:33" x14ac:dyDescent="0.25">
      <c r="A408" s="59">
        <v>3518193</v>
      </c>
      <c r="B408" s="71" t="s">
        <v>230</v>
      </c>
      <c r="C408" s="71">
        <f>VLOOKUP(D408,[1]vacantes!$H:$I,2,FALSE)</f>
        <v>1186</v>
      </c>
      <c r="D408" s="71" t="str">
        <f>F408&amp;"-"&amp;S408&amp;"-"&amp;IF(V408="",1,2)</f>
        <v>325-17-2</v>
      </c>
      <c r="E408" s="71" t="s">
        <v>1153</v>
      </c>
      <c r="F408" s="71">
        <v>325</v>
      </c>
      <c r="G408" s="72" t="s">
        <v>111</v>
      </c>
      <c r="H408" s="60" t="s">
        <v>12</v>
      </c>
      <c r="I408" s="59" t="s">
        <v>205</v>
      </c>
      <c r="J408" s="60" t="s">
        <v>203</v>
      </c>
      <c r="K408" s="60">
        <v>0</v>
      </c>
      <c r="L408" s="60">
        <v>1</v>
      </c>
      <c r="M408" s="62">
        <v>43131</v>
      </c>
      <c r="N408" s="60" t="s">
        <v>27</v>
      </c>
      <c r="O408" s="60" t="s">
        <v>219</v>
      </c>
      <c r="S408" s="59">
        <v>17</v>
      </c>
      <c r="T408" s="60" t="s">
        <v>23</v>
      </c>
      <c r="U408" s="62">
        <v>43143</v>
      </c>
      <c r="V408" s="62">
        <v>43147</v>
      </c>
      <c r="W408" s="62">
        <v>43183</v>
      </c>
      <c r="X408" s="27">
        <f>IF(AND(V408="",R408&lt;&gt;""),1,0)</f>
        <v>0</v>
      </c>
      <c r="Y408" s="27">
        <f>IF(AND(R408="",U408="",V408=""),1,0)</f>
        <v>0</v>
      </c>
      <c r="Z408" s="27">
        <f>IF(AND(OR(V408&lt;&gt;"",U408&lt;&gt;""),W408=""),1,0)</f>
        <v>0</v>
      </c>
      <c r="AA408" s="27">
        <f>IF(AND(V408&lt;&gt;"",W408=""),1,0)</f>
        <v>0</v>
      </c>
      <c r="AB408" s="27"/>
      <c r="AC408" s="27"/>
      <c r="AD408" s="27"/>
      <c r="AE408" s="5" t="str">
        <f ca="1">IF(Y408&lt;&gt;0,NETWORKDAYS(M408,TODAY()),"")</f>
        <v/>
      </c>
      <c r="AF408" s="59" t="str">
        <f>IF(Z408=1,NETWORKDAYS(M408,U408),"")</f>
        <v/>
      </c>
      <c r="AG408" s="5" t="str">
        <f ca="1">IF(AA408=1,_xlfn.DAYS(TODAY(),V408),"")</f>
        <v/>
      </c>
    </row>
    <row r="409" spans="1:33" x14ac:dyDescent="0.25">
      <c r="A409" s="59">
        <v>3521823</v>
      </c>
      <c r="B409" s="71" t="s">
        <v>296</v>
      </c>
      <c r="C409" s="71">
        <f>VLOOKUP(D409,[1]vacantes!$H:$I,2,FALSE)</f>
        <v>1186</v>
      </c>
      <c r="D409" s="71" t="str">
        <f>F409&amp;"-"&amp;S409&amp;"-"&amp;IF(V409="",1,2)</f>
        <v>325-17-2</v>
      </c>
      <c r="E409" s="71" t="s">
        <v>1153</v>
      </c>
      <c r="F409" s="71">
        <v>325</v>
      </c>
      <c r="G409" s="72" t="s">
        <v>111</v>
      </c>
      <c r="H409" s="60" t="s">
        <v>12</v>
      </c>
      <c r="I409" s="60" t="s">
        <v>225</v>
      </c>
      <c r="J409" s="60" t="s">
        <v>203</v>
      </c>
      <c r="K409" s="60">
        <v>0</v>
      </c>
      <c r="L409" s="60">
        <v>1</v>
      </c>
      <c r="M409" s="62">
        <v>43133</v>
      </c>
      <c r="N409" s="60" t="s">
        <v>346</v>
      </c>
      <c r="O409" s="60" t="s">
        <v>112</v>
      </c>
      <c r="S409" s="59">
        <v>17</v>
      </c>
      <c r="T409" s="60" t="s">
        <v>23</v>
      </c>
      <c r="U409" s="62">
        <v>43150</v>
      </c>
      <c r="V409" s="62">
        <v>43154</v>
      </c>
      <c r="W409" s="62">
        <v>43158</v>
      </c>
      <c r="X409" s="27">
        <f>IF(AND(V409="",R409&lt;&gt;""),1,0)</f>
        <v>0</v>
      </c>
      <c r="Y409" s="27">
        <f>IF(AND(R409="",U409="",V409=""),1,0)</f>
        <v>0</v>
      </c>
      <c r="Z409" s="27">
        <f>IF(AND(OR(V409&lt;&gt;"",U409&lt;&gt;""),W409=""),1,0)</f>
        <v>0</v>
      </c>
      <c r="AA409" s="27">
        <f>IF(AND(V409&lt;&gt;"",W409=""),1,0)</f>
        <v>0</v>
      </c>
      <c r="AB409" s="27"/>
      <c r="AC409" s="27"/>
      <c r="AD409" s="27"/>
      <c r="AE409" s="5" t="str">
        <f ca="1">IF(Y409&lt;&gt;0,NETWORKDAYS(M409,TODAY()),"")</f>
        <v/>
      </c>
      <c r="AF409" s="59" t="str">
        <f>IF(Z409=1,NETWORKDAYS(M409,U409),"")</f>
        <v/>
      </c>
      <c r="AG409" s="5" t="str">
        <f ca="1">IF(AA409=1,_xlfn.DAYS(TODAY(),V409),"")</f>
        <v/>
      </c>
    </row>
    <row r="410" spans="1:33" x14ac:dyDescent="0.25">
      <c r="A410" s="59">
        <v>3527243</v>
      </c>
      <c r="B410" s="71" t="s">
        <v>480</v>
      </c>
      <c r="C410" s="71">
        <f>VLOOKUP(D410,[1]vacantes!$H:$I,2,FALSE)</f>
        <v>1186</v>
      </c>
      <c r="D410" s="71" t="str">
        <f>F410&amp;"-"&amp;S410&amp;"-"&amp;IF(V410="",1,2)</f>
        <v>325-17-2</v>
      </c>
      <c r="E410" s="71" t="s">
        <v>1153</v>
      </c>
      <c r="F410" s="71">
        <v>325</v>
      </c>
      <c r="G410" s="71" t="s">
        <v>111</v>
      </c>
      <c r="H410" s="62" t="s">
        <v>12</v>
      </c>
      <c r="I410" s="60" t="s">
        <v>205</v>
      </c>
      <c r="J410" s="60" t="s">
        <v>203</v>
      </c>
      <c r="K410" s="60">
        <v>0</v>
      </c>
      <c r="L410" s="60">
        <v>1</v>
      </c>
      <c r="M410" s="62">
        <v>43158</v>
      </c>
      <c r="N410" s="60" t="s">
        <v>28</v>
      </c>
      <c r="O410" s="60" t="s">
        <v>112</v>
      </c>
      <c r="S410" s="59">
        <v>17</v>
      </c>
      <c r="T410" s="60" t="s">
        <v>23</v>
      </c>
      <c r="U410" s="62">
        <v>43161</v>
      </c>
      <c r="V410" s="62">
        <v>43165</v>
      </c>
      <c r="W410" s="57">
        <v>0</v>
      </c>
      <c r="X410" s="27">
        <f>IF(AND(V410="",R410&lt;&gt;""),1,0)</f>
        <v>0</v>
      </c>
      <c r="Y410" s="27">
        <f>IF(AND(R410="",U410="",V410=""),1,0)</f>
        <v>0</v>
      </c>
      <c r="Z410" s="27">
        <f>IF(AND(OR(V410&lt;&gt;"",U410&lt;&gt;""),W410=""),1,0)</f>
        <v>0</v>
      </c>
      <c r="AA410" s="27">
        <f>IF(AND(V410&lt;&gt;"",W410=""),1,0)</f>
        <v>0</v>
      </c>
      <c r="AB410" s="27"/>
      <c r="AC410" s="27"/>
      <c r="AD410" s="27"/>
      <c r="AE410" s="5" t="str">
        <f ca="1">IF(Y410&lt;&gt;0,NETWORKDAYS(M410,TODAY()),"")</f>
        <v/>
      </c>
      <c r="AF410" s="59" t="str">
        <f>IF(Z410=1,NETWORKDAYS(M410,U410),"")</f>
        <v/>
      </c>
      <c r="AG410" s="5" t="str">
        <f ca="1">IF(AA410=1,_xlfn.DAYS(TODAY(),V410),"")</f>
        <v/>
      </c>
    </row>
    <row r="411" spans="1:33" x14ac:dyDescent="0.25">
      <c r="A411" s="59">
        <v>3531146</v>
      </c>
      <c r="B411" s="71" t="s">
        <v>555</v>
      </c>
      <c r="C411" s="71">
        <f>VLOOKUP(D411,[1]vacantes!$H:$I,2,FALSE)</f>
        <v>1186</v>
      </c>
      <c r="D411" s="71" t="str">
        <f>F411&amp;"-"&amp;S411&amp;"-"&amp;IF(V411="",1,2)</f>
        <v>325-17-2</v>
      </c>
      <c r="E411" s="71" t="s">
        <v>1153</v>
      </c>
      <c r="F411" s="71">
        <v>325</v>
      </c>
      <c r="G411" s="72" t="s">
        <v>111</v>
      </c>
      <c r="H411" s="60" t="s">
        <v>12</v>
      </c>
      <c r="I411" s="60" t="s">
        <v>215</v>
      </c>
      <c r="J411" s="60" t="s">
        <v>203</v>
      </c>
      <c r="K411" s="60">
        <v>0</v>
      </c>
      <c r="L411" s="60">
        <v>2</v>
      </c>
      <c r="M411" s="62">
        <v>43166</v>
      </c>
      <c r="N411" s="60" t="s">
        <v>27</v>
      </c>
      <c r="O411" s="60" t="s">
        <v>112</v>
      </c>
      <c r="S411" s="59">
        <v>17</v>
      </c>
      <c r="T411" s="60" t="s">
        <v>23</v>
      </c>
      <c r="U411" s="62">
        <v>43168</v>
      </c>
      <c r="V411" s="62">
        <v>43172</v>
      </c>
      <c r="W411" s="62">
        <v>43217</v>
      </c>
      <c r="X411" s="27">
        <f>IF(AND(V411="",R411&lt;&gt;""),1,0)</f>
        <v>0</v>
      </c>
      <c r="Y411" s="27">
        <f>IF(AND(R411="",U411="",V411=""),1,0)</f>
        <v>0</v>
      </c>
      <c r="Z411" s="27">
        <f>IF(AND(OR(V411&lt;&gt;"",U411&lt;&gt;""),W411=""),1,0)</f>
        <v>0</v>
      </c>
      <c r="AA411" s="27">
        <f>IF(AND(V411&lt;&gt;"",W411=""),1,0)</f>
        <v>0</v>
      </c>
      <c r="AB411" s="27"/>
      <c r="AC411" s="27"/>
      <c r="AD411" s="27"/>
      <c r="AE411" s="5" t="str">
        <f ca="1">IF(Y411&lt;&gt;0,NETWORKDAYS(M411,TODAY()),"")</f>
        <v/>
      </c>
      <c r="AF411" s="59" t="str">
        <f>IF(Z411=1,NETWORKDAYS(M411,U411),"")</f>
        <v/>
      </c>
      <c r="AG411" s="5" t="str">
        <f ca="1">IF(AA411=1,_xlfn.DAYS(TODAY(),V411),"")</f>
        <v/>
      </c>
    </row>
    <row r="412" spans="1:33" x14ac:dyDescent="0.25">
      <c r="A412" s="59">
        <v>3148600</v>
      </c>
      <c r="B412" s="71" t="s">
        <v>224</v>
      </c>
      <c r="C412" s="71">
        <f>VLOOKUP(D412,[1]vacantes!$H:$I,2,FALSE)</f>
        <v>1187</v>
      </c>
      <c r="D412" s="71" t="str">
        <f>F412&amp;"-"&amp;S412&amp;"-"&amp;IF(V412="",1,2)</f>
        <v>324-17-2</v>
      </c>
      <c r="E412" s="71" t="s">
        <v>1151</v>
      </c>
      <c r="F412" s="71">
        <v>324</v>
      </c>
      <c r="G412" s="72" t="s">
        <v>193</v>
      </c>
      <c r="H412" s="60" t="s">
        <v>12</v>
      </c>
      <c r="I412" s="60" t="s">
        <v>225</v>
      </c>
      <c r="J412" s="60" t="s">
        <v>203</v>
      </c>
      <c r="K412" s="60">
        <v>0</v>
      </c>
      <c r="L412" s="60">
        <v>1</v>
      </c>
      <c r="M412" s="62">
        <v>43131</v>
      </c>
      <c r="N412" s="60" t="s">
        <v>27</v>
      </c>
      <c r="O412" s="60" t="s">
        <v>229</v>
      </c>
      <c r="P412" s="60" t="s">
        <v>772</v>
      </c>
      <c r="S412" s="59">
        <v>17</v>
      </c>
      <c r="T412" s="60" t="s">
        <v>23</v>
      </c>
      <c r="U412" s="62">
        <v>43139</v>
      </c>
      <c r="V412" s="62">
        <v>43144</v>
      </c>
      <c r="W412" s="57">
        <v>0</v>
      </c>
      <c r="X412" s="27">
        <f>IF(AND(V412="",R412&lt;&gt;""),1,0)</f>
        <v>0</v>
      </c>
      <c r="Y412" s="27">
        <f>IF(AND(R412="",U412="",V412=""),1,0)</f>
        <v>0</v>
      </c>
      <c r="Z412" s="27">
        <f>IF(AND(OR(V412&lt;&gt;"",U412&lt;&gt;""),W412=""),1,0)</f>
        <v>0</v>
      </c>
      <c r="AA412" s="27">
        <f>IF(AND(V412&lt;&gt;"",W412=""),1,0)</f>
        <v>0</v>
      </c>
      <c r="AB412" s="27"/>
      <c r="AC412" s="27"/>
      <c r="AD412" s="27"/>
      <c r="AE412" s="5" t="str">
        <f ca="1">IF(Y412&lt;&gt;0,NETWORKDAYS(M412,TODAY()),"")</f>
        <v/>
      </c>
      <c r="AF412" s="59" t="str">
        <f>IF(Z412=1,NETWORKDAYS(M412,U412),"")</f>
        <v/>
      </c>
      <c r="AG412" s="5" t="str">
        <f ca="1">IF(AA412=1,_xlfn.DAYS(TODAY(),V412),"")</f>
        <v/>
      </c>
    </row>
    <row r="413" spans="1:33" x14ac:dyDescent="0.25">
      <c r="A413" s="59">
        <v>3547379</v>
      </c>
      <c r="B413" s="71" t="s">
        <v>862</v>
      </c>
      <c r="C413" s="71">
        <f>VLOOKUP(D413,[1]vacantes!$H:$I,2,FALSE)</f>
        <v>1187</v>
      </c>
      <c r="D413" s="71" t="str">
        <f>F413&amp;"-"&amp;S413&amp;"-"&amp;IF(V413="",1,2)</f>
        <v>324-17-2</v>
      </c>
      <c r="E413" s="71" t="s">
        <v>1151</v>
      </c>
      <c r="F413" s="71">
        <v>324</v>
      </c>
      <c r="G413" s="72" t="s">
        <v>193</v>
      </c>
      <c r="H413" s="60" t="s">
        <v>12</v>
      </c>
      <c r="I413" s="60" t="s">
        <v>215</v>
      </c>
      <c r="J413" s="60" t="s">
        <v>203</v>
      </c>
      <c r="K413" s="60" t="s">
        <v>863</v>
      </c>
      <c r="L413" s="60">
        <v>2</v>
      </c>
      <c r="M413" s="62">
        <v>43201</v>
      </c>
      <c r="N413" s="60" t="s">
        <v>27</v>
      </c>
      <c r="O413" s="60" t="s">
        <v>112</v>
      </c>
      <c r="S413" s="59">
        <v>17</v>
      </c>
      <c r="T413" s="60" t="s">
        <v>23</v>
      </c>
      <c r="U413" s="62">
        <v>43202</v>
      </c>
      <c r="V413" s="62">
        <v>43206</v>
      </c>
      <c r="W413" s="57">
        <v>43206</v>
      </c>
      <c r="X413" s="27">
        <f>IF(AND(V413="",R413&lt;&gt;""),1,0)</f>
        <v>0</v>
      </c>
      <c r="Y413" s="27">
        <f>IF(AND(R413="",U413="",V413=""),1,0)</f>
        <v>0</v>
      </c>
      <c r="Z413" s="27">
        <f>IF(AND(OR(V413&lt;&gt;"",U413&lt;&gt;""),W413=""),1,0)</f>
        <v>0</v>
      </c>
      <c r="AA413" s="27">
        <f>IF(AND(V413&lt;&gt;"",W413=""),1,0)</f>
        <v>0</v>
      </c>
      <c r="AB413" s="27"/>
      <c r="AC413" s="27"/>
      <c r="AD413" s="27"/>
      <c r="AE413" s="5" t="str">
        <f ca="1">IF(Y413&lt;&gt;0,NETWORKDAYS(M413,TODAY()),"")</f>
        <v/>
      </c>
      <c r="AF413" s="59" t="str">
        <f>IF(Z413=1,NETWORKDAYS(M413,U413),"")</f>
        <v/>
      </c>
      <c r="AG413" s="5" t="str">
        <f ca="1">IF(AA413=1,_xlfn.DAYS(TODAY(),V413),"")</f>
        <v/>
      </c>
    </row>
    <row r="414" spans="1:33" x14ac:dyDescent="0.25">
      <c r="B414" s="16" t="s">
        <v>1093</v>
      </c>
      <c r="C414" s="71">
        <f>VLOOKUP(D414,[1]vacantes!$H:$I,2,FALSE)</f>
        <v>1187</v>
      </c>
      <c r="D414" s="71" t="str">
        <f>F414&amp;"-"&amp;S414&amp;"-"&amp;IF(V414="",1,2)</f>
        <v>324-17-2</v>
      </c>
      <c r="E414" s="71" t="s">
        <v>1151</v>
      </c>
      <c r="F414" s="71">
        <v>324</v>
      </c>
      <c r="G414" s="72" t="s">
        <v>193</v>
      </c>
      <c r="H414" s="60" t="s">
        <v>12</v>
      </c>
      <c r="I414" s="60" t="s">
        <v>561</v>
      </c>
      <c r="J414" s="60" t="s">
        <v>203</v>
      </c>
      <c r="K414" s="62">
        <v>30002</v>
      </c>
      <c r="M414" s="62">
        <v>43220</v>
      </c>
      <c r="N414" s="60" t="s">
        <v>27</v>
      </c>
      <c r="O414" s="60" t="s">
        <v>112</v>
      </c>
      <c r="S414" s="59">
        <v>17</v>
      </c>
      <c r="T414" s="60" t="s">
        <v>23</v>
      </c>
      <c r="U414" s="62">
        <v>43224</v>
      </c>
      <c r="V414" s="62">
        <v>43229</v>
      </c>
    </row>
    <row r="415" spans="1:33" x14ac:dyDescent="0.25">
      <c r="A415" s="59">
        <v>3512168</v>
      </c>
      <c r="B415" s="71" t="s">
        <v>233</v>
      </c>
      <c r="C415" s="71">
        <f>VLOOKUP(D415,[1]vacantes!$H:$I,2,FALSE)</f>
        <v>1194</v>
      </c>
      <c r="D415" s="71" t="str">
        <f>F415&amp;"-"&amp;S415&amp;"-"&amp;IF(V415="",1,2)</f>
        <v>317-12-2</v>
      </c>
      <c r="E415" s="71" t="s">
        <v>1103</v>
      </c>
      <c r="F415" s="71">
        <v>317</v>
      </c>
      <c r="G415" s="72" t="s">
        <v>18</v>
      </c>
      <c r="H415" s="59" t="s">
        <v>383</v>
      </c>
      <c r="I415" s="59" t="s">
        <v>205</v>
      </c>
      <c r="J415" s="60" t="s">
        <v>203</v>
      </c>
      <c r="K415" s="60">
        <v>0</v>
      </c>
      <c r="L415" s="60">
        <v>0</v>
      </c>
      <c r="M415" s="62">
        <v>43132</v>
      </c>
      <c r="N415" s="60" t="s">
        <v>28</v>
      </c>
      <c r="O415" s="60" t="s">
        <v>112</v>
      </c>
      <c r="S415" s="59">
        <v>12</v>
      </c>
      <c r="T415" s="60" t="s">
        <v>22</v>
      </c>
      <c r="U415" s="62">
        <v>43132</v>
      </c>
      <c r="V415" s="62">
        <v>43137</v>
      </c>
      <c r="W415" s="57">
        <v>0</v>
      </c>
      <c r="X415" s="27">
        <f>IF(AND(V415="",R415&lt;&gt;""),1,0)</f>
        <v>0</v>
      </c>
      <c r="Y415" s="27">
        <f>IF(AND(R415="",U415="",V415=""),1,0)</f>
        <v>0</v>
      </c>
      <c r="Z415" s="27">
        <f>IF(AND(OR(V415&lt;&gt;"",U415&lt;&gt;""),W415=""),1,0)</f>
        <v>0</v>
      </c>
      <c r="AA415" s="27">
        <f>IF(AND(V415&lt;&gt;"",W415=""),1,0)</f>
        <v>0</v>
      </c>
      <c r="AB415" s="27"/>
      <c r="AC415" s="27"/>
      <c r="AD415" s="27"/>
      <c r="AE415" s="5" t="str">
        <f ca="1">IF(Y415&lt;&gt;0,NETWORKDAYS(M415,TODAY()),"")</f>
        <v/>
      </c>
      <c r="AF415" s="59" t="str">
        <f>IF(Z415=1,NETWORKDAYS(M415,U415),"")</f>
        <v/>
      </c>
      <c r="AG415" s="5" t="str">
        <f ca="1">IF(AA415=1,_xlfn.DAYS(TODAY(),V415),"")</f>
        <v/>
      </c>
    </row>
    <row r="416" spans="1:33" x14ac:dyDescent="0.25">
      <c r="A416" s="59">
        <v>3544745</v>
      </c>
      <c r="B416" s="71" t="s">
        <v>775</v>
      </c>
      <c r="C416" s="71">
        <f>VLOOKUP(D416,[1]vacantes!$H:$I,2,FALSE)</f>
        <v>1194</v>
      </c>
      <c r="D416" s="71" t="str">
        <f>F416&amp;"-"&amp;S416&amp;"-"&amp;IF(V416="",1,2)</f>
        <v>317-12-2</v>
      </c>
      <c r="E416" s="71" t="s">
        <v>1103</v>
      </c>
      <c r="F416" s="71">
        <v>317</v>
      </c>
      <c r="G416" s="72" t="s">
        <v>18</v>
      </c>
      <c r="H416" s="60" t="s">
        <v>349</v>
      </c>
      <c r="I416" s="60" t="s">
        <v>341</v>
      </c>
      <c r="J416" s="60" t="s">
        <v>203</v>
      </c>
      <c r="K416" s="60" t="s">
        <v>776</v>
      </c>
      <c r="L416" s="60">
        <v>1</v>
      </c>
      <c r="M416" s="62">
        <v>43194</v>
      </c>
      <c r="N416" s="60" t="s">
        <v>27</v>
      </c>
      <c r="O416" s="60" t="s">
        <v>112</v>
      </c>
      <c r="S416" s="59">
        <v>12</v>
      </c>
      <c r="T416" s="60" t="s">
        <v>22</v>
      </c>
      <c r="U416" s="62">
        <v>43196</v>
      </c>
      <c r="V416" s="62">
        <v>43200</v>
      </c>
      <c r="W416" s="57">
        <v>43200</v>
      </c>
      <c r="X416" s="27">
        <f>IF(AND(V416="",R416&lt;&gt;""),1,0)</f>
        <v>0</v>
      </c>
      <c r="Y416" s="27">
        <f>IF(AND(R416="",U416="",V416=""),1,0)</f>
        <v>0</v>
      </c>
      <c r="Z416" s="27">
        <f>IF(AND(OR(V416&lt;&gt;"",U416&lt;&gt;""),W416=""),1,0)</f>
        <v>0</v>
      </c>
      <c r="AA416" s="27">
        <f>IF(AND(V416&lt;&gt;"",W416=""),1,0)</f>
        <v>0</v>
      </c>
      <c r="AB416" s="27"/>
      <c r="AC416" s="27"/>
      <c r="AD416" s="27"/>
      <c r="AE416" s="5" t="str">
        <f ca="1">IF(Y416&lt;&gt;0,NETWORKDAYS(M416,TODAY()),"")</f>
        <v/>
      </c>
      <c r="AF416" s="59" t="str">
        <f>IF(Z416=1,NETWORKDAYS(M416,U416),"")</f>
        <v/>
      </c>
      <c r="AG416" s="5" t="str">
        <f ca="1">IF(AA416=1,_xlfn.DAYS(TODAY(),V416),"")</f>
        <v/>
      </c>
    </row>
    <row r="417" spans="1:33" x14ac:dyDescent="0.25">
      <c r="A417" s="59">
        <v>3547349</v>
      </c>
      <c r="B417" s="71" t="s">
        <v>903</v>
      </c>
      <c r="C417" s="71">
        <f>VLOOKUP(D417,[1]vacantes!$H:$I,2,FALSE)</f>
        <v>1194</v>
      </c>
      <c r="D417" s="71" t="str">
        <f>F417&amp;"-"&amp;S417&amp;"-"&amp;IF(V417="",1,2)</f>
        <v>317-12-2</v>
      </c>
      <c r="E417" s="71" t="s">
        <v>1103</v>
      </c>
      <c r="F417" s="71">
        <v>317</v>
      </c>
      <c r="G417" s="90" t="s">
        <v>18</v>
      </c>
      <c r="H417" s="63" t="s">
        <v>349</v>
      </c>
      <c r="I417" s="63" t="s">
        <v>205</v>
      </c>
      <c r="J417" s="63" t="s">
        <v>203</v>
      </c>
      <c r="K417" s="63" t="s">
        <v>904</v>
      </c>
      <c r="L417" s="63">
        <v>1</v>
      </c>
      <c r="M417" s="64">
        <v>43201</v>
      </c>
      <c r="N417" s="63" t="s">
        <v>27</v>
      </c>
      <c r="O417" s="63" t="s">
        <v>112</v>
      </c>
      <c r="P417" s="69"/>
      <c r="Q417" s="69"/>
      <c r="R417" s="69"/>
      <c r="S417" s="59">
        <v>12</v>
      </c>
      <c r="T417" s="63" t="s">
        <v>22</v>
      </c>
      <c r="U417" s="64">
        <v>43202</v>
      </c>
      <c r="V417" s="62">
        <v>43206</v>
      </c>
      <c r="W417" s="57">
        <v>43206</v>
      </c>
      <c r="X417" s="27">
        <f>IF(AND(V417="",R417&lt;&gt;""),1,0)</f>
        <v>0</v>
      </c>
      <c r="Y417" s="27">
        <f>IF(AND(R417="",U417="",V417=""),1,0)</f>
        <v>0</v>
      </c>
      <c r="Z417" s="27">
        <f>IF(AND(OR(V417&lt;&gt;"",U417&lt;&gt;""),W417=""),1,0)</f>
        <v>0</v>
      </c>
      <c r="AA417" s="27">
        <f>IF(AND(V417&lt;&gt;"",W417=""),1,0)</f>
        <v>0</v>
      </c>
      <c r="AB417" s="27"/>
      <c r="AC417" s="27"/>
      <c r="AD417" s="27"/>
      <c r="AE417" s="5" t="str">
        <f ca="1">IF(Y417&lt;&gt;0,NETWORKDAYS(M417,TODAY()),"")</f>
        <v/>
      </c>
      <c r="AF417" s="59" t="str">
        <f>IF(Z417=1,NETWORKDAYS(M417,U417),"")</f>
        <v/>
      </c>
      <c r="AG417" s="5" t="str">
        <f ca="1">IF(AA417=1,_xlfn.DAYS(TODAY(),V417),"")</f>
        <v/>
      </c>
    </row>
    <row r="418" spans="1:33" x14ac:dyDescent="0.25">
      <c r="A418" s="59">
        <v>3494196</v>
      </c>
      <c r="B418" s="71" t="s">
        <v>407</v>
      </c>
      <c r="C418" s="71">
        <f>VLOOKUP(D418,[1]vacantes!$H:$I,2,FALSE)</f>
        <v>1194</v>
      </c>
      <c r="D418" s="71" t="str">
        <f>F418&amp;"-"&amp;S418&amp;"-"&amp;IF(V418="",1,2)</f>
        <v>317-12-2</v>
      </c>
      <c r="E418" s="71" t="s">
        <v>1103</v>
      </c>
      <c r="F418" s="71">
        <v>317</v>
      </c>
      <c r="G418" s="71" t="s">
        <v>18</v>
      </c>
      <c r="H418" s="62" t="s">
        <v>383</v>
      </c>
      <c r="I418" s="60" t="s">
        <v>381</v>
      </c>
      <c r="J418" s="60" t="s">
        <v>204</v>
      </c>
      <c r="K418" s="60">
        <v>0</v>
      </c>
      <c r="L418" s="60">
        <v>1</v>
      </c>
      <c r="M418" s="62">
        <v>43462</v>
      </c>
      <c r="N418" s="60" t="s">
        <v>28</v>
      </c>
      <c r="O418" s="60" t="s">
        <v>112</v>
      </c>
      <c r="S418" s="59">
        <v>12</v>
      </c>
      <c r="T418" s="60" t="s">
        <v>22</v>
      </c>
      <c r="U418" s="62">
        <v>43463</v>
      </c>
      <c r="V418" s="62">
        <v>43102</v>
      </c>
      <c r="W418" s="62">
        <v>43163</v>
      </c>
      <c r="X418" s="27">
        <f>IF(AND(V418="",R418&lt;&gt;""),1,0)</f>
        <v>0</v>
      </c>
      <c r="Y418" s="27">
        <f>IF(AND(R418="",U418="",V418=""),1,0)</f>
        <v>0</v>
      </c>
      <c r="Z418" s="27">
        <f>IF(AND(OR(V418&lt;&gt;"",U418&lt;&gt;""),W418=""),1,0)</f>
        <v>0</v>
      </c>
      <c r="AA418" s="27">
        <f>IF(AND(V418&lt;&gt;"",W418=""),1,0)</f>
        <v>0</v>
      </c>
      <c r="AB418" s="27"/>
      <c r="AC418" s="27"/>
      <c r="AD418" s="27"/>
      <c r="AE418" s="5" t="str">
        <f ca="1">IF(Y418&lt;&gt;0,NETWORKDAYS(M418,TODAY()),"")</f>
        <v/>
      </c>
      <c r="AF418" s="59" t="str">
        <f>IF(Z418=1,NETWORKDAYS(M418,U418),"")</f>
        <v/>
      </c>
      <c r="AG418" s="5" t="str">
        <f ca="1">IF(AA418=1,_xlfn.DAYS(TODAY(),V418),"")</f>
        <v/>
      </c>
    </row>
    <row r="419" spans="1:33" ht="13.5" customHeight="1" x14ac:dyDescent="0.25">
      <c r="A419" s="59">
        <v>3514216</v>
      </c>
      <c r="B419" s="71" t="s">
        <v>278</v>
      </c>
      <c r="C419" s="71">
        <f>VLOOKUP(D419,[1]vacantes!$H:$I,2,FALSE)</f>
        <v>1195</v>
      </c>
      <c r="D419" s="71" t="str">
        <f>F419&amp;"-"&amp;S419&amp;"-"&amp;IF(V419="",1,2)</f>
        <v>263-14-2</v>
      </c>
      <c r="E419" s="71" t="s">
        <v>1129</v>
      </c>
      <c r="F419" s="71">
        <v>263</v>
      </c>
      <c r="G419" s="72" t="s">
        <v>40</v>
      </c>
      <c r="H419" s="60" t="s">
        <v>41</v>
      </c>
      <c r="I419" s="59" t="s">
        <v>205</v>
      </c>
      <c r="J419" s="60" t="s">
        <v>203</v>
      </c>
      <c r="K419" s="60">
        <v>0</v>
      </c>
      <c r="L419" s="60">
        <v>1</v>
      </c>
      <c r="M419" s="62">
        <v>43132</v>
      </c>
      <c r="N419" s="60" t="s">
        <v>27</v>
      </c>
      <c r="O419" s="60" t="s">
        <v>112</v>
      </c>
      <c r="S419" s="59">
        <v>14</v>
      </c>
      <c r="T419" s="60" t="s">
        <v>35</v>
      </c>
      <c r="U419" s="62">
        <v>43137</v>
      </c>
      <c r="V419" s="62">
        <v>43140</v>
      </c>
      <c r="W419" s="57">
        <v>0</v>
      </c>
      <c r="X419" s="27">
        <f>IF(AND(V419="",R419&lt;&gt;""),1,0)</f>
        <v>0</v>
      </c>
      <c r="Y419" s="27">
        <f>IF(AND(R419="",U419="",V419=""),1,0)</f>
        <v>0</v>
      </c>
      <c r="Z419" s="27">
        <f>IF(AND(OR(V419&lt;&gt;"",U419&lt;&gt;""),W419=""),1,0)</f>
        <v>0</v>
      </c>
      <c r="AA419" s="27">
        <f>IF(AND(V419&lt;&gt;"",W419=""),1,0)</f>
        <v>0</v>
      </c>
      <c r="AB419" s="27"/>
      <c r="AC419" s="27"/>
      <c r="AD419" s="27"/>
      <c r="AE419" s="5" t="str">
        <f ca="1">IF(Y419&lt;&gt;0,NETWORKDAYS(M419,TODAY()),"")</f>
        <v/>
      </c>
      <c r="AF419" s="59" t="str">
        <f>IF(Z419=1,NETWORKDAYS(M419,U419),"")</f>
        <v/>
      </c>
      <c r="AG419" s="5" t="str">
        <f ca="1">IF(AA419=1,_xlfn.DAYS(TODAY(),V419),"")</f>
        <v/>
      </c>
    </row>
    <row r="420" spans="1:33" x14ac:dyDescent="0.25">
      <c r="A420" s="59">
        <v>3514203</v>
      </c>
      <c r="B420" s="71" t="s">
        <v>250</v>
      </c>
      <c r="C420" s="71">
        <f>VLOOKUP(D420,[1]vacantes!$H:$I,2,FALSE)</f>
        <v>1196</v>
      </c>
      <c r="D420" s="71" t="str">
        <f>F420&amp;"-"&amp;S420&amp;"-"&amp;IF(V420="",1,2)</f>
        <v>353-12-2</v>
      </c>
      <c r="E420" s="71" t="s">
        <v>1149</v>
      </c>
      <c r="F420" s="71">
        <v>353</v>
      </c>
      <c r="G420" s="72" t="s">
        <v>214</v>
      </c>
      <c r="H420" s="60" t="s">
        <v>20</v>
      </c>
      <c r="I420" s="60" t="s">
        <v>225</v>
      </c>
      <c r="J420" s="60" t="s">
        <v>203</v>
      </c>
      <c r="K420" s="60">
        <v>0</v>
      </c>
      <c r="L420" s="60">
        <v>1</v>
      </c>
      <c r="M420" s="62">
        <v>43133</v>
      </c>
      <c r="N420" s="60" t="s">
        <v>28</v>
      </c>
      <c r="O420" s="60" t="s">
        <v>112</v>
      </c>
      <c r="S420" s="59">
        <v>12</v>
      </c>
      <c r="T420" s="60" t="s">
        <v>22</v>
      </c>
      <c r="U420" s="62">
        <v>43137</v>
      </c>
      <c r="V420" s="62">
        <v>43140</v>
      </c>
      <c r="W420" s="62">
        <v>43165</v>
      </c>
      <c r="X420" s="27">
        <f>IF(AND(V420="",R420&lt;&gt;""),1,0)</f>
        <v>0</v>
      </c>
      <c r="Y420" s="27">
        <f>IF(AND(R420="",U420="",V420=""),1,0)</f>
        <v>0</v>
      </c>
      <c r="Z420" s="27">
        <f>IF(AND(OR(V420&lt;&gt;"",U420&lt;&gt;""),W420=""),1,0)</f>
        <v>0</v>
      </c>
      <c r="AA420" s="27">
        <f>IF(AND(V420&lt;&gt;"",W420=""),1,0)</f>
        <v>0</v>
      </c>
      <c r="AB420" s="27"/>
      <c r="AC420" s="27"/>
      <c r="AD420" s="27"/>
      <c r="AE420" s="5" t="str">
        <f ca="1">IF(Y420&lt;&gt;0,NETWORKDAYS(M420,TODAY()),"")</f>
        <v/>
      </c>
      <c r="AF420" s="59" t="str">
        <f>IF(Z420=1,NETWORKDAYS(M420,U420),"")</f>
        <v/>
      </c>
      <c r="AG420" s="5" t="str">
        <f ca="1">IF(AA420=1,_xlfn.DAYS(TODAY(),V420),"")</f>
        <v/>
      </c>
    </row>
    <row r="421" spans="1:33" x14ac:dyDescent="0.25">
      <c r="A421" s="59">
        <v>0</v>
      </c>
      <c r="B421" s="71" t="s">
        <v>503</v>
      </c>
      <c r="C421" s="71">
        <f>VLOOKUP(D421,[1]vacantes!$H:$I,2,FALSE)</f>
        <v>1196</v>
      </c>
      <c r="D421" s="71" t="str">
        <f>F421&amp;"-"&amp;S421&amp;"-"&amp;IF(V421="",1,2)</f>
        <v>353-12-2</v>
      </c>
      <c r="E421" s="71" t="s">
        <v>1149</v>
      </c>
      <c r="F421" s="71">
        <v>353</v>
      </c>
      <c r="G421" s="71" t="s">
        <v>214</v>
      </c>
      <c r="H421" s="62" t="s">
        <v>20</v>
      </c>
      <c r="I421" s="60" t="s">
        <v>341</v>
      </c>
      <c r="J421" s="60" t="s">
        <v>203</v>
      </c>
      <c r="K421" s="60">
        <v>0</v>
      </c>
      <c r="L421" s="60">
        <v>1</v>
      </c>
      <c r="M421" s="62">
        <v>43152</v>
      </c>
      <c r="N421" s="60" t="s">
        <v>28</v>
      </c>
      <c r="O421" s="60" t="s">
        <v>112</v>
      </c>
      <c r="S421" s="59">
        <v>12</v>
      </c>
      <c r="T421" s="60" t="s">
        <v>22</v>
      </c>
      <c r="U421" s="62">
        <v>43154</v>
      </c>
      <c r="V421" s="62">
        <v>43158</v>
      </c>
      <c r="W421" s="57">
        <v>0</v>
      </c>
      <c r="X421" s="27">
        <f>IF(AND(V421="",R421&lt;&gt;""),1,0)</f>
        <v>0</v>
      </c>
      <c r="Y421" s="27">
        <f>IF(AND(R421="",U421="",V421=""),1,0)</f>
        <v>0</v>
      </c>
      <c r="Z421" s="27">
        <f>IF(AND(OR(V421&lt;&gt;"",U421&lt;&gt;""),W421=""),1,0)</f>
        <v>0</v>
      </c>
      <c r="AA421" s="27">
        <f>IF(AND(V421&lt;&gt;"",W421=""),1,0)</f>
        <v>0</v>
      </c>
      <c r="AB421" s="27"/>
      <c r="AC421" s="27"/>
      <c r="AD421" s="27"/>
      <c r="AE421" s="5" t="str">
        <f ca="1">IF(Y421&lt;&gt;0,NETWORKDAYS(M421,TODAY()),"")</f>
        <v/>
      </c>
      <c r="AF421" s="59" t="str">
        <f>IF(Z421=1,NETWORKDAYS(M421,U421),"")</f>
        <v/>
      </c>
      <c r="AG421" s="5" t="str">
        <f ca="1">IF(AA421=1,_xlfn.DAYS(TODAY(),V421),"")</f>
        <v/>
      </c>
    </row>
    <row r="422" spans="1:33" x14ac:dyDescent="0.25">
      <c r="A422" s="59">
        <v>1622342</v>
      </c>
      <c r="B422" s="71" t="s">
        <v>274</v>
      </c>
      <c r="C422" s="71">
        <f>VLOOKUP(D422,[1]vacantes!$H:$I,2,FALSE)</f>
        <v>1199</v>
      </c>
      <c r="D422" s="71" t="str">
        <f>F422&amp;"-"&amp;S422&amp;"-"&amp;IF(V422="",1,2)</f>
        <v>352-16-2</v>
      </c>
      <c r="E422" s="71" t="s">
        <v>1119</v>
      </c>
      <c r="F422" s="71">
        <v>352</v>
      </c>
      <c r="G422" s="72" t="s">
        <v>239</v>
      </c>
      <c r="H422" s="60" t="s">
        <v>20</v>
      </c>
      <c r="I422" s="60" t="s">
        <v>215</v>
      </c>
      <c r="J422" s="60" t="s">
        <v>203</v>
      </c>
      <c r="K422" s="60">
        <v>0</v>
      </c>
      <c r="L422" s="60">
        <v>1</v>
      </c>
      <c r="M422" s="62">
        <v>43137</v>
      </c>
      <c r="N422" s="60" t="s">
        <v>27</v>
      </c>
      <c r="O422" s="60" t="s">
        <v>112</v>
      </c>
      <c r="P422" s="60" t="s">
        <v>772</v>
      </c>
      <c r="S422" s="59">
        <v>16</v>
      </c>
      <c r="T422" s="60" t="s">
        <v>29</v>
      </c>
      <c r="U422" s="62">
        <v>43140</v>
      </c>
      <c r="V422" s="62">
        <v>43146</v>
      </c>
      <c r="W422" s="57">
        <v>0</v>
      </c>
      <c r="X422" s="27">
        <f>IF(AND(V422="",R422&lt;&gt;""),1,0)</f>
        <v>0</v>
      </c>
      <c r="Y422" s="27">
        <f>IF(AND(R422="",U422="",V422=""),1,0)</f>
        <v>0</v>
      </c>
      <c r="Z422" s="27">
        <f>IF(AND(OR(V422&lt;&gt;"",U422&lt;&gt;""),W422=""),1,0)</f>
        <v>0</v>
      </c>
      <c r="AA422" s="27">
        <f>IF(AND(V422&lt;&gt;"",W422=""),1,0)</f>
        <v>0</v>
      </c>
      <c r="AB422" s="27"/>
      <c r="AC422" s="27"/>
      <c r="AD422" s="27"/>
      <c r="AE422" s="5" t="str">
        <f ca="1">IF(Y422&lt;&gt;0,NETWORKDAYS(M422,TODAY()),"")</f>
        <v/>
      </c>
      <c r="AF422" s="59" t="str">
        <f>IF(Z422=1,NETWORKDAYS(M422,U422),"")</f>
        <v/>
      </c>
      <c r="AG422" s="5" t="str">
        <f ca="1">IF(AA422=1,_xlfn.DAYS(TODAY(),V422),"")</f>
        <v/>
      </c>
    </row>
    <row r="423" spans="1:33" x14ac:dyDescent="0.25">
      <c r="A423" s="59">
        <v>3515023</v>
      </c>
      <c r="B423" s="71" t="s">
        <v>279</v>
      </c>
      <c r="C423" s="71">
        <f>VLOOKUP(D423,[1]vacantes!$H:$I,2,FALSE)</f>
        <v>1200</v>
      </c>
      <c r="D423" s="71" t="str">
        <f>F423&amp;"-"&amp;S423&amp;"-"&amp;IF(V423="",1,2)</f>
        <v>346-14-2</v>
      </c>
      <c r="E423" s="71" t="s">
        <v>1106</v>
      </c>
      <c r="F423" s="71">
        <v>346</v>
      </c>
      <c r="G423" s="72" t="s">
        <v>280</v>
      </c>
      <c r="H423" s="60" t="s">
        <v>20</v>
      </c>
      <c r="I423" s="59" t="s">
        <v>205</v>
      </c>
      <c r="J423" s="60" t="s">
        <v>203</v>
      </c>
      <c r="K423" s="60">
        <v>0</v>
      </c>
      <c r="L423" s="60">
        <v>1</v>
      </c>
      <c r="M423" s="62">
        <v>43137</v>
      </c>
      <c r="N423" s="60" t="s">
        <v>28</v>
      </c>
      <c r="O423" s="60" t="s">
        <v>112</v>
      </c>
      <c r="S423" s="59">
        <v>14</v>
      </c>
      <c r="T423" s="60" t="s">
        <v>35</v>
      </c>
      <c r="U423" s="62">
        <v>43139</v>
      </c>
      <c r="V423" s="62">
        <v>43143</v>
      </c>
      <c r="W423" s="57">
        <v>0</v>
      </c>
      <c r="X423" s="27">
        <f>IF(AND(V423="",R423&lt;&gt;""),1,0)</f>
        <v>0</v>
      </c>
      <c r="Y423" s="27">
        <f>IF(AND(R423="",U423="",V423=""),1,0)</f>
        <v>0</v>
      </c>
      <c r="Z423" s="27">
        <f>IF(AND(OR(V423&lt;&gt;"",U423&lt;&gt;""),W423=""),1,0)</f>
        <v>0</v>
      </c>
      <c r="AA423" s="27">
        <f>IF(AND(V423&lt;&gt;"",W423=""),1,0)</f>
        <v>0</v>
      </c>
      <c r="AB423" s="27"/>
      <c r="AC423" s="27"/>
      <c r="AD423" s="27"/>
      <c r="AE423" s="5" t="str">
        <f ca="1">IF(Y423&lt;&gt;0,NETWORKDAYS(M423,TODAY()),"")</f>
        <v/>
      </c>
      <c r="AF423" s="59" t="str">
        <f>IF(Z423=1,NETWORKDAYS(M423,U423),"")</f>
        <v/>
      </c>
      <c r="AG423" s="5" t="str">
        <f ca="1">IF(AA423=1,_xlfn.DAYS(TODAY(),V423),"")</f>
        <v/>
      </c>
    </row>
    <row r="424" spans="1:33" x14ac:dyDescent="0.25">
      <c r="A424" s="59">
        <v>3551386</v>
      </c>
      <c r="B424" s="71" t="s">
        <v>1047</v>
      </c>
      <c r="C424" s="71">
        <f>VLOOKUP(D424,[1]vacantes!$H:$I,2,FALSE)</f>
        <v>1200</v>
      </c>
      <c r="D424" s="71" t="str">
        <f>F424&amp;"-"&amp;S424&amp;"-"&amp;IF(V424="",1,2)</f>
        <v>346-14-2</v>
      </c>
      <c r="E424" s="71" t="s">
        <v>1106</v>
      </c>
      <c r="F424" s="71">
        <v>346</v>
      </c>
      <c r="G424" s="72" t="s">
        <v>795</v>
      </c>
      <c r="H424" s="60" t="s">
        <v>20</v>
      </c>
      <c r="I424" s="60" t="s">
        <v>561</v>
      </c>
      <c r="J424" s="60" t="s">
        <v>715</v>
      </c>
      <c r="K424" s="58">
        <v>27577</v>
      </c>
      <c r="L424" s="60">
        <v>1</v>
      </c>
      <c r="M424" s="62">
        <v>43202</v>
      </c>
      <c r="N424" s="60" t="s">
        <v>799</v>
      </c>
      <c r="O424" s="60" t="s">
        <v>112</v>
      </c>
      <c r="S424" s="59">
        <v>14</v>
      </c>
      <c r="T424" s="60" t="s">
        <v>35</v>
      </c>
      <c r="U424" s="62">
        <v>43210</v>
      </c>
      <c r="V424" s="62">
        <v>43213</v>
      </c>
      <c r="W424" s="57">
        <v>43213</v>
      </c>
      <c r="X424" s="27">
        <f>IF(AND(V424="",R424&lt;&gt;""),1,0)</f>
        <v>0</v>
      </c>
      <c r="Y424" s="27">
        <f>IF(AND(R424="",U424="",V424=""),1,0)</f>
        <v>0</v>
      </c>
      <c r="Z424" s="27">
        <f>IF(AND(OR(V424&lt;&gt;"",U424&lt;&gt;""),W424=""),1,0)</f>
        <v>0</v>
      </c>
      <c r="AA424" s="27">
        <f>IF(AND(V424&lt;&gt;"",W424=""),1,0)</f>
        <v>0</v>
      </c>
      <c r="AB424" s="27">
        <v>42</v>
      </c>
      <c r="AC424" s="27"/>
      <c r="AD424" s="27"/>
      <c r="AE424" s="5" t="str">
        <f ca="1">IF(Y424&lt;&gt;0,NETWORKDAYS(M424,TODAY()),"")</f>
        <v/>
      </c>
      <c r="AF424" s="59" t="str">
        <f>IF(Z424=1,NETWORKDAYS(M424,U424),"")</f>
        <v/>
      </c>
      <c r="AG424" s="5" t="str">
        <f ca="1">IF(AA424=1,_xlfn.DAYS(TODAY(),V424),"")</f>
        <v/>
      </c>
    </row>
    <row r="425" spans="1:33" x14ac:dyDescent="0.25">
      <c r="A425" s="59">
        <v>3515057</v>
      </c>
      <c r="B425" s="71" t="s">
        <v>168</v>
      </c>
      <c r="C425" s="71">
        <f>VLOOKUP(D425,[1]vacantes!$H:$I,2,FALSE)</f>
        <v>1202</v>
      </c>
      <c r="D425" s="71" t="str">
        <f>F425&amp;"-"&amp;S425&amp;"-"&amp;IF(V425="",1,2)</f>
        <v>272-14-2</v>
      </c>
      <c r="E425" s="71" t="s">
        <v>1145</v>
      </c>
      <c r="F425" s="71">
        <v>272</v>
      </c>
      <c r="G425" s="72" t="s">
        <v>51</v>
      </c>
      <c r="H425" s="60" t="s">
        <v>41</v>
      </c>
      <c r="I425" s="60" t="s">
        <v>225</v>
      </c>
      <c r="J425" s="60" t="s">
        <v>204</v>
      </c>
      <c r="K425" s="60">
        <v>0</v>
      </c>
      <c r="L425" s="60">
        <v>1</v>
      </c>
      <c r="M425" s="62">
        <v>43137</v>
      </c>
      <c r="N425" s="60" t="s">
        <v>346</v>
      </c>
      <c r="O425" s="60" t="s">
        <v>112</v>
      </c>
      <c r="S425" s="59">
        <v>14</v>
      </c>
      <c r="T425" s="60" t="s">
        <v>35</v>
      </c>
      <c r="U425" s="62">
        <v>43139</v>
      </c>
      <c r="V425" s="62">
        <v>43143</v>
      </c>
      <c r="W425" s="57">
        <v>0</v>
      </c>
      <c r="X425" s="27">
        <f>IF(AND(V425="",R425&lt;&gt;""),1,0)</f>
        <v>0</v>
      </c>
      <c r="Y425" s="27">
        <f>IF(AND(R425="",U425="",V425=""),1,0)</f>
        <v>0</v>
      </c>
      <c r="Z425" s="27">
        <f>IF(AND(OR(V425&lt;&gt;"",U425&lt;&gt;""),W425=""),1,0)</f>
        <v>0</v>
      </c>
      <c r="AA425" s="27">
        <f>IF(AND(V425&lt;&gt;"",W425=""),1,0)</f>
        <v>0</v>
      </c>
      <c r="AB425" s="27"/>
      <c r="AC425" s="27"/>
      <c r="AD425" s="27"/>
      <c r="AE425" s="5" t="str">
        <f ca="1">IF(Y425&lt;&gt;0,NETWORKDAYS(M425,TODAY()),"")</f>
        <v/>
      </c>
      <c r="AF425" s="59" t="str">
        <f>IF(Z425=1,NETWORKDAYS(M425,U425),"")</f>
        <v/>
      </c>
      <c r="AG425" s="5" t="str">
        <f ca="1">IF(AA425=1,_xlfn.DAYS(TODAY(),V425),"")</f>
        <v/>
      </c>
    </row>
    <row r="426" spans="1:33" x14ac:dyDescent="0.25">
      <c r="A426" s="59">
        <v>0</v>
      </c>
      <c r="B426" s="71" t="s">
        <v>292</v>
      </c>
      <c r="C426" s="71">
        <f>VLOOKUP(D426,[1]vacantes!$H:$I,2,FALSE)</f>
        <v>1203</v>
      </c>
      <c r="D426" s="71" t="str">
        <f>F426&amp;"-"&amp;S426&amp;"-"&amp;IF(V426="",1,2)</f>
        <v>264-17-2</v>
      </c>
      <c r="E426" s="71" t="s">
        <v>1104</v>
      </c>
      <c r="F426" s="71">
        <v>264</v>
      </c>
      <c r="G426" s="72" t="s">
        <v>227</v>
      </c>
      <c r="H426" s="60" t="s">
        <v>41</v>
      </c>
      <c r="I426" s="60" t="s">
        <v>225</v>
      </c>
      <c r="J426" s="60" t="s">
        <v>203</v>
      </c>
      <c r="K426" s="60">
        <v>0</v>
      </c>
      <c r="L426" s="60">
        <v>1</v>
      </c>
      <c r="M426" s="62">
        <v>43137</v>
      </c>
      <c r="N426" s="60" t="s">
        <v>346</v>
      </c>
      <c r="O426" s="60" t="s">
        <v>219</v>
      </c>
      <c r="S426" s="59">
        <v>17</v>
      </c>
      <c r="T426" s="60" t="s">
        <v>23</v>
      </c>
      <c r="U426" s="62">
        <v>43139</v>
      </c>
      <c r="V426" s="62">
        <v>43143</v>
      </c>
      <c r="W426" s="57">
        <v>0</v>
      </c>
      <c r="X426" s="27">
        <f>IF(AND(V426="",R426&lt;&gt;""),1,0)</f>
        <v>0</v>
      </c>
      <c r="Y426" s="27">
        <f>IF(AND(R426="",U426="",V426=""),1,0)</f>
        <v>0</v>
      </c>
      <c r="Z426" s="27">
        <f>IF(AND(OR(V426&lt;&gt;"",U426&lt;&gt;""),W426=""),1,0)</f>
        <v>0</v>
      </c>
      <c r="AA426" s="27">
        <f>IF(AND(V426&lt;&gt;"",W426=""),1,0)</f>
        <v>0</v>
      </c>
      <c r="AB426" s="27"/>
      <c r="AC426" s="27"/>
      <c r="AD426" s="27"/>
      <c r="AE426" s="5" t="str">
        <f ca="1">IF(Y426&lt;&gt;0,NETWORKDAYS(M426,TODAY()),"")</f>
        <v/>
      </c>
      <c r="AF426" s="59" t="str">
        <f>IF(Z426=1,NETWORKDAYS(M426,U426),"")</f>
        <v/>
      </c>
      <c r="AG426" s="5" t="str">
        <f ca="1">IF(AA426=1,_xlfn.DAYS(TODAY(),V426),"")</f>
        <v/>
      </c>
    </row>
    <row r="427" spans="1:33" x14ac:dyDescent="0.25">
      <c r="A427" s="59">
        <v>3518179</v>
      </c>
      <c r="B427" s="71" t="s">
        <v>299</v>
      </c>
      <c r="C427" s="71">
        <f>VLOOKUP(D427,[1]vacantes!$H:$I,2,FALSE)</f>
        <v>1205</v>
      </c>
      <c r="D427" s="71" t="str">
        <f>F427&amp;"-"&amp;S427&amp;"-"&amp;IF(V427="",1,2)</f>
        <v>245-17-2</v>
      </c>
      <c r="E427" s="71" t="s">
        <v>1154</v>
      </c>
      <c r="F427" s="71">
        <v>245</v>
      </c>
      <c r="G427" s="72" t="s">
        <v>298</v>
      </c>
      <c r="H427" s="60" t="s">
        <v>10</v>
      </c>
      <c r="I427" s="60" t="s">
        <v>225</v>
      </c>
      <c r="J427" s="60" t="s">
        <v>203</v>
      </c>
      <c r="K427" s="60">
        <v>0</v>
      </c>
      <c r="L427" s="60">
        <v>1</v>
      </c>
      <c r="M427" s="62">
        <v>43137</v>
      </c>
      <c r="N427" s="60" t="s">
        <v>346</v>
      </c>
      <c r="O427" s="60" t="s">
        <v>219</v>
      </c>
      <c r="S427" s="59">
        <v>17</v>
      </c>
      <c r="T427" s="60" t="s">
        <v>23</v>
      </c>
      <c r="U427" s="62">
        <v>43143</v>
      </c>
      <c r="V427" s="62">
        <v>43147</v>
      </c>
      <c r="W427" s="57">
        <v>0</v>
      </c>
      <c r="X427" s="27">
        <f>IF(AND(V427="",R427&lt;&gt;""),1,0)</f>
        <v>0</v>
      </c>
      <c r="Y427" s="27">
        <f>IF(AND(R427="",U427="",V427=""),1,0)</f>
        <v>0</v>
      </c>
      <c r="Z427" s="27">
        <f>IF(AND(OR(V427&lt;&gt;"",U427&lt;&gt;""),W427=""),1,0)</f>
        <v>0</v>
      </c>
      <c r="AA427" s="27">
        <f>IF(AND(V427&lt;&gt;"",W427=""),1,0)</f>
        <v>0</v>
      </c>
      <c r="AB427" s="27"/>
      <c r="AC427" s="27"/>
      <c r="AD427" s="27"/>
      <c r="AE427" s="5" t="str">
        <f ca="1">IF(Y427&lt;&gt;0,NETWORKDAYS(M427,TODAY()),"")</f>
        <v/>
      </c>
      <c r="AF427" s="59" t="str">
        <f>IF(Z427=1,NETWORKDAYS(M427,U427),"")</f>
        <v/>
      </c>
      <c r="AG427" s="5" t="str">
        <f ca="1">IF(AA427=1,_xlfn.DAYS(TODAY(),V427),"")</f>
        <v/>
      </c>
    </row>
    <row r="428" spans="1:33" x14ac:dyDescent="0.25">
      <c r="A428" s="59">
        <v>3516153</v>
      </c>
      <c r="B428" s="71" t="s">
        <v>421</v>
      </c>
      <c r="C428" s="71">
        <f>VLOOKUP(D428,[1]vacantes!$H:$I,2,FALSE)</f>
        <v>1210</v>
      </c>
      <c r="D428" s="71" t="str">
        <f>F428&amp;"-"&amp;S428&amp;"-"&amp;IF(V428="",1,2)</f>
        <v>349-16-2</v>
      </c>
      <c r="E428" s="71" t="s">
        <v>1152</v>
      </c>
      <c r="F428" s="71">
        <v>349</v>
      </c>
      <c r="G428" s="72" t="s">
        <v>189</v>
      </c>
      <c r="H428" s="60" t="s">
        <v>20</v>
      </c>
      <c r="I428" s="60" t="s">
        <v>215</v>
      </c>
      <c r="J428" s="60" t="s">
        <v>203</v>
      </c>
      <c r="K428" s="60">
        <v>0</v>
      </c>
      <c r="L428" s="60">
        <v>1</v>
      </c>
      <c r="M428" s="62">
        <v>43138</v>
      </c>
      <c r="N428" s="60" t="s">
        <v>27</v>
      </c>
      <c r="O428" s="60" t="s">
        <v>112</v>
      </c>
      <c r="S428" s="59">
        <v>16</v>
      </c>
      <c r="T428" s="60" t="s">
        <v>29</v>
      </c>
      <c r="U428" s="62">
        <v>43139</v>
      </c>
      <c r="V428" s="62">
        <v>43144</v>
      </c>
      <c r="W428" s="57">
        <v>0</v>
      </c>
      <c r="X428" s="27">
        <f>IF(AND(V428="",R428&lt;&gt;""),1,0)</f>
        <v>0</v>
      </c>
      <c r="Y428" s="27">
        <f>IF(AND(R428="",U428="",V428=""),1,0)</f>
        <v>0</v>
      </c>
      <c r="Z428" s="27">
        <f>IF(AND(OR(V428&lt;&gt;"",U428&lt;&gt;""),W428=""),1,0)</f>
        <v>0</v>
      </c>
      <c r="AA428" s="27">
        <f>IF(AND(V428&lt;&gt;"",W428=""),1,0)</f>
        <v>0</v>
      </c>
      <c r="AB428" s="27"/>
      <c r="AC428" s="27"/>
      <c r="AD428" s="27"/>
      <c r="AE428" s="5" t="str">
        <f ca="1">IF(Y428&lt;&gt;0,NETWORKDAYS(M428,TODAY()),"")</f>
        <v/>
      </c>
      <c r="AF428" s="59" t="str">
        <f>IF(Z428=1,NETWORKDAYS(M428,U428),"")</f>
        <v/>
      </c>
      <c r="AG428" s="5" t="str">
        <f ca="1">IF(AA428=1,_xlfn.DAYS(TODAY(),V428),"")</f>
        <v/>
      </c>
    </row>
    <row r="429" spans="1:33" x14ac:dyDescent="0.25">
      <c r="A429" s="59">
        <v>3516127</v>
      </c>
      <c r="B429" s="71" t="s">
        <v>290</v>
      </c>
      <c r="C429" s="71">
        <f>VLOOKUP(D429,[1]vacantes!$H:$I,2,FALSE)</f>
        <v>1215</v>
      </c>
      <c r="D429" s="71" t="str">
        <f>F429&amp;"-"&amp;S429&amp;"-"&amp;IF(V429="",1,2)</f>
        <v>348-17-2</v>
      </c>
      <c r="E429" s="71" t="s">
        <v>1150</v>
      </c>
      <c r="F429" s="71">
        <v>348</v>
      </c>
      <c r="G429" s="72" t="s">
        <v>74</v>
      </c>
      <c r="H429" s="60" t="s">
        <v>20</v>
      </c>
      <c r="I429" s="60" t="s">
        <v>225</v>
      </c>
      <c r="J429" s="60" t="s">
        <v>203</v>
      </c>
      <c r="K429" s="60">
        <v>0</v>
      </c>
      <c r="L429" s="60">
        <v>1</v>
      </c>
      <c r="M429" s="61">
        <v>43139</v>
      </c>
      <c r="N429" s="60" t="s">
        <v>27</v>
      </c>
      <c r="O429" s="60" t="s">
        <v>291</v>
      </c>
      <c r="S429" s="59">
        <v>17</v>
      </c>
      <c r="T429" s="60" t="s">
        <v>23</v>
      </c>
      <c r="U429" s="62">
        <v>43140</v>
      </c>
      <c r="V429" s="62">
        <v>43144</v>
      </c>
      <c r="W429" s="57">
        <v>0</v>
      </c>
      <c r="X429" s="27">
        <f>IF(AND(V429="",R429&lt;&gt;""),1,0)</f>
        <v>0</v>
      </c>
      <c r="Y429" s="27">
        <f>IF(AND(R429="",U429="",V429=""),1,0)</f>
        <v>0</v>
      </c>
      <c r="Z429" s="27">
        <f>IF(AND(OR(V429&lt;&gt;"",U429&lt;&gt;""),W429=""),1,0)</f>
        <v>0</v>
      </c>
      <c r="AA429" s="27">
        <f>IF(AND(V429&lt;&gt;"",W429=""),1,0)</f>
        <v>0</v>
      </c>
      <c r="AB429" s="27"/>
      <c r="AC429" s="27"/>
      <c r="AD429" s="27"/>
      <c r="AE429" s="5" t="str">
        <f ca="1">IF(Y429&lt;&gt;0,NETWORKDAYS(M429,TODAY()),"")</f>
        <v/>
      </c>
      <c r="AF429" s="59" t="str">
        <f>IF(Z429=1,NETWORKDAYS(M429,U429),"")</f>
        <v/>
      </c>
      <c r="AG429" s="5" t="str">
        <f ca="1">IF(AA429=1,_xlfn.DAYS(TODAY(),V429),"")</f>
        <v/>
      </c>
    </row>
    <row r="430" spans="1:33" x14ac:dyDescent="0.25">
      <c r="A430" s="59">
        <v>3552278</v>
      </c>
      <c r="B430" s="71" t="s">
        <v>883</v>
      </c>
      <c r="C430" s="71">
        <f>VLOOKUP(D430,[1]vacantes!$H:$I,2,FALSE)</f>
        <v>1215</v>
      </c>
      <c r="D430" s="71" t="str">
        <f>F430&amp;"-"&amp;S430&amp;"-"&amp;IF(V430="",1,2)</f>
        <v>348-17-2</v>
      </c>
      <c r="E430" s="71" t="s">
        <v>1150</v>
      </c>
      <c r="F430" s="71">
        <v>348</v>
      </c>
      <c r="G430" s="72" t="s">
        <v>74</v>
      </c>
      <c r="H430" s="60" t="s">
        <v>884</v>
      </c>
      <c r="I430" s="60" t="s">
        <v>225</v>
      </c>
      <c r="J430" s="60" t="s">
        <v>204</v>
      </c>
      <c r="K430" s="62">
        <v>35049</v>
      </c>
      <c r="L430" s="60">
        <v>1</v>
      </c>
      <c r="M430" s="62">
        <v>43206</v>
      </c>
      <c r="N430" s="60" t="s">
        <v>28</v>
      </c>
      <c r="O430" s="60" t="s">
        <v>112</v>
      </c>
      <c r="S430" s="59">
        <v>17</v>
      </c>
      <c r="T430" s="60" t="s">
        <v>23</v>
      </c>
      <c r="U430" s="62">
        <v>43210</v>
      </c>
      <c r="V430" s="62">
        <v>43214</v>
      </c>
      <c r="W430" s="62">
        <v>43217</v>
      </c>
      <c r="X430" s="27">
        <f>IF(AND(V430="",R430&lt;&gt;""),1,0)</f>
        <v>0</v>
      </c>
      <c r="Y430" s="27">
        <f>IF(AND(R430="",U430="",V430=""),1,0)</f>
        <v>0</v>
      </c>
      <c r="Z430" s="27">
        <f>IF(AND(OR(V430&lt;&gt;"",U430&lt;&gt;""),W430=""),1,0)</f>
        <v>0</v>
      </c>
      <c r="AA430" s="27">
        <f>IF(AND(V430&lt;&gt;"",W430=""),1,0)</f>
        <v>0</v>
      </c>
      <c r="AB430" s="27">
        <v>22</v>
      </c>
      <c r="AC430" s="27"/>
      <c r="AD430" s="27"/>
      <c r="AE430" s="5" t="str">
        <f ca="1">IF(Y430&lt;&gt;0,NETWORKDAYS(M430,TODAY()),"")</f>
        <v/>
      </c>
      <c r="AF430" s="59" t="str">
        <f>IF(Z430=1,NETWORKDAYS(M430,U430),"")</f>
        <v/>
      </c>
      <c r="AG430" s="5" t="str">
        <f ca="1">IF(AA430=1,_xlfn.DAYS(TODAY(),V430),"")</f>
        <v/>
      </c>
    </row>
    <row r="431" spans="1:33" x14ac:dyDescent="0.25">
      <c r="A431" s="59">
        <v>0</v>
      </c>
      <c r="B431" s="71" t="s">
        <v>1034</v>
      </c>
      <c r="C431" s="71">
        <f>VLOOKUP(D431,[1]vacantes!$H:$I,2,FALSE)</f>
        <v>1215</v>
      </c>
      <c r="D431" s="71" t="str">
        <f>F431&amp;"-"&amp;S431&amp;"-"&amp;IF(V431="",1,2)</f>
        <v>348-17-2</v>
      </c>
      <c r="E431" s="71" t="s">
        <v>1150</v>
      </c>
      <c r="F431" s="71">
        <v>348</v>
      </c>
      <c r="G431" s="72" t="s">
        <v>74</v>
      </c>
      <c r="H431" s="60" t="s">
        <v>1035</v>
      </c>
      <c r="I431" s="60" t="s">
        <v>205</v>
      </c>
      <c r="J431" s="60" t="s">
        <v>204</v>
      </c>
      <c r="K431" s="62">
        <v>34179</v>
      </c>
      <c r="M431" s="62">
        <v>43217</v>
      </c>
      <c r="N431" s="60" t="s">
        <v>28</v>
      </c>
      <c r="O431" s="60" t="s">
        <v>112</v>
      </c>
      <c r="S431" s="59">
        <v>17</v>
      </c>
      <c r="T431" s="60" t="s">
        <v>23</v>
      </c>
      <c r="U431" s="62">
        <v>43223</v>
      </c>
      <c r="V431" s="62">
        <v>43227</v>
      </c>
      <c r="W431" s="57">
        <v>0</v>
      </c>
      <c r="X431" s="27">
        <f>IF(AND(V431="",R431&lt;&gt;""),1,0)</f>
        <v>0</v>
      </c>
      <c r="Y431" s="27">
        <f>IF(AND(R431="",U431="",V431=""),1,0)</f>
        <v>0</v>
      </c>
      <c r="Z431" s="27">
        <f>IF(AND(OR(V431&lt;&gt;"",U431&lt;&gt;""),W431=""),1,0)</f>
        <v>0</v>
      </c>
      <c r="AA431" s="27">
        <f>IF(AND(V431&lt;&gt;"",W431=""),1,0)</f>
        <v>0</v>
      </c>
      <c r="AB431" s="57">
        <v>24</v>
      </c>
    </row>
    <row r="432" spans="1:33" x14ac:dyDescent="0.25">
      <c r="A432" s="59">
        <v>3516217</v>
      </c>
      <c r="B432" s="71" t="s">
        <v>285</v>
      </c>
      <c r="C432" s="71">
        <f>VLOOKUP(D432,[1]vacantes!$H:$I,2,FALSE)</f>
        <v>1216</v>
      </c>
      <c r="D432" s="71" t="str">
        <f>F432&amp;"-"&amp;S432&amp;"-"&amp;IF(V432="",1,2)</f>
        <v>348-16-2</v>
      </c>
      <c r="E432" s="71" t="s">
        <v>1150</v>
      </c>
      <c r="F432" s="71">
        <v>348</v>
      </c>
      <c r="G432" s="72" t="s">
        <v>74</v>
      </c>
      <c r="H432" s="60" t="s">
        <v>20</v>
      </c>
      <c r="I432" s="60" t="s">
        <v>215</v>
      </c>
      <c r="J432" s="60" t="s">
        <v>203</v>
      </c>
      <c r="K432" s="60">
        <v>0</v>
      </c>
      <c r="L432" s="60">
        <v>1</v>
      </c>
      <c r="M432" s="62">
        <v>43139</v>
      </c>
      <c r="N432" s="60" t="s">
        <v>28</v>
      </c>
      <c r="O432" s="60" t="s">
        <v>151</v>
      </c>
      <c r="S432" s="59">
        <v>16</v>
      </c>
      <c r="T432" s="60" t="s">
        <v>29</v>
      </c>
      <c r="U432" s="62">
        <v>43140</v>
      </c>
      <c r="V432" s="62">
        <v>43144</v>
      </c>
      <c r="W432" s="57">
        <v>0</v>
      </c>
      <c r="X432" s="27">
        <f>IF(AND(V432="",R432&lt;&gt;""),1,0)</f>
        <v>0</v>
      </c>
      <c r="Y432" s="27">
        <f>IF(AND(R432="",U432="",V432=""),1,0)</f>
        <v>0</v>
      </c>
      <c r="Z432" s="27">
        <f>IF(AND(OR(V432&lt;&gt;"",U432&lt;&gt;""),W432=""),1,0)</f>
        <v>0</v>
      </c>
      <c r="AA432" s="27">
        <f>IF(AND(V432&lt;&gt;"",W432=""),1,0)</f>
        <v>0</v>
      </c>
      <c r="AB432" s="27"/>
      <c r="AC432" s="27"/>
      <c r="AD432" s="27"/>
      <c r="AE432" s="5" t="str">
        <f ca="1">IF(Y432&lt;&gt;0,NETWORKDAYS(M432,TODAY()),"")</f>
        <v/>
      </c>
      <c r="AF432" s="59" t="str">
        <f>IF(Z432=1,NETWORKDAYS(M432,U432),"")</f>
        <v/>
      </c>
      <c r="AG432" s="5" t="str">
        <f ca="1">IF(AA432=1,_xlfn.DAYS(TODAY(),V432),"")</f>
        <v/>
      </c>
    </row>
    <row r="433" spans="1:33" x14ac:dyDescent="0.25">
      <c r="A433" s="59">
        <v>3519713</v>
      </c>
      <c r="B433" s="71" t="s">
        <v>442</v>
      </c>
      <c r="C433" s="71">
        <f>VLOOKUP(D433,[1]vacantes!$H:$I,2,FALSE)</f>
        <v>1226</v>
      </c>
      <c r="D433" s="71" t="str">
        <f>F433&amp;"-"&amp;S433&amp;"-"&amp;IF(V433="",1,2)</f>
        <v>343-14-2</v>
      </c>
      <c r="E433" s="71" t="s">
        <v>1110</v>
      </c>
      <c r="F433" s="71">
        <v>343</v>
      </c>
      <c r="G433" s="71" t="s">
        <v>242</v>
      </c>
      <c r="H433" s="62" t="s">
        <v>357</v>
      </c>
      <c r="I433" s="59" t="s">
        <v>205</v>
      </c>
      <c r="J433" s="60" t="s">
        <v>203</v>
      </c>
      <c r="K433" s="60">
        <v>0</v>
      </c>
      <c r="L433" s="60">
        <v>1</v>
      </c>
      <c r="M433" s="62">
        <v>43144</v>
      </c>
      <c r="N433" s="60" t="s">
        <v>27</v>
      </c>
      <c r="O433" s="60" t="s">
        <v>134</v>
      </c>
      <c r="S433" s="59">
        <v>14</v>
      </c>
      <c r="T433" s="60" t="s">
        <v>35</v>
      </c>
      <c r="U433" s="62">
        <v>43146</v>
      </c>
      <c r="V433" s="62">
        <v>43151</v>
      </c>
      <c r="W433" s="57">
        <v>0</v>
      </c>
      <c r="X433" s="27">
        <f>IF(AND(V433="",R433&lt;&gt;""),1,0)</f>
        <v>0</v>
      </c>
      <c r="Y433" s="27">
        <f>IF(AND(R433="",U433="",V433=""),1,0)</f>
        <v>0</v>
      </c>
      <c r="Z433" s="27">
        <f>IF(AND(OR(V433&lt;&gt;"",U433&lt;&gt;""),W433=""),1,0)</f>
        <v>0</v>
      </c>
      <c r="AA433" s="27">
        <f>IF(AND(V433&lt;&gt;"",W433=""),1,0)</f>
        <v>0</v>
      </c>
      <c r="AB433" s="56">
        <f ca="1">+YEARFRAC(K433,TODAY())</f>
        <v>118.35277777777777</v>
      </c>
      <c r="AC433" s="56"/>
      <c r="AD433" s="27"/>
      <c r="AE433" s="5" t="str">
        <f ca="1">IF(Y433&lt;&gt;0,NETWORKDAYS(M433,TODAY()),"")</f>
        <v/>
      </c>
      <c r="AF433" s="59" t="str">
        <f>IF(Z433=1,NETWORKDAYS(M433,U433),"")</f>
        <v/>
      </c>
      <c r="AG433" s="5" t="str">
        <f ca="1">IF(AA433=1,_xlfn.DAYS(TODAY(),V433),"")</f>
        <v/>
      </c>
    </row>
    <row r="434" spans="1:33" x14ac:dyDescent="0.25">
      <c r="A434" s="59">
        <v>3530102</v>
      </c>
      <c r="B434" s="71" t="s">
        <v>530</v>
      </c>
      <c r="C434" s="71">
        <f>VLOOKUP(D434,[1]vacantes!$H:$I,2,FALSE)</f>
        <v>1226</v>
      </c>
      <c r="D434" s="71" t="str">
        <f>F434&amp;"-"&amp;S434&amp;"-"&amp;IF(V434="",1,2)</f>
        <v>343-14-2</v>
      </c>
      <c r="E434" s="71" t="s">
        <v>1110</v>
      </c>
      <c r="F434" s="71">
        <v>343</v>
      </c>
      <c r="G434" s="71" t="s">
        <v>242</v>
      </c>
      <c r="H434" s="62" t="s">
        <v>357</v>
      </c>
      <c r="I434" s="60" t="s">
        <v>374</v>
      </c>
      <c r="J434" s="60" t="s">
        <v>204</v>
      </c>
      <c r="K434" s="60">
        <v>0</v>
      </c>
      <c r="L434" s="60">
        <v>3</v>
      </c>
      <c r="M434" s="62">
        <v>43160</v>
      </c>
      <c r="N434" s="60" t="s">
        <v>27</v>
      </c>
      <c r="O434" s="60" t="s">
        <v>112</v>
      </c>
      <c r="S434" s="59">
        <v>14</v>
      </c>
      <c r="T434" s="60" t="s">
        <v>35</v>
      </c>
      <c r="U434" s="62">
        <v>43166</v>
      </c>
      <c r="V434" s="62">
        <v>43172</v>
      </c>
      <c r="W434" s="62">
        <v>43199</v>
      </c>
      <c r="X434" s="27">
        <f>IF(AND(V434="",R434&lt;&gt;""),1,0)</f>
        <v>0</v>
      </c>
      <c r="Y434" s="27">
        <f>IF(AND(R434="",U434="",V434=""),1,0)</f>
        <v>0</v>
      </c>
      <c r="Z434" s="27">
        <f>IF(AND(OR(V434&lt;&gt;"",U434&lt;&gt;""),W434=""),1,0)</f>
        <v>0</v>
      </c>
      <c r="AA434" s="27">
        <f>IF(AND(V434&lt;&gt;"",W434=""),1,0)</f>
        <v>0</v>
      </c>
      <c r="AB434" s="56">
        <f ca="1">+YEARFRAC(K434,TODAY())</f>
        <v>118.35277777777777</v>
      </c>
      <c r="AC434" s="56"/>
      <c r="AD434" s="27"/>
      <c r="AE434" s="5" t="str">
        <f ca="1">IF(Y434&lt;&gt;0,NETWORKDAYS(M434,TODAY()),"")</f>
        <v/>
      </c>
      <c r="AF434" s="59" t="str">
        <f>IF(Z434=1,NETWORKDAYS(M434,U434),"")</f>
        <v/>
      </c>
      <c r="AG434" s="5" t="str">
        <f ca="1">IF(AA434=1,_xlfn.DAYS(TODAY(),V434),"")</f>
        <v/>
      </c>
    </row>
    <row r="435" spans="1:33" x14ac:dyDescent="0.25">
      <c r="A435" s="59">
        <v>3534986</v>
      </c>
      <c r="B435" s="71" t="s">
        <v>613</v>
      </c>
      <c r="C435" s="71">
        <f>VLOOKUP(D435,[1]vacantes!$H:$I,2,FALSE)</f>
        <v>1226</v>
      </c>
      <c r="D435" s="71" t="str">
        <f>F435&amp;"-"&amp;S435&amp;"-"&amp;IF(V435="",1,2)</f>
        <v>343-14-2</v>
      </c>
      <c r="E435" s="71" t="s">
        <v>1110</v>
      </c>
      <c r="F435" s="71">
        <v>343</v>
      </c>
      <c r="G435" s="71" t="s">
        <v>242</v>
      </c>
      <c r="H435" s="62" t="s">
        <v>357</v>
      </c>
      <c r="I435" s="60" t="s">
        <v>612</v>
      </c>
      <c r="J435" s="60" t="s">
        <v>203</v>
      </c>
      <c r="K435" s="60">
        <v>0</v>
      </c>
      <c r="L435" s="60">
        <v>1</v>
      </c>
      <c r="M435" s="62">
        <v>43172</v>
      </c>
      <c r="N435" s="60" t="s">
        <v>27</v>
      </c>
      <c r="O435" s="60" t="s">
        <v>112</v>
      </c>
      <c r="S435" s="59">
        <v>14</v>
      </c>
      <c r="T435" s="60" t="s">
        <v>35</v>
      </c>
      <c r="U435" s="62">
        <v>43174</v>
      </c>
      <c r="V435" s="62">
        <v>43179</v>
      </c>
      <c r="W435" s="57">
        <v>43179</v>
      </c>
      <c r="X435" s="27">
        <f>IF(AND(V435="",R435&lt;&gt;""),1,0)</f>
        <v>0</v>
      </c>
      <c r="Y435" s="27">
        <f>IF(AND(R435="",U435="",V435=""),1,0)</f>
        <v>0</v>
      </c>
      <c r="Z435" s="27">
        <f>IF(AND(OR(V435&lt;&gt;"",U435&lt;&gt;""),W435=""),1,0)</f>
        <v>0</v>
      </c>
      <c r="AA435" s="27">
        <f>IF(AND(V435&lt;&gt;"",W435=""),1,0)</f>
        <v>0</v>
      </c>
      <c r="AB435" s="56">
        <f ca="1">+YEARFRAC(K435,TODAY())</f>
        <v>118.35277777777777</v>
      </c>
      <c r="AC435" s="56"/>
      <c r="AD435" s="27"/>
      <c r="AE435" s="5" t="str">
        <f ca="1">IF(Y435&lt;&gt;0,NETWORKDAYS(M435,TODAY()),"")</f>
        <v/>
      </c>
      <c r="AF435" s="59" t="str">
        <f>IF(Z435=1,NETWORKDAYS(M435,U435),"")</f>
        <v/>
      </c>
      <c r="AG435" s="5" t="str">
        <f ca="1">IF(AA435=1,_xlfn.DAYS(TODAY(),V435),"")</f>
        <v/>
      </c>
    </row>
    <row r="436" spans="1:33" x14ac:dyDescent="0.25">
      <c r="A436" s="59">
        <v>0</v>
      </c>
      <c r="B436" s="71" t="s">
        <v>942</v>
      </c>
      <c r="C436" s="71">
        <f>VLOOKUP(D436,[1]vacantes!$H:$I,2,FALSE)</f>
        <v>1226</v>
      </c>
      <c r="D436" s="71" t="str">
        <f>F436&amp;"-"&amp;S436&amp;"-"&amp;IF(V436="",1,2)</f>
        <v>343-14-2</v>
      </c>
      <c r="E436" s="71" t="s">
        <v>1110</v>
      </c>
      <c r="F436" s="71">
        <v>343</v>
      </c>
      <c r="G436" s="71" t="s">
        <v>830</v>
      </c>
      <c r="H436" s="60" t="s">
        <v>357</v>
      </c>
      <c r="I436" s="59" t="s">
        <v>561</v>
      </c>
      <c r="J436" s="59" t="s">
        <v>812</v>
      </c>
      <c r="K436" s="61" t="s">
        <v>943</v>
      </c>
      <c r="L436" s="59">
        <v>1</v>
      </c>
      <c r="M436" s="62">
        <v>43210</v>
      </c>
      <c r="N436" s="59" t="s">
        <v>799</v>
      </c>
      <c r="O436" s="59" t="s">
        <v>134</v>
      </c>
      <c r="P436" s="59"/>
      <c r="Q436" s="59"/>
      <c r="R436" s="59"/>
      <c r="S436" s="59">
        <v>14</v>
      </c>
      <c r="T436" s="59" t="s">
        <v>35</v>
      </c>
      <c r="U436" s="61">
        <v>43214</v>
      </c>
      <c r="V436" s="61">
        <v>43216</v>
      </c>
      <c r="W436" s="57">
        <v>0</v>
      </c>
      <c r="X436" s="27">
        <f>IF(AND(V436="",R436&lt;&gt;""),1,0)</f>
        <v>0</v>
      </c>
      <c r="Y436" s="27">
        <f>IF(AND(R436="",U436="",V436=""),1,0)</f>
        <v>0</v>
      </c>
      <c r="Z436" s="27">
        <f>IF(AND(OR(V436&lt;&gt;"",U436&lt;&gt;""),W436=""),1,0)</f>
        <v>0</v>
      </c>
      <c r="AA436" s="27">
        <f>IF(AND(V436&lt;&gt;"",W436=""),1,0)</f>
        <v>0</v>
      </c>
      <c r="AB436" s="27"/>
      <c r="AC436" s="27"/>
      <c r="AD436" s="27"/>
      <c r="AE436" s="5" t="str">
        <f ca="1">IF(Y436&lt;&gt;0,NETWORKDAYS(#REF!,TODAY()),"")</f>
        <v/>
      </c>
      <c r="AF436" s="59" t="str">
        <f>IF(Z436=1,NETWORKDAYS(#REF!,#REF!),"")</f>
        <v/>
      </c>
      <c r="AG436" s="5" t="str">
        <f ca="1">IF(AA436=1,_xlfn.DAYS(TODAY(),#REF!),"")</f>
        <v/>
      </c>
    </row>
    <row r="437" spans="1:33" x14ac:dyDescent="0.25">
      <c r="A437" s="59">
        <v>0</v>
      </c>
      <c r="B437" s="72" t="s">
        <v>1065</v>
      </c>
      <c r="C437" s="71">
        <f>VLOOKUP(D437,[1]vacantes!$H:$I,2,FALSE)</f>
        <v>1226</v>
      </c>
      <c r="D437" s="71" t="str">
        <f>F437&amp;"-"&amp;S437&amp;"-"&amp;IF(V437="",1,2)</f>
        <v>343-14-2</v>
      </c>
      <c r="E437" s="71" t="s">
        <v>1110</v>
      </c>
      <c r="F437" s="71">
        <v>343</v>
      </c>
      <c r="G437" s="72" t="s">
        <v>242</v>
      </c>
      <c r="H437" s="60" t="s">
        <v>357</v>
      </c>
      <c r="I437" s="60" t="s">
        <v>215</v>
      </c>
      <c r="J437" s="60" t="s">
        <v>715</v>
      </c>
      <c r="K437" s="62">
        <v>29426</v>
      </c>
      <c r="L437" s="60">
        <v>1</v>
      </c>
      <c r="M437" s="62">
        <v>43222</v>
      </c>
      <c r="N437" s="60" t="s">
        <v>27</v>
      </c>
      <c r="O437" s="60" t="s">
        <v>1066</v>
      </c>
      <c r="S437" s="59">
        <v>14</v>
      </c>
      <c r="T437" s="60" t="s">
        <v>35</v>
      </c>
      <c r="U437" s="62">
        <v>43223</v>
      </c>
      <c r="V437" s="62">
        <v>43227</v>
      </c>
      <c r="W437" s="57">
        <v>0</v>
      </c>
      <c r="X437" s="27">
        <f>IF(AND(V437="",R437&lt;&gt;""),1,0)</f>
        <v>0</v>
      </c>
      <c r="Y437" s="27">
        <f>IF(AND(R437="",U437="",V437=""),1,0)</f>
        <v>0</v>
      </c>
      <c r="Z437" s="27">
        <f>IF(AND(OR(V437&lt;&gt;"",U437&lt;&gt;""),W437=""),1,0)</f>
        <v>0</v>
      </c>
      <c r="AA437" s="27">
        <f>IF(AND(V437&lt;&gt;"",W437=""),1,0)</f>
        <v>0</v>
      </c>
      <c r="AB437" s="57">
        <v>37</v>
      </c>
    </row>
    <row r="438" spans="1:33" x14ac:dyDescent="0.25">
      <c r="A438" s="59">
        <v>3518946</v>
      </c>
      <c r="B438" s="71" t="s">
        <v>331</v>
      </c>
      <c r="C438" s="71">
        <f>VLOOKUP(D438,[1]vacantes!$H:$I,2,FALSE)</f>
        <v>1228</v>
      </c>
      <c r="D438" s="71" t="str">
        <f>F438&amp;"-"&amp;S438&amp;"-"&amp;IF(V438="",1,2)</f>
        <v>244-16-2</v>
      </c>
      <c r="E438" s="71" t="s">
        <v>1139</v>
      </c>
      <c r="F438" s="71">
        <v>244</v>
      </c>
      <c r="G438" s="72" t="s">
        <v>34</v>
      </c>
      <c r="H438" s="60" t="s">
        <v>10</v>
      </c>
      <c r="I438" s="60" t="s">
        <v>215</v>
      </c>
      <c r="J438" s="60" t="s">
        <v>204</v>
      </c>
      <c r="K438" s="60">
        <v>0</v>
      </c>
      <c r="L438" s="60">
        <v>1</v>
      </c>
      <c r="M438" s="62">
        <v>43144</v>
      </c>
      <c r="N438" s="60" t="s">
        <v>27</v>
      </c>
      <c r="O438" s="60" t="s">
        <v>332</v>
      </c>
      <c r="S438" s="59">
        <v>16</v>
      </c>
      <c r="T438" s="60" t="s">
        <v>29</v>
      </c>
      <c r="U438" s="62">
        <v>43145</v>
      </c>
      <c r="V438" s="62">
        <v>43150</v>
      </c>
      <c r="W438" s="62">
        <v>43169</v>
      </c>
      <c r="X438" s="27">
        <f>IF(AND(V438="",R438&lt;&gt;""),1,0)</f>
        <v>0</v>
      </c>
      <c r="Y438" s="27">
        <f>IF(AND(R438="",U438="",V438=""),1,0)</f>
        <v>0</v>
      </c>
      <c r="Z438" s="27">
        <f>IF(AND(OR(V438&lt;&gt;"",U438&lt;&gt;""),W438=""),1,0)</f>
        <v>0</v>
      </c>
      <c r="AA438" s="27">
        <f>IF(AND(V438&lt;&gt;"",W438=""),1,0)</f>
        <v>0</v>
      </c>
      <c r="AB438" s="27"/>
      <c r="AC438" s="27"/>
      <c r="AD438" s="27"/>
      <c r="AE438" s="5" t="str">
        <f ca="1">IF(Y438&lt;&gt;0,NETWORKDAYS(M438,TODAY()),"")</f>
        <v/>
      </c>
      <c r="AF438" s="59" t="str">
        <f>IF(Z438=1,NETWORKDAYS(M438,U438),"")</f>
        <v/>
      </c>
      <c r="AG438" s="5" t="str">
        <f ca="1">IF(AA438=1,_xlfn.DAYS(TODAY(),V438),"")</f>
        <v/>
      </c>
    </row>
    <row r="439" spans="1:33" x14ac:dyDescent="0.25">
      <c r="A439" s="59">
        <v>3531208</v>
      </c>
      <c r="B439" s="71" t="s">
        <v>540</v>
      </c>
      <c r="C439" s="71">
        <f>VLOOKUP(D439,[1]vacantes!$H:$I,2,FALSE)</f>
        <v>1228</v>
      </c>
      <c r="D439" s="71" t="str">
        <f>F439&amp;"-"&amp;S439&amp;"-"&amp;IF(V439="",1,2)</f>
        <v>244-16-2</v>
      </c>
      <c r="E439" s="71" t="s">
        <v>1139</v>
      </c>
      <c r="F439" s="71">
        <v>244</v>
      </c>
      <c r="G439" s="71" t="s">
        <v>34</v>
      </c>
      <c r="H439" s="62" t="s">
        <v>10</v>
      </c>
      <c r="I439" s="60" t="s">
        <v>541</v>
      </c>
      <c r="J439" s="60" t="s">
        <v>204</v>
      </c>
      <c r="K439" s="60">
        <v>0</v>
      </c>
      <c r="L439" s="60">
        <v>1</v>
      </c>
      <c r="M439" s="62">
        <v>43168</v>
      </c>
      <c r="N439" s="60" t="s">
        <v>27</v>
      </c>
      <c r="O439" s="60" t="s">
        <v>112</v>
      </c>
      <c r="S439" s="59">
        <v>16</v>
      </c>
      <c r="T439" s="60" t="s">
        <v>29</v>
      </c>
      <c r="U439" s="62">
        <v>43168</v>
      </c>
      <c r="V439" s="62">
        <v>43172</v>
      </c>
      <c r="W439" s="62">
        <v>43214</v>
      </c>
      <c r="X439" s="27">
        <f>IF(AND(V439="",R439&lt;&gt;""),1,0)</f>
        <v>0</v>
      </c>
      <c r="Y439" s="27">
        <f>IF(AND(R439="",U439="",V439=""),1,0)</f>
        <v>0</v>
      </c>
      <c r="Z439" s="27">
        <f>IF(AND(OR(V439&lt;&gt;"",U439&lt;&gt;""),W439=""),1,0)</f>
        <v>0</v>
      </c>
      <c r="AA439" s="27">
        <f>IF(AND(V439&lt;&gt;"",W439=""),1,0)</f>
        <v>0</v>
      </c>
      <c r="AB439" s="27"/>
      <c r="AC439" s="27"/>
      <c r="AD439" s="27"/>
      <c r="AE439" s="5" t="str">
        <f ca="1">IF(Y439&lt;&gt;0,NETWORKDAYS(M439,TODAY()),"")</f>
        <v/>
      </c>
      <c r="AF439" s="59" t="str">
        <f>IF(Z439=1,NETWORKDAYS(M439,U439),"")</f>
        <v/>
      </c>
      <c r="AG439" s="5" t="str">
        <f ca="1">IF(AA439=1,_xlfn.DAYS(TODAY(),V439),"")</f>
        <v/>
      </c>
    </row>
    <row r="440" spans="1:33" x14ac:dyDescent="0.25">
      <c r="A440" s="59">
        <v>3537363</v>
      </c>
      <c r="B440" s="71" t="s">
        <v>655</v>
      </c>
      <c r="C440" s="71">
        <f>VLOOKUP(D440,[1]vacantes!$H:$I,2,FALSE)</f>
        <v>1228</v>
      </c>
      <c r="D440" s="71" t="str">
        <f>F440&amp;"-"&amp;S440&amp;"-"&amp;IF(V440="",1,2)</f>
        <v>244-16-2</v>
      </c>
      <c r="E440" s="71" t="s">
        <v>1139</v>
      </c>
      <c r="F440" s="71">
        <v>244</v>
      </c>
      <c r="G440" s="72" t="s">
        <v>34</v>
      </c>
      <c r="H440" s="60" t="s">
        <v>10</v>
      </c>
      <c r="I440" s="60" t="s">
        <v>205</v>
      </c>
      <c r="J440" s="60" t="s">
        <v>203</v>
      </c>
      <c r="K440" s="60">
        <v>0</v>
      </c>
      <c r="L440" s="60">
        <v>1</v>
      </c>
      <c r="M440" s="62">
        <v>43179</v>
      </c>
      <c r="N440" s="60" t="s">
        <v>27</v>
      </c>
      <c r="O440" s="60" t="s">
        <v>112</v>
      </c>
      <c r="S440" s="59">
        <v>16</v>
      </c>
      <c r="T440" s="60" t="s">
        <v>29</v>
      </c>
      <c r="U440" s="62">
        <v>43181</v>
      </c>
      <c r="V440" s="62">
        <v>43185</v>
      </c>
      <c r="W440" s="57">
        <v>43185</v>
      </c>
      <c r="X440" s="27">
        <f>IF(AND(V440="",R440&lt;&gt;""),1,0)</f>
        <v>0</v>
      </c>
      <c r="Y440" s="27">
        <f>IF(AND(R440="",U440="",V440=""),1,0)</f>
        <v>0</v>
      </c>
      <c r="Z440" s="27">
        <f>IF(AND(OR(V440&lt;&gt;"",U440&lt;&gt;""),W440=""),1,0)</f>
        <v>0</v>
      </c>
      <c r="AA440" s="27">
        <f>IF(AND(V440&lt;&gt;"",W440=""),1,0)</f>
        <v>0</v>
      </c>
      <c r="AB440" s="27"/>
      <c r="AC440" s="27"/>
      <c r="AD440" s="27"/>
      <c r="AE440" s="5" t="str">
        <f ca="1">IF(Y440&lt;&gt;0,NETWORKDAYS(M440,TODAY()),"")</f>
        <v/>
      </c>
      <c r="AF440" s="59" t="str">
        <f>IF(Z440=1,NETWORKDAYS(M440,U440),"")</f>
        <v/>
      </c>
      <c r="AG440" s="5" t="str">
        <f ca="1">IF(AA440=1,_xlfn.DAYS(TODAY(),V440),"")</f>
        <v/>
      </c>
    </row>
    <row r="441" spans="1:33" x14ac:dyDescent="0.25">
      <c r="A441" s="59">
        <v>3518168</v>
      </c>
      <c r="B441" s="71" t="s">
        <v>333</v>
      </c>
      <c r="C441" s="71">
        <f>VLOOKUP(D441,[1]vacantes!$H:$I,2,FALSE)</f>
        <v>1229</v>
      </c>
      <c r="D441" s="71" t="str">
        <f>F441&amp;"-"&amp;S441&amp;"-"&amp;IF(V441="",1,2)</f>
        <v>478-16-2</v>
      </c>
      <c r="E441" s="71" t="e">
        <v>#N/A</v>
      </c>
      <c r="F441" s="92">
        <v>478</v>
      </c>
      <c r="G441" s="72" t="s">
        <v>69</v>
      </c>
      <c r="H441" s="60" t="s">
        <v>70</v>
      </c>
      <c r="I441" s="60" t="s">
        <v>215</v>
      </c>
      <c r="J441" s="60" t="s">
        <v>203</v>
      </c>
      <c r="K441" s="60">
        <v>0</v>
      </c>
      <c r="L441" s="60">
        <v>1</v>
      </c>
      <c r="M441" s="62">
        <v>43145</v>
      </c>
      <c r="N441" s="60" t="s">
        <v>28</v>
      </c>
      <c r="O441" s="60" t="s">
        <v>112</v>
      </c>
      <c r="S441" s="59">
        <v>16</v>
      </c>
      <c r="T441" s="60" t="s">
        <v>29</v>
      </c>
      <c r="U441" s="62">
        <v>43145</v>
      </c>
      <c r="V441" s="62">
        <v>43147</v>
      </c>
      <c r="W441" s="57">
        <v>0</v>
      </c>
      <c r="X441" s="27">
        <f>IF(AND(V441="",R441&lt;&gt;""),1,0)</f>
        <v>0</v>
      </c>
      <c r="Y441" s="27">
        <f>IF(AND(R441="",U441="",V441=""),1,0)</f>
        <v>0</v>
      </c>
      <c r="Z441" s="27">
        <f>IF(AND(OR(V441&lt;&gt;"",U441&lt;&gt;""),W441=""),1,0)</f>
        <v>0</v>
      </c>
      <c r="AA441" s="27">
        <f>IF(AND(V441&lt;&gt;"",W441=""),1,0)</f>
        <v>0</v>
      </c>
      <c r="AB441" s="27"/>
      <c r="AC441" s="27"/>
      <c r="AD441" s="27"/>
      <c r="AE441" s="5" t="str">
        <f ca="1">IF(Y441&lt;&gt;0,NETWORKDAYS(M441,TODAY()),"")</f>
        <v/>
      </c>
      <c r="AF441" s="59" t="str">
        <f>IF(Z441=1,NETWORKDAYS(M441,U441),"")</f>
        <v/>
      </c>
      <c r="AG441" s="5" t="str">
        <f ca="1">IF(AA441=1,_xlfn.DAYS(TODAY(),V441),"")</f>
        <v/>
      </c>
    </row>
    <row r="442" spans="1:33" x14ac:dyDescent="0.25">
      <c r="A442" s="59">
        <v>3519656</v>
      </c>
      <c r="B442" s="71" t="s">
        <v>344</v>
      </c>
      <c r="C442" s="71">
        <f>VLOOKUP(D442,[1]vacantes!$H:$I,2,FALSE)</f>
        <v>1234</v>
      </c>
      <c r="D442" s="71" t="str">
        <f>F442&amp;"-"&amp;S442&amp;"-"&amp;IF(V442="",1,2)</f>
        <v>311-17-2</v>
      </c>
      <c r="E442" s="71" t="s">
        <v>1114</v>
      </c>
      <c r="F442" s="71">
        <v>311</v>
      </c>
      <c r="G442" s="72" t="s">
        <v>345</v>
      </c>
      <c r="H442" s="59" t="s">
        <v>383</v>
      </c>
      <c r="I442" s="59" t="s">
        <v>205</v>
      </c>
      <c r="J442" s="60" t="s">
        <v>203</v>
      </c>
      <c r="K442" s="60">
        <v>0</v>
      </c>
      <c r="L442" s="60">
        <v>1</v>
      </c>
      <c r="M442" s="62">
        <v>43145</v>
      </c>
      <c r="N442" s="60" t="s">
        <v>28</v>
      </c>
      <c r="O442" s="60" t="s">
        <v>112</v>
      </c>
      <c r="S442" s="59">
        <v>17</v>
      </c>
      <c r="T442" s="60" t="s">
        <v>23</v>
      </c>
      <c r="U442" s="62">
        <v>43146</v>
      </c>
      <c r="V442" s="62">
        <v>43151</v>
      </c>
      <c r="W442" s="62">
        <v>43176</v>
      </c>
      <c r="X442" s="27">
        <f>IF(AND(V442="",R442&lt;&gt;""),1,0)</f>
        <v>0</v>
      </c>
      <c r="Y442" s="27">
        <f>IF(AND(R442="",U442="",V442=""),1,0)</f>
        <v>0</v>
      </c>
      <c r="Z442" s="27">
        <f>IF(AND(OR(V442&lt;&gt;"",U442&lt;&gt;""),W442=""),1,0)</f>
        <v>0</v>
      </c>
      <c r="AA442" s="27">
        <f>IF(AND(V442&lt;&gt;"",W442=""),1,0)</f>
        <v>0</v>
      </c>
      <c r="AB442" s="27"/>
      <c r="AC442" s="27"/>
      <c r="AD442" s="27"/>
      <c r="AE442" s="5" t="str">
        <f ca="1">IF(Y442&lt;&gt;0,NETWORKDAYS(M442,TODAY()),"")</f>
        <v/>
      </c>
      <c r="AF442" s="59" t="str">
        <f>IF(Z442=1,NETWORKDAYS(M442,U442),"")</f>
        <v/>
      </c>
      <c r="AG442" s="5" t="str">
        <f ca="1">IF(AA442=1,_xlfn.DAYS(TODAY(),V442),"")</f>
        <v/>
      </c>
    </row>
    <row r="443" spans="1:33" x14ac:dyDescent="0.25">
      <c r="A443" s="59">
        <v>3519671</v>
      </c>
      <c r="B443" s="71" t="s">
        <v>423</v>
      </c>
      <c r="C443" s="71">
        <f>VLOOKUP(D443,[1]vacantes!$H:$I,2,FALSE)</f>
        <v>1235</v>
      </c>
      <c r="D443" s="71" t="str">
        <f>F443&amp;"-"&amp;S443&amp;"-"&amp;IF(V443="",1,2)</f>
        <v>266-16-2</v>
      </c>
      <c r="E443" s="71" t="s">
        <v>1155</v>
      </c>
      <c r="F443" s="71">
        <v>266</v>
      </c>
      <c r="G443" s="72" t="s">
        <v>140</v>
      </c>
      <c r="H443" s="60" t="s">
        <v>41</v>
      </c>
      <c r="I443" s="60" t="s">
        <v>215</v>
      </c>
      <c r="J443" s="60" t="s">
        <v>203</v>
      </c>
      <c r="K443" s="60">
        <v>0</v>
      </c>
      <c r="L443" s="60">
        <v>1</v>
      </c>
      <c r="M443" s="62">
        <v>43145</v>
      </c>
      <c r="N443" s="60" t="s">
        <v>28</v>
      </c>
      <c r="O443" s="60" t="s">
        <v>351</v>
      </c>
      <c r="S443" s="59">
        <v>16</v>
      </c>
      <c r="T443" s="60" t="s">
        <v>29</v>
      </c>
      <c r="U443" s="62">
        <v>43147</v>
      </c>
      <c r="V443" s="62">
        <v>43151</v>
      </c>
      <c r="W443" s="62">
        <v>43193</v>
      </c>
      <c r="X443" s="27">
        <f>IF(AND(V443="",R443&lt;&gt;""),1,0)</f>
        <v>0</v>
      </c>
      <c r="Y443" s="27">
        <f>IF(AND(R443="",U443="",V443=""),1,0)</f>
        <v>0</v>
      </c>
      <c r="Z443" s="27">
        <f>IF(AND(OR(V443&lt;&gt;"",U443&lt;&gt;""),W443=""),1,0)</f>
        <v>0</v>
      </c>
      <c r="AA443" s="27">
        <f>IF(AND(V443&lt;&gt;"",W443=""),1,0)</f>
        <v>0</v>
      </c>
      <c r="AB443" s="27"/>
      <c r="AC443" s="27"/>
      <c r="AD443" s="27"/>
      <c r="AE443" s="5" t="str">
        <f ca="1">IF(Y443&lt;&gt;0,NETWORKDAYS(M443,TODAY()),"")</f>
        <v/>
      </c>
      <c r="AF443" s="59" t="str">
        <f>IF(Z443=1,NETWORKDAYS(M443,U443),"")</f>
        <v/>
      </c>
      <c r="AG443" s="5" t="str">
        <f ca="1">IF(AA443=1,_xlfn.DAYS(TODAY(),V443),"")</f>
        <v/>
      </c>
    </row>
    <row r="444" spans="1:33" x14ac:dyDescent="0.25">
      <c r="A444" s="59">
        <v>3519719</v>
      </c>
      <c r="B444" s="71" t="s">
        <v>327</v>
      </c>
      <c r="C444" s="71">
        <f>VLOOKUP(D444,[1]vacantes!$H:$I,2,FALSE)</f>
        <v>1237</v>
      </c>
      <c r="D444" s="71" t="str">
        <f>F444&amp;"-"&amp;S444&amp;"-"&amp;IF(V444="",1,2)</f>
        <v>251-16-2</v>
      </c>
      <c r="E444" s="71" t="s">
        <v>1144</v>
      </c>
      <c r="F444" s="71">
        <v>251</v>
      </c>
      <c r="G444" s="72" t="s">
        <v>45</v>
      </c>
      <c r="H444" s="60" t="s">
        <v>10</v>
      </c>
      <c r="I444" s="59" t="s">
        <v>205</v>
      </c>
      <c r="J444" s="60" t="s">
        <v>203</v>
      </c>
      <c r="K444" s="60">
        <v>0</v>
      </c>
      <c r="L444" s="60">
        <v>1</v>
      </c>
      <c r="M444" s="62">
        <v>43146</v>
      </c>
      <c r="N444" s="60" t="s">
        <v>27</v>
      </c>
      <c r="O444" s="60" t="s">
        <v>112</v>
      </c>
      <c r="S444" s="59">
        <v>16</v>
      </c>
      <c r="T444" s="60" t="s">
        <v>29</v>
      </c>
      <c r="U444" s="62">
        <v>43147</v>
      </c>
      <c r="V444" s="62">
        <v>43151</v>
      </c>
      <c r="W444" s="62">
        <v>43169</v>
      </c>
      <c r="X444" s="27">
        <f>IF(AND(V444="",R444&lt;&gt;""),1,0)</f>
        <v>0</v>
      </c>
      <c r="Y444" s="27">
        <f>IF(AND(R444="",U444="",V444=""),1,0)</f>
        <v>0</v>
      </c>
      <c r="Z444" s="27">
        <f>IF(AND(OR(V444&lt;&gt;"",U444&lt;&gt;""),W444=""),1,0)</f>
        <v>0</v>
      </c>
      <c r="AA444" s="27">
        <f>IF(AND(V444&lt;&gt;"",W444=""),1,0)</f>
        <v>0</v>
      </c>
      <c r="AB444" s="27"/>
      <c r="AC444" s="27"/>
      <c r="AD444" s="27"/>
      <c r="AE444" s="5" t="str">
        <f ca="1">IF(Y444&lt;&gt;0,NETWORKDAYS(M444,TODAY()),"")</f>
        <v/>
      </c>
      <c r="AF444" s="59" t="str">
        <f>IF(Z444=1,NETWORKDAYS(M444,U444),"")</f>
        <v/>
      </c>
      <c r="AG444" s="5" t="str">
        <f ca="1">IF(AA444=1,_xlfn.DAYS(TODAY(),V444),"")</f>
        <v/>
      </c>
    </row>
    <row r="445" spans="1:33" x14ac:dyDescent="0.25">
      <c r="A445" s="59">
        <v>3522443</v>
      </c>
      <c r="B445" s="71" t="s">
        <v>424</v>
      </c>
      <c r="C445" s="71">
        <f>VLOOKUP(D445,[1]vacantes!$H:$I,2,FALSE)</f>
        <v>1237</v>
      </c>
      <c r="D445" s="71" t="str">
        <f>F445&amp;"-"&amp;S445&amp;"-"&amp;IF(V445="",1,2)</f>
        <v>251-16-2</v>
      </c>
      <c r="E445" s="71" t="s">
        <v>1144</v>
      </c>
      <c r="F445" s="71">
        <v>251</v>
      </c>
      <c r="G445" s="72" t="s">
        <v>45</v>
      </c>
      <c r="H445" s="60" t="s">
        <v>10</v>
      </c>
      <c r="I445" s="59" t="s">
        <v>205</v>
      </c>
      <c r="J445" s="60" t="s">
        <v>203</v>
      </c>
      <c r="K445" s="60">
        <v>0</v>
      </c>
      <c r="L445" s="60">
        <v>1</v>
      </c>
      <c r="M445" s="62">
        <v>43150</v>
      </c>
      <c r="N445" s="60" t="s">
        <v>27</v>
      </c>
      <c r="O445" s="60" t="s">
        <v>112</v>
      </c>
      <c r="S445" s="59">
        <v>16</v>
      </c>
      <c r="T445" s="60" t="s">
        <v>29</v>
      </c>
      <c r="U445" s="62">
        <v>43153</v>
      </c>
      <c r="V445" s="62">
        <v>43157</v>
      </c>
      <c r="W445" s="62">
        <v>43193</v>
      </c>
      <c r="X445" s="27">
        <f>IF(AND(V445="",R445&lt;&gt;""),1,0)</f>
        <v>0</v>
      </c>
      <c r="Y445" s="27">
        <f>IF(AND(R445="",U445="",V445=""),1,0)</f>
        <v>0</v>
      </c>
      <c r="Z445" s="27">
        <f>IF(AND(OR(V445&lt;&gt;"",U445&lt;&gt;""),W445=""),1,0)</f>
        <v>0</v>
      </c>
      <c r="AA445" s="27">
        <f>IF(AND(V445&lt;&gt;"",W445=""),1,0)</f>
        <v>0</v>
      </c>
      <c r="AB445" s="27"/>
      <c r="AC445" s="27"/>
      <c r="AD445" s="27"/>
      <c r="AE445" s="5" t="str">
        <f ca="1">IF(Y445&lt;&gt;0,NETWORKDAYS(M445,TODAY()),"")</f>
        <v/>
      </c>
      <c r="AF445" s="59" t="str">
        <f>IF(Z445=1,NETWORKDAYS(M445,U445),"")</f>
        <v/>
      </c>
      <c r="AG445" s="5" t="str">
        <f ca="1">IF(AA445=1,_xlfn.DAYS(TODAY(),V445),"")</f>
        <v/>
      </c>
    </row>
    <row r="446" spans="1:33" x14ac:dyDescent="0.25">
      <c r="A446" s="59">
        <v>3534747</v>
      </c>
      <c r="B446" s="71" t="s">
        <v>590</v>
      </c>
      <c r="C446" s="71">
        <f>VLOOKUP(D446,[1]vacantes!$H:$I,2,FALSE)</f>
        <v>1237</v>
      </c>
      <c r="D446" s="71" t="str">
        <f>F446&amp;"-"&amp;S446&amp;"-"&amp;IF(V446="",1,2)</f>
        <v>251-16-2</v>
      </c>
      <c r="E446" s="71" t="s">
        <v>1144</v>
      </c>
      <c r="F446" s="71">
        <v>251</v>
      </c>
      <c r="G446" s="71" t="s">
        <v>45</v>
      </c>
      <c r="H446" s="62" t="s">
        <v>10</v>
      </c>
      <c r="I446" s="60" t="s">
        <v>205</v>
      </c>
      <c r="J446" s="60" t="s">
        <v>203</v>
      </c>
      <c r="K446" s="60">
        <v>0</v>
      </c>
      <c r="L446" s="60">
        <v>1</v>
      </c>
      <c r="M446" s="62">
        <v>43172</v>
      </c>
      <c r="N446" s="60" t="s">
        <v>27</v>
      </c>
      <c r="O446" s="60" t="s">
        <v>112</v>
      </c>
      <c r="S446" s="59">
        <v>16</v>
      </c>
      <c r="T446" s="60" t="s">
        <v>29</v>
      </c>
      <c r="U446" s="62">
        <v>43174</v>
      </c>
      <c r="V446" s="62">
        <v>43179</v>
      </c>
      <c r="W446" s="62">
        <v>43193</v>
      </c>
      <c r="X446" s="27">
        <f>IF(AND(V446="",R446&lt;&gt;""),1,0)</f>
        <v>0</v>
      </c>
      <c r="Y446" s="27">
        <f>IF(AND(R446="",U446="",V446=""),1,0)</f>
        <v>0</v>
      </c>
      <c r="Z446" s="27">
        <f>IF(AND(OR(V446&lt;&gt;"",U446&lt;&gt;""),W446=""),1,0)</f>
        <v>0</v>
      </c>
      <c r="AA446" s="27">
        <f>IF(AND(V446&lt;&gt;"",W446=""),1,0)</f>
        <v>0</v>
      </c>
      <c r="AB446" s="27"/>
      <c r="AC446" s="27"/>
      <c r="AD446" s="27"/>
      <c r="AE446" s="5" t="str">
        <f ca="1">IF(Y446&lt;&gt;0,NETWORKDAYS(M446,TODAY()),"")</f>
        <v/>
      </c>
      <c r="AF446" s="59" t="str">
        <f>IF(Z446=1,NETWORKDAYS(M446,U446),"")</f>
        <v/>
      </c>
      <c r="AG446" s="5" t="str">
        <f ca="1">IF(AA446=1,_xlfn.DAYS(TODAY(),V446),"")</f>
        <v/>
      </c>
    </row>
    <row r="447" spans="1:33" x14ac:dyDescent="0.25">
      <c r="A447" s="59">
        <v>3552219</v>
      </c>
      <c r="B447" s="71" t="s">
        <v>1048</v>
      </c>
      <c r="C447" s="71">
        <f>VLOOKUP(D447,[1]vacantes!$H:$I,2,FALSE)</f>
        <v>1237</v>
      </c>
      <c r="D447" s="71" t="str">
        <f>F447&amp;"-"&amp;S447&amp;"-"&amp;IF(V447="",1,2)</f>
        <v>251-16-2</v>
      </c>
      <c r="E447" s="71" t="s">
        <v>1144</v>
      </c>
      <c r="F447" s="71">
        <v>251</v>
      </c>
      <c r="G447" s="72" t="s">
        <v>45</v>
      </c>
      <c r="H447" s="60" t="s">
        <v>10</v>
      </c>
      <c r="I447" s="60" t="s">
        <v>205</v>
      </c>
      <c r="J447" s="60" t="s">
        <v>203</v>
      </c>
      <c r="K447" s="60" t="s">
        <v>921</v>
      </c>
      <c r="L447" s="60">
        <v>2</v>
      </c>
      <c r="M447" s="62">
        <v>43207</v>
      </c>
      <c r="N447" s="60" t="s">
        <v>27</v>
      </c>
      <c r="O447" s="60" t="s">
        <v>112</v>
      </c>
      <c r="S447" s="59">
        <v>16</v>
      </c>
      <c r="T447" s="60" t="s">
        <v>29</v>
      </c>
      <c r="U447" s="62">
        <v>43210</v>
      </c>
      <c r="V447" s="62">
        <v>43214</v>
      </c>
      <c r="W447" s="57">
        <v>43214</v>
      </c>
      <c r="X447" s="27">
        <f>IF(AND(V447="",R447&lt;&gt;""),1,0)</f>
        <v>0</v>
      </c>
      <c r="Y447" s="27">
        <f>IF(AND(R447="",U447="",V447=""),1,0)</f>
        <v>0</v>
      </c>
      <c r="Z447" s="27">
        <f>IF(AND(OR(V447&lt;&gt;"",U447&lt;&gt;""),W447=""),1,0)</f>
        <v>0</v>
      </c>
      <c r="AA447" s="27">
        <f>IF(AND(V447&lt;&gt;"",W447=""),1,0)</f>
        <v>0</v>
      </c>
      <c r="AB447" s="27"/>
      <c r="AC447" s="27"/>
      <c r="AD447" s="27"/>
      <c r="AE447" s="5" t="str">
        <f ca="1">IF(Y447&lt;&gt;0,NETWORKDAYS(M447,TODAY()),"")</f>
        <v/>
      </c>
      <c r="AF447" s="59" t="str">
        <f>IF(Z447=1,NETWORKDAYS(M447,U447),"")</f>
        <v/>
      </c>
      <c r="AG447" s="5" t="str">
        <f ca="1">IF(AA447=1,_xlfn.DAYS(TODAY(),V447),"")</f>
        <v/>
      </c>
    </row>
    <row r="448" spans="1:33" x14ac:dyDescent="0.25">
      <c r="A448" s="59">
        <v>3552305</v>
      </c>
      <c r="B448" s="71" t="s">
        <v>930</v>
      </c>
      <c r="C448" s="71">
        <f>VLOOKUP(D448,[1]vacantes!$H:$I,2,FALSE)</f>
        <v>1238</v>
      </c>
      <c r="D448" s="71" t="str">
        <f>F448&amp;"-"&amp;S448&amp;"-"&amp;IF(V448="",1,2)</f>
        <v>248-15-2</v>
      </c>
      <c r="E448" s="71" t="s">
        <v>1175</v>
      </c>
      <c r="F448" s="71">
        <v>248</v>
      </c>
      <c r="G448" s="72" t="s">
        <v>365</v>
      </c>
      <c r="H448" s="60" t="s">
        <v>884</v>
      </c>
      <c r="I448" s="60" t="s">
        <v>561</v>
      </c>
      <c r="J448" s="60" t="s">
        <v>203</v>
      </c>
      <c r="K448" s="62">
        <v>34513</v>
      </c>
      <c r="L448" s="60">
        <v>1</v>
      </c>
      <c r="M448" s="62">
        <v>43148</v>
      </c>
      <c r="N448" s="60" t="s">
        <v>27</v>
      </c>
      <c r="O448" s="60" t="s">
        <v>112</v>
      </c>
      <c r="S448" s="59">
        <v>15</v>
      </c>
      <c r="T448" s="60" t="s">
        <v>369</v>
      </c>
      <c r="U448" s="62">
        <v>43210</v>
      </c>
      <c r="V448" s="62">
        <v>43214</v>
      </c>
      <c r="W448" s="57">
        <v>43214</v>
      </c>
      <c r="X448" s="27">
        <f>IF(AND(V448="",R448&lt;&gt;""),1,0)</f>
        <v>0</v>
      </c>
      <c r="Y448" s="27">
        <f>IF(AND(R448="",U448="",V448=""),1,0)</f>
        <v>0</v>
      </c>
      <c r="Z448" s="27">
        <f>IF(AND(OR(V448&lt;&gt;"",U448&lt;&gt;""),W448=""),1,0)</f>
        <v>0</v>
      </c>
      <c r="AA448" s="27">
        <f>IF(AND(V448&lt;&gt;"",W448=""),1,0)</f>
        <v>0</v>
      </c>
      <c r="AB448" s="27"/>
      <c r="AC448" s="27"/>
      <c r="AD448" s="27"/>
      <c r="AE448" s="5" t="str">
        <f ca="1">IF(Y448&lt;&gt;0,NETWORKDAYS(M448,TODAY()),"")</f>
        <v/>
      </c>
      <c r="AF448" s="59" t="str">
        <f>IF(Z448=1,NETWORKDAYS(M448,U448),"")</f>
        <v/>
      </c>
      <c r="AG448" s="5" t="str">
        <f ca="1">IF(AA448=1,_xlfn.DAYS(TODAY(),V448),"")</f>
        <v/>
      </c>
    </row>
    <row r="449" spans="1:33" x14ac:dyDescent="0.25">
      <c r="A449" s="59">
        <v>3522497</v>
      </c>
      <c r="B449" s="71" t="s">
        <v>502</v>
      </c>
      <c r="C449" s="71">
        <f>VLOOKUP(D449,[1]vacantes!$H:$I,2,FALSE)</f>
        <v>1239</v>
      </c>
      <c r="D449" s="71" t="str">
        <f>F449&amp;"-"&amp;S449&amp;"-"&amp;IF(V449="",1,2)</f>
        <v>478-14-2</v>
      </c>
      <c r="E449" s="71" t="e">
        <v>#N/A</v>
      </c>
      <c r="F449" s="92">
        <v>478</v>
      </c>
      <c r="G449" s="71" t="s">
        <v>69</v>
      </c>
      <c r="H449" s="62" t="s">
        <v>70</v>
      </c>
      <c r="I449" s="60" t="s">
        <v>205</v>
      </c>
      <c r="J449" s="60" t="s">
        <v>203</v>
      </c>
      <c r="K449" s="60">
        <v>0</v>
      </c>
      <c r="L449" s="60">
        <v>1</v>
      </c>
      <c r="M449" s="62">
        <v>43150</v>
      </c>
      <c r="N449" s="60" t="s">
        <v>28</v>
      </c>
      <c r="O449" s="60" t="s">
        <v>151</v>
      </c>
      <c r="S449" s="59">
        <v>14</v>
      </c>
      <c r="T449" s="60" t="s">
        <v>35</v>
      </c>
      <c r="U449" s="62">
        <v>43153</v>
      </c>
      <c r="V449" s="62">
        <v>43157</v>
      </c>
      <c r="W449" s="57">
        <v>0</v>
      </c>
      <c r="X449" s="27">
        <f>IF(AND(V449="",R449&lt;&gt;""),1,0)</f>
        <v>0</v>
      </c>
      <c r="Y449" s="27">
        <f>IF(AND(R449="",U449="",V449=""),1,0)</f>
        <v>0</v>
      </c>
      <c r="Z449" s="27">
        <f>IF(AND(OR(V449&lt;&gt;"",U449&lt;&gt;""),W449=""),1,0)</f>
        <v>0</v>
      </c>
      <c r="AA449" s="27">
        <f>IF(AND(V449&lt;&gt;"",W449=""),1,0)</f>
        <v>0</v>
      </c>
      <c r="AB449" s="27"/>
      <c r="AC449" s="27"/>
      <c r="AD449" s="27"/>
      <c r="AE449" s="5" t="str">
        <f ca="1">IF(Y449&lt;&gt;0,NETWORKDAYS(M449,TODAY()),"")</f>
        <v/>
      </c>
      <c r="AF449" s="59" t="str">
        <f>IF(Z449=1,NETWORKDAYS(M449,U449),"")</f>
        <v/>
      </c>
      <c r="AG449" s="5" t="str">
        <f ca="1">IF(AA449=1,_xlfn.DAYS(TODAY(),V449),"")</f>
        <v/>
      </c>
    </row>
    <row r="450" spans="1:33" x14ac:dyDescent="0.25">
      <c r="A450" s="59">
        <v>3522294</v>
      </c>
      <c r="B450" s="71" t="s">
        <v>375</v>
      </c>
      <c r="C450" s="71">
        <f>VLOOKUP(D450,[1]vacantes!$H:$I,2,FALSE)</f>
        <v>1241</v>
      </c>
      <c r="D450" s="71" t="str">
        <f>F450&amp;"-"&amp;S450&amp;"-"&amp;IF(V450="",1,2)</f>
        <v>331-14-2</v>
      </c>
      <c r="E450" s="71" t="s">
        <v>1157</v>
      </c>
      <c r="F450" s="71">
        <v>331</v>
      </c>
      <c r="G450" s="72" t="s">
        <v>376</v>
      </c>
      <c r="H450" s="60" t="s">
        <v>12</v>
      </c>
      <c r="I450" s="60" t="s">
        <v>363</v>
      </c>
      <c r="J450" s="60" t="s">
        <v>204</v>
      </c>
      <c r="K450" s="60">
        <v>0</v>
      </c>
      <c r="L450" s="60">
        <v>1</v>
      </c>
      <c r="M450" s="62">
        <v>43150</v>
      </c>
      <c r="N450" s="60" t="s">
        <v>27</v>
      </c>
      <c r="O450" s="60" t="s">
        <v>112</v>
      </c>
      <c r="S450" s="59">
        <v>14</v>
      </c>
      <c r="T450" s="60" t="s">
        <v>35</v>
      </c>
      <c r="U450" s="62">
        <v>43152</v>
      </c>
      <c r="V450" s="62">
        <v>43157</v>
      </c>
      <c r="W450" s="57">
        <v>0</v>
      </c>
      <c r="X450" s="27">
        <f>IF(AND(V450="",R450&lt;&gt;""),1,0)</f>
        <v>0</v>
      </c>
      <c r="Y450" s="27">
        <f>IF(AND(R450="",U450="",V450=""),1,0)</f>
        <v>0</v>
      </c>
      <c r="Z450" s="27">
        <f>IF(AND(OR(V450&lt;&gt;"",U450&lt;&gt;""),W450=""),1,0)</f>
        <v>0</v>
      </c>
      <c r="AA450" s="27">
        <f>IF(AND(V450&lt;&gt;"",W450=""),1,0)</f>
        <v>0</v>
      </c>
      <c r="AB450" s="27"/>
      <c r="AC450" s="27"/>
      <c r="AD450" s="27"/>
      <c r="AE450" s="5" t="str">
        <f ca="1">IF(Y450&lt;&gt;0,NETWORKDAYS(M450,TODAY()),"")</f>
        <v/>
      </c>
      <c r="AF450" s="59" t="str">
        <f>IF(Z450=1,NETWORKDAYS(M450,U450),"")</f>
        <v/>
      </c>
      <c r="AG450" s="5" t="str">
        <f ca="1">IF(AA450=1,_xlfn.DAYS(TODAY(),V450),"")</f>
        <v/>
      </c>
    </row>
    <row r="451" spans="1:33" x14ac:dyDescent="0.25">
      <c r="A451" s="59">
        <v>3522422</v>
      </c>
      <c r="B451" s="71" t="s">
        <v>352</v>
      </c>
      <c r="C451" s="71">
        <f>VLOOKUP(D451,[1]vacantes!$H:$I,2,FALSE)</f>
        <v>1242</v>
      </c>
      <c r="D451" s="71" t="str">
        <f>F451&amp;"-"&amp;S451&amp;"-"&amp;IF(V451="",1,2)</f>
        <v>318-16-2</v>
      </c>
      <c r="E451" s="71" t="s">
        <v>1133</v>
      </c>
      <c r="F451" s="71">
        <v>318</v>
      </c>
      <c r="G451" s="72" t="s">
        <v>48</v>
      </c>
      <c r="H451" s="60" t="s">
        <v>349</v>
      </c>
      <c r="I451" s="59" t="s">
        <v>205</v>
      </c>
      <c r="J451" s="60" t="s">
        <v>203</v>
      </c>
      <c r="K451" s="60">
        <v>0</v>
      </c>
      <c r="L451" s="60">
        <v>1</v>
      </c>
      <c r="M451" s="62">
        <v>43150</v>
      </c>
      <c r="N451" s="60" t="s">
        <v>28</v>
      </c>
      <c r="O451" s="60" t="s">
        <v>112</v>
      </c>
      <c r="S451" s="59">
        <v>16</v>
      </c>
      <c r="T451" s="60" t="s">
        <v>29</v>
      </c>
      <c r="U451" s="62">
        <v>43152</v>
      </c>
      <c r="V451" s="62">
        <v>43157</v>
      </c>
      <c r="W451" s="62">
        <v>43180</v>
      </c>
      <c r="X451" s="27">
        <f>IF(AND(V451="",R451&lt;&gt;""),1,0)</f>
        <v>0</v>
      </c>
      <c r="Y451" s="27">
        <f>IF(AND(R451="",U451="",V451=""),1,0)</f>
        <v>0</v>
      </c>
      <c r="Z451" s="27">
        <f>IF(AND(OR(V451&lt;&gt;"",U451&lt;&gt;""),W451=""),1,0)</f>
        <v>0</v>
      </c>
      <c r="AA451" s="27">
        <f>IF(AND(V451&lt;&gt;"",W451=""),1,0)</f>
        <v>0</v>
      </c>
      <c r="AB451" s="27"/>
      <c r="AC451" s="27"/>
      <c r="AD451" s="27"/>
      <c r="AE451" s="5" t="str">
        <f ca="1">IF(Y451&lt;&gt;0,NETWORKDAYS(M451,TODAY()),"")</f>
        <v/>
      </c>
      <c r="AF451" s="59" t="str">
        <f>IF(Z451=1,NETWORKDAYS(M451,U451),"")</f>
        <v/>
      </c>
      <c r="AG451" s="5" t="str">
        <f ca="1">IF(AA451=1,_xlfn.DAYS(TODAY(),V451),"")</f>
        <v/>
      </c>
    </row>
    <row r="452" spans="1:33" x14ac:dyDescent="0.25">
      <c r="A452" s="59">
        <v>3522402</v>
      </c>
      <c r="B452" s="71" t="s">
        <v>429</v>
      </c>
      <c r="C452" s="71">
        <f>VLOOKUP(D452,[1]vacantes!$H:$I,2,FALSE)</f>
        <v>1243</v>
      </c>
      <c r="D452" s="71" t="str">
        <f>F452&amp;"-"&amp;S452&amp;"-"&amp;IF(V452="",1,2)</f>
        <v>270-14-2</v>
      </c>
      <c r="E452" s="71" t="s">
        <v>1156</v>
      </c>
      <c r="F452" s="71">
        <v>270</v>
      </c>
      <c r="G452" s="72" t="s">
        <v>150</v>
      </c>
      <c r="H452" s="60" t="s">
        <v>41</v>
      </c>
      <c r="I452" s="60" t="s">
        <v>381</v>
      </c>
      <c r="J452" s="60" t="s">
        <v>204</v>
      </c>
      <c r="K452" s="60">
        <v>0</v>
      </c>
      <c r="L452" s="60">
        <v>1</v>
      </c>
      <c r="M452" s="62">
        <v>43150</v>
      </c>
      <c r="N452" s="60" t="s">
        <v>28</v>
      </c>
      <c r="O452" s="60" t="s">
        <v>134</v>
      </c>
      <c r="S452" s="59">
        <v>14</v>
      </c>
      <c r="T452" s="60" t="s">
        <v>35</v>
      </c>
      <c r="U452" s="62">
        <v>43152</v>
      </c>
      <c r="V452" s="62">
        <v>43157</v>
      </c>
      <c r="W452" s="62">
        <v>43193</v>
      </c>
      <c r="X452" s="27">
        <f>IF(AND(V452="",R452&lt;&gt;""),1,0)</f>
        <v>0</v>
      </c>
      <c r="Y452" s="27">
        <f>IF(AND(R452="",U452="",V452=""),1,0)</f>
        <v>0</v>
      </c>
      <c r="Z452" s="27">
        <f>IF(AND(OR(V452&lt;&gt;"",U452&lt;&gt;""),W452=""),1,0)</f>
        <v>0</v>
      </c>
      <c r="AA452" s="27">
        <f>IF(AND(V452&lt;&gt;"",W452=""),1,0)</f>
        <v>0</v>
      </c>
      <c r="AB452" s="27"/>
      <c r="AC452" s="27"/>
      <c r="AD452" s="27"/>
      <c r="AE452" s="5" t="str">
        <f ca="1">IF(Y452&lt;&gt;0,NETWORKDAYS(M452,TODAY()),"")</f>
        <v/>
      </c>
      <c r="AF452" s="59" t="str">
        <f>IF(Z452=1,NETWORKDAYS(M452,U452),"")</f>
        <v/>
      </c>
      <c r="AG452" s="5" t="str">
        <f ca="1">IF(AA452=1,_xlfn.DAYS(TODAY(),V452),"")</f>
        <v/>
      </c>
    </row>
    <row r="453" spans="1:33" x14ac:dyDescent="0.25">
      <c r="A453" s="59">
        <v>3526438</v>
      </c>
      <c r="B453" s="71" t="s">
        <v>706</v>
      </c>
      <c r="C453" s="71">
        <f>VLOOKUP(D453,[1]vacantes!$H:$I,2,FALSE)</f>
        <v>1243</v>
      </c>
      <c r="D453" s="71" t="str">
        <f>F453&amp;"-"&amp;S453&amp;"-"&amp;IF(V453="",1,2)</f>
        <v>270-14-2</v>
      </c>
      <c r="E453" s="71" t="s">
        <v>1156</v>
      </c>
      <c r="F453" s="71">
        <v>270</v>
      </c>
      <c r="G453" s="72" t="s">
        <v>150</v>
      </c>
      <c r="H453" s="60" t="s">
        <v>41</v>
      </c>
      <c r="I453" s="60" t="s">
        <v>205</v>
      </c>
      <c r="J453" s="60" t="s">
        <v>203</v>
      </c>
      <c r="K453" s="60">
        <v>0</v>
      </c>
      <c r="L453" s="60">
        <v>2</v>
      </c>
      <c r="M453" s="62">
        <v>43158</v>
      </c>
      <c r="N453" s="60" t="s">
        <v>28</v>
      </c>
      <c r="O453" s="60" t="s">
        <v>112</v>
      </c>
      <c r="S453" s="59">
        <v>14</v>
      </c>
      <c r="T453" s="60" t="s">
        <v>35</v>
      </c>
      <c r="U453" s="62">
        <v>43161</v>
      </c>
      <c r="V453" s="62">
        <v>43164</v>
      </c>
      <c r="W453" s="57">
        <v>0</v>
      </c>
      <c r="X453" s="27">
        <f>IF(AND(V453="",R453&lt;&gt;""),1,0)</f>
        <v>0</v>
      </c>
      <c r="Y453" s="27">
        <f>IF(AND(R453="",U453="",V453=""),1,0)</f>
        <v>0</v>
      </c>
      <c r="Z453" s="27">
        <f>IF(AND(OR(V453&lt;&gt;"",U453&lt;&gt;""),W453=""),1,0)</f>
        <v>0</v>
      </c>
      <c r="AA453" s="27">
        <f>IF(AND(V453&lt;&gt;"",W453=""),1,0)</f>
        <v>0</v>
      </c>
      <c r="AB453" s="27"/>
      <c r="AC453" s="27"/>
      <c r="AD453" s="27"/>
      <c r="AE453" s="5" t="str">
        <f ca="1">IF(Y453&lt;&gt;0,NETWORKDAYS(M453,TODAY()),"")</f>
        <v/>
      </c>
      <c r="AF453" s="59" t="str">
        <f>IF(Z453=1,NETWORKDAYS(M453,U453),"")</f>
        <v/>
      </c>
      <c r="AG453" s="5" t="str">
        <f ca="1">IF(AA453=1,_xlfn.DAYS(TODAY(),V453),"")</f>
        <v/>
      </c>
    </row>
    <row r="454" spans="1:33" x14ac:dyDescent="0.25">
      <c r="A454" s="59">
        <v>3522302</v>
      </c>
      <c r="B454" s="71" t="s">
        <v>362</v>
      </c>
      <c r="C454" s="71">
        <f>VLOOKUP(D454,[1]vacantes!$H:$I,2,FALSE)</f>
        <v>1246</v>
      </c>
      <c r="D454" s="71" t="str">
        <f>F454&amp;"-"&amp;S454&amp;"-"&amp;IF(V454="",1,2)</f>
        <v>242-17-2</v>
      </c>
      <c r="E454" s="71" t="s">
        <v>1130</v>
      </c>
      <c r="F454" s="71">
        <v>242</v>
      </c>
      <c r="G454" s="72" t="s">
        <v>53</v>
      </c>
      <c r="H454" s="60" t="s">
        <v>10</v>
      </c>
      <c r="I454" s="60" t="s">
        <v>363</v>
      </c>
      <c r="J454" s="60" t="s">
        <v>204</v>
      </c>
      <c r="K454" s="60">
        <v>0</v>
      </c>
      <c r="L454" s="60">
        <v>2</v>
      </c>
      <c r="M454" s="62">
        <v>43150</v>
      </c>
      <c r="N454" s="60" t="s">
        <v>28</v>
      </c>
      <c r="O454" s="60" t="s">
        <v>112</v>
      </c>
      <c r="S454" s="59">
        <v>17</v>
      </c>
      <c r="T454" s="60" t="s">
        <v>23</v>
      </c>
      <c r="U454" s="62">
        <v>43153</v>
      </c>
      <c r="V454" s="62">
        <v>43157</v>
      </c>
      <c r="W454" s="57">
        <v>0</v>
      </c>
      <c r="X454" s="27">
        <f>IF(AND(V454="",R454&lt;&gt;""),1,0)</f>
        <v>0</v>
      </c>
      <c r="Y454" s="27">
        <f>IF(AND(R454="",U454="",V454=""),1,0)</f>
        <v>0</v>
      </c>
      <c r="Z454" s="27">
        <f>IF(AND(OR(V454&lt;&gt;"",U454&lt;&gt;""),W454=""),1,0)</f>
        <v>0</v>
      </c>
      <c r="AA454" s="27">
        <f>IF(AND(V454&lt;&gt;"",W454=""),1,0)</f>
        <v>0</v>
      </c>
      <c r="AB454" s="27"/>
      <c r="AC454" s="27"/>
      <c r="AD454" s="27"/>
      <c r="AE454" s="5" t="str">
        <f ca="1">IF(Y454&lt;&gt;0,NETWORKDAYS(M454,TODAY()),"")</f>
        <v/>
      </c>
      <c r="AF454" s="59" t="str">
        <f>IF(Z454=1,NETWORKDAYS(M454,U454),"")</f>
        <v/>
      </c>
      <c r="AG454" s="5" t="str">
        <f ca="1">IF(AA454=1,_xlfn.DAYS(TODAY(),V454),"")</f>
        <v/>
      </c>
    </row>
    <row r="455" spans="1:33" x14ac:dyDescent="0.25">
      <c r="A455" s="59">
        <v>3526400</v>
      </c>
      <c r="B455" s="71" t="s">
        <v>348</v>
      </c>
      <c r="C455" s="71">
        <f>VLOOKUP(D455,[1]vacantes!$H:$I,2,FALSE)</f>
        <v>1247</v>
      </c>
      <c r="D455" s="71" t="str">
        <f>F455&amp;"-"&amp;S455&amp;"-"&amp;IF(V455="",1,2)</f>
        <v>473-17-2</v>
      </c>
      <c r="E455" s="71" t="e">
        <v>#N/A</v>
      </c>
      <c r="F455" s="71">
        <v>473</v>
      </c>
      <c r="G455" s="72" t="s">
        <v>478</v>
      </c>
      <c r="H455" s="60" t="s">
        <v>349</v>
      </c>
      <c r="I455" s="60" t="s">
        <v>215</v>
      </c>
      <c r="J455" s="60" t="s">
        <v>203</v>
      </c>
      <c r="K455" s="60">
        <v>0</v>
      </c>
      <c r="L455" s="60">
        <v>1</v>
      </c>
      <c r="M455" s="62">
        <v>43151</v>
      </c>
      <c r="N455" s="60" t="s">
        <v>28</v>
      </c>
      <c r="O455" s="60" t="s">
        <v>172</v>
      </c>
      <c r="S455" s="59">
        <v>17</v>
      </c>
      <c r="T455" s="60" t="s">
        <v>23</v>
      </c>
      <c r="U455" s="62">
        <v>43159</v>
      </c>
      <c r="V455" s="62">
        <v>43164</v>
      </c>
      <c r="W455" s="57">
        <v>0</v>
      </c>
      <c r="X455" s="27">
        <f>IF(AND(V455="",R455&lt;&gt;""),1,0)</f>
        <v>0</v>
      </c>
      <c r="Y455" s="27">
        <f>IF(AND(R455="",U455="",V455=""),1,0)</f>
        <v>0</v>
      </c>
      <c r="Z455" s="27">
        <f>IF(AND(OR(V455&lt;&gt;"",U455&lt;&gt;""),W455=""),1,0)</f>
        <v>0</v>
      </c>
      <c r="AA455" s="27">
        <f>IF(AND(V455&lt;&gt;"",W455=""),1,0)</f>
        <v>0</v>
      </c>
      <c r="AB455" s="27"/>
      <c r="AC455" s="27"/>
      <c r="AD455" s="27"/>
      <c r="AE455" s="5" t="str">
        <f ca="1">IF(Y455&lt;&gt;0,NETWORKDAYS(M455,TODAY()),"")</f>
        <v/>
      </c>
      <c r="AF455" s="59" t="str">
        <f>IF(Z455=1,NETWORKDAYS(M455,U455),"")</f>
        <v/>
      </c>
      <c r="AG455" s="5" t="str">
        <f ca="1">IF(AA455=1,_xlfn.DAYS(TODAY(),V455),"")</f>
        <v/>
      </c>
    </row>
    <row r="456" spans="1:33" x14ac:dyDescent="0.25">
      <c r="A456" s="59">
        <v>3522555</v>
      </c>
      <c r="B456" s="71" t="s">
        <v>373</v>
      </c>
      <c r="C456" s="71">
        <f>VLOOKUP(D456,[1]vacantes!$H:$I,2,FALSE)</f>
        <v>1249</v>
      </c>
      <c r="D456" s="71" t="str">
        <f>F456&amp;"-"&amp;S456&amp;"-"&amp;IF(V456="",1,2)</f>
        <v>266-14-2</v>
      </c>
      <c r="E456" s="71" t="s">
        <v>1155</v>
      </c>
      <c r="F456" s="71">
        <v>266</v>
      </c>
      <c r="G456" s="72" t="s">
        <v>140</v>
      </c>
      <c r="H456" s="60" t="s">
        <v>41</v>
      </c>
      <c r="I456" s="60" t="s">
        <v>374</v>
      </c>
      <c r="J456" s="60" t="s">
        <v>204</v>
      </c>
      <c r="K456" s="60">
        <v>0</v>
      </c>
      <c r="L456" s="60">
        <v>1</v>
      </c>
      <c r="M456" s="62">
        <v>43151</v>
      </c>
      <c r="N456" s="60" t="s">
        <v>27</v>
      </c>
      <c r="O456" s="60" t="s">
        <v>112</v>
      </c>
      <c r="S456" s="59">
        <v>14</v>
      </c>
      <c r="T456" s="60" t="s">
        <v>35</v>
      </c>
      <c r="U456" s="62">
        <v>43154</v>
      </c>
      <c r="V456" s="62">
        <v>43157</v>
      </c>
      <c r="W456" s="57">
        <v>0</v>
      </c>
      <c r="X456" s="27">
        <f>IF(AND(V456="",R456&lt;&gt;""),1,0)</f>
        <v>0</v>
      </c>
      <c r="Y456" s="27">
        <f>IF(AND(R456="",U456="",V456=""),1,0)</f>
        <v>0</v>
      </c>
      <c r="Z456" s="27">
        <f>IF(AND(OR(V456&lt;&gt;"",U456&lt;&gt;""),W456=""),1,0)</f>
        <v>0</v>
      </c>
      <c r="AA456" s="27">
        <f>IF(AND(V456&lt;&gt;"",W456=""),1,0)</f>
        <v>0</v>
      </c>
      <c r="AB456" s="27"/>
      <c r="AC456" s="27"/>
      <c r="AD456" s="27"/>
      <c r="AE456" s="5" t="str">
        <f ca="1">IF(Y456&lt;&gt;0,NETWORKDAYS(M456,TODAY()),"")</f>
        <v/>
      </c>
      <c r="AF456" s="59" t="str">
        <f>IF(Z456=1,NETWORKDAYS(M456,U456),"")</f>
        <v/>
      </c>
      <c r="AG456" s="5" t="str">
        <f ca="1">IF(AA456=1,_xlfn.DAYS(TODAY(),V456),"")</f>
        <v/>
      </c>
    </row>
    <row r="457" spans="1:33" x14ac:dyDescent="0.25">
      <c r="A457" s="59">
        <v>3243814</v>
      </c>
      <c r="B457" s="71" t="s">
        <v>529</v>
      </c>
      <c r="C457" s="71">
        <f>VLOOKUP(D457,[1]vacantes!$H:$I,2,FALSE)</f>
        <v>1249</v>
      </c>
      <c r="D457" s="71" t="str">
        <f>F457&amp;"-"&amp;S457&amp;"-"&amp;IF(V457="",1,2)</f>
        <v>266-14-2</v>
      </c>
      <c r="E457" s="71" t="s">
        <v>1155</v>
      </c>
      <c r="F457" s="71">
        <v>266</v>
      </c>
      <c r="G457" s="71" t="s">
        <v>140</v>
      </c>
      <c r="H457" s="62" t="s">
        <v>41</v>
      </c>
      <c r="I457" s="60" t="s">
        <v>225</v>
      </c>
      <c r="J457" s="60" t="s">
        <v>204</v>
      </c>
      <c r="K457" s="60">
        <v>0</v>
      </c>
      <c r="L457" s="60">
        <v>3</v>
      </c>
      <c r="M457" s="62">
        <v>43159</v>
      </c>
      <c r="N457" s="60" t="s">
        <v>27</v>
      </c>
      <c r="O457" s="60" t="s">
        <v>112</v>
      </c>
      <c r="P457" s="60" t="s">
        <v>772</v>
      </c>
      <c r="S457" s="59">
        <v>14</v>
      </c>
      <c r="T457" s="60" t="s">
        <v>35</v>
      </c>
      <c r="U457" s="62">
        <v>43167</v>
      </c>
      <c r="V457" s="62">
        <v>43172</v>
      </c>
      <c r="W457" s="57">
        <v>43172</v>
      </c>
      <c r="X457" s="27">
        <f>IF(AND(V457="",R457&lt;&gt;""),1,0)</f>
        <v>0</v>
      </c>
      <c r="Y457" s="27">
        <f>IF(AND(R457="",U457="",V457=""),1,0)</f>
        <v>0</v>
      </c>
      <c r="Z457" s="27">
        <f>IF(AND(OR(V457&lt;&gt;"",U457&lt;&gt;""),W457=""),1,0)</f>
        <v>0</v>
      </c>
      <c r="AA457" s="27">
        <f>IF(AND(V457&lt;&gt;"",W457=""),1,0)</f>
        <v>0</v>
      </c>
      <c r="AB457" s="27"/>
      <c r="AC457" s="27"/>
      <c r="AD457" s="27"/>
      <c r="AE457" s="5" t="str">
        <f ca="1">IF(Y457&lt;&gt;0,NETWORKDAYS(M457,TODAY()),"")</f>
        <v/>
      </c>
      <c r="AF457" s="59" t="str">
        <f>IF(Z457=1,NETWORKDAYS(M457,U457),"")</f>
        <v/>
      </c>
      <c r="AG457" s="5" t="str">
        <f ca="1">IF(AA457=1,_xlfn.DAYS(TODAY(),V457),"")</f>
        <v/>
      </c>
    </row>
    <row r="458" spans="1:33" x14ac:dyDescent="0.25">
      <c r="A458" s="59">
        <v>3522522</v>
      </c>
      <c r="B458" s="71" t="s">
        <v>377</v>
      </c>
      <c r="C458" s="71">
        <f>VLOOKUP(D458,[1]vacantes!$H:$I,2,FALSE)</f>
        <v>1253</v>
      </c>
      <c r="D458" s="71" t="str">
        <f>F458&amp;"-"&amp;S458&amp;"-"&amp;IF(V458="",1,2)</f>
        <v>340-14-2</v>
      </c>
      <c r="E458" s="71" t="s">
        <v>1158</v>
      </c>
      <c r="F458" s="71">
        <v>340</v>
      </c>
      <c r="G458" s="72" t="s">
        <v>378</v>
      </c>
      <c r="H458" s="60" t="s">
        <v>357</v>
      </c>
      <c r="I458" s="59" t="s">
        <v>205</v>
      </c>
      <c r="J458" s="60" t="s">
        <v>203</v>
      </c>
      <c r="K458" s="60">
        <v>0</v>
      </c>
      <c r="L458" s="60">
        <v>1</v>
      </c>
      <c r="M458" s="62">
        <v>43152</v>
      </c>
      <c r="N458" s="60" t="s">
        <v>27</v>
      </c>
      <c r="O458" s="60" t="s">
        <v>112</v>
      </c>
      <c r="S458" s="59">
        <v>14</v>
      </c>
      <c r="T458" s="60" t="s">
        <v>35</v>
      </c>
      <c r="U458" s="62">
        <v>43153</v>
      </c>
      <c r="V458" s="62">
        <v>43157</v>
      </c>
      <c r="W458" s="62">
        <v>43165</v>
      </c>
      <c r="X458" s="27">
        <f>IF(AND(V458="",R458&lt;&gt;""),1,0)</f>
        <v>0</v>
      </c>
      <c r="Y458" s="27">
        <f>IF(AND(R458="",U458="",V458=""),1,0)</f>
        <v>0</v>
      </c>
      <c r="Z458" s="27">
        <f>IF(AND(OR(V458&lt;&gt;"",U458&lt;&gt;""),W458=""),1,0)</f>
        <v>0</v>
      </c>
      <c r="AA458" s="27">
        <f>IF(AND(V458&lt;&gt;"",W458=""),1,0)</f>
        <v>0</v>
      </c>
      <c r="AB458" s="27"/>
      <c r="AC458" s="27"/>
      <c r="AD458" s="27"/>
      <c r="AE458" s="5" t="str">
        <f ca="1">IF(Y458&lt;&gt;0,NETWORKDAYS(M458,TODAY()),"")</f>
        <v/>
      </c>
      <c r="AF458" s="59" t="str">
        <f>IF(Z458=1,NETWORKDAYS(M458,U458),"")</f>
        <v/>
      </c>
      <c r="AG458" s="5" t="str">
        <f ca="1">IF(AA458=1,_xlfn.DAYS(TODAY(),V458),"")</f>
        <v/>
      </c>
    </row>
    <row r="459" spans="1:33" x14ac:dyDescent="0.25">
      <c r="A459" s="59">
        <v>3531124</v>
      </c>
      <c r="B459" s="71" t="s">
        <v>629</v>
      </c>
      <c r="C459" s="71">
        <f>VLOOKUP(D459,[1]vacantes!$H:$I,2,FALSE)</f>
        <v>1253</v>
      </c>
      <c r="D459" s="71" t="str">
        <f>F459&amp;"-"&amp;S459&amp;"-"&amp;IF(V459="",1,2)</f>
        <v>340-14-2</v>
      </c>
      <c r="E459" s="71" t="s">
        <v>1158</v>
      </c>
      <c r="F459" s="71">
        <v>340</v>
      </c>
      <c r="G459" s="71" t="s">
        <v>378</v>
      </c>
      <c r="H459" s="62" t="s">
        <v>357</v>
      </c>
      <c r="I459" s="60" t="s">
        <v>205</v>
      </c>
      <c r="J459" s="60" t="s">
        <v>203</v>
      </c>
      <c r="K459" s="60">
        <v>0</v>
      </c>
      <c r="L459" s="60">
        <v>1</v>
      </c>
      <c r="M459" s="62">
        <v>43166</v>
      </c>
      <c r="N459" s="60" t="s">
        <v>27</v>
      </c>
      <c r="O459" s="60" t="s">
        <v>112</v>
      </c>
      <c r="S459" s="59">
        <v>14</v>
      </c>
      <c r="T459" s="60" t="s">
        <v>35</v>
      </c>
      <c r="U459" s="62">
        <v>43168</v>
      </c>
      <c r="V459" s="62">
        <v>43172</v>
      </c>
      <c r="W459" s="57">
        <v>43172</v>
      </c>
      <c r="X459" s="27">
        <f>IF(AND(V459="",R459&lt;&gt;""),1,0)</f>
        <v>0</v>
      </c>
      <c r="Y459" s="27">
        <f>IF(AND(R459="",U459="",V459=""),1,0)</f>
        <v>0</v>
      </c>
      <c r="Z459" s="27">
        <f>IF(AND(OR(V459&lt;&gt;"",U459&lt;&gt;""),W459=""),1,0)</f>
        <v>0</v>
      </c>
      <c r="AA459" s="27">
        <f>IF(AND(V459&lt;&gt;"",W459=""),1,0)</f>
        <v>0</v>
      </c>
      <c r="AB459" s="27"/>
      <c r="AC459" s="27"/>
      <c r="AD459" s="27"/>
      <c r="AE459" s="5" t="str">
        <f ca="1">IF(Y459&lt;&gt;0,NETWORKDAYS(M459,TODAY()),"")</f>
        <v/>
      </c>
      <c r="AF459" s="59" t="str">
        <f>IF(Z459=1,NETWORKDAYS(M459,U459),"")</f>
        <v/>
      </c>
      <c r="AG459" s="5" t="str">
        <f ca="1">IF(AA459=1,_xlfn.DAYS(TODAY(),V459),"")</f>
        <v/>
      </c>
    </row>
    <row r="460" spans="1:33" x14ac:dyDescent="0.25">
      <c r="A460" s="59">
        <v>3533422</v>
      </c>
      <c r="B460" s="71" t="s">
        <v>549</v>
      </c>
      <c r="C460" s="71">
        <f>VLOOKUP(D460,[1]vacantes!$H:$I,2,FALSE)</f>
        <v>1253</v>
      </c>
      <c r="D460" s="71" t="str">
        <f>F460&amp;"-"&amp;S460&amp;"-"&amp;IF(V460="",1,2)</f>
        <v>340-14-2</v>
      </c>
      <c r="E460" s="71" t="s">
        <v>1158</v>
      </c>
      <c r="F460" s="71">
        <v>340</v>
      </c>
      <c r="G460" s="71" t="s">
        <v>378</v>
      </c>
      <c r="H460" s="62" t="s">
        <v>357</v>
      </c>
      <c r="I460" s="60" t="s">
        <v>225</v>
      </c>
      <c r="J460" s="60" t="s">
        <v>203</v>
      </c>
      <c r="K460" s="60">
        <v>0</v>
      </c>
      <c r="L460" s="60">
        <v>1</v>
      </c>
      <c r="M460" s="62">
        <v>43166</v>
      </c>
      <c r="N460" s="60" t="s">
        <v>27</v>
      </c>
      <c r="O460" s="60" t="s">
        <v>112</v>
      </c>
      <c r="S460" s="59">
        <v>14</v>
      </c>
      <c r="T460" s="60" t="s">
        <v>35</v>
      </c>
      <c r="U460" s="62">
        <v>43174</v>
      </c>
      <c r="V460" s="62">
        <v>43179</v>
      </c>
      <c r="W460" s="57">
        <v>43179</v>
      </c>
      <c r="X460" s="27">
        <f>IF(AND(V460="",R460&lt;&gt;""),1,0)</f>
        <v>0</v>
      </c>
      <c r="Y460" s="27">
        <f>IF(AND(R460="",U460="",V460=""),1,0)</f>
        <v>0</v>
      </c>
      <c r="Z460" s="27">
        <f>IF(AND(OR(V460&lt;&gt;"",U460&lt;&gt;""),W460=""),1,0)</f>
        <v>0</v>
      </c>
      <c r="AA460" s="27">
        <f>IF(AND(V460&lt;&gt;"",W460=""),1,0)</f>
        <v>0</v>
      </c>
      <c r="AB460" s="27"/>
      <c r="AC460" s="27"/>
      <c r="AD460" s="27"/>
      <c r="AE460" s="5" t="str">
        <f ca="1">IF(Y460&lt;&gt;0,NETWORKDAYS(M460,TODAY()),"")</f>
        <v/>
      </c>
      <c r="AF460" s="59" t="str">
        <f>IF(Z460=1,NETWORKDAYS(M460,U460),"")</f>
        <v/>
      </c>
      <c r="AG460" s="5" t="str">
        <f ca="1">IF(AA460=1,_xlfn.DAYS(TODAY(),V460),"")</f>
        <v/>
      </c>
    </row>
    <row r="461" spans="1:33" x14ac:dyDescent="0.25">
      <c r="A461" s="59">
        <v>3551390</v>
      </c>
      <c r="B461" s="71" t="s">
        <v>1027</v>
      </c>
      <c r="C461" s="71">
        <f>VLOOKUP(D461,[1]vacantes!$H:$I,2,FALSE)</f>
        <v>1253</v>
      </c>
      <c r="D461" s="71" t="str">
        <f>F461&amp;"-"&amp;S461&amp;"-"&amp;IF(V461="",1,2)</f>
        <v>340-14-2</v>
      </c>
      <c r="E461" s="71" t="s">
        <v>1158</v>
      </c>
      <c r="F461" s="71">
        <v>340</v>
      </c>
      <c r="G461" s="72" t="s">
        <v>378</v>
      </c>
      <c r="H461" s="60" t="s">
        <v>357</v>
      </c>
      <c r="I461" s="60" t="s">
        <v>561</v>
      </c>
      <c r="J461" s="60" t="s">
        <v>203</v>
      </c>
      <c r="K461" s="62">
        <v>35700</v>
      </c>
      <c r="L461" s="60">
        <v>1</v>
      </c>
      <c r="M461" s="62">
        <v>43208</v>
      </c>
      <c r="N461" s="60" t="s">
        <v>27</v>
      </c>
      <c r="O461" s="60" t="s">
        <v>134</v>
      </c>
      <c r="S461" s="59">
        <v>14</v>
      </c>
      <c r="T461" s="60" t="s">
        <v>35</v>
      </c>
      <c r="U461" s="62">
        <v>43210</v>
      </c>
      <c r="V461" s="62">
        <v>43214</v>
      </c>
      <c r="W461" s="57">
        <v>43213</v>
      </c>
      <c r="X461" s="27">
        <f>IF(AND(V461="",R461&lt;&gt;""),1,0)</f>
        <v>0</v>
      </c>
      <c r="Y461" s="27">
        <f>IF(AND(R461="",U461="",V461=""),1,0)</f>
        <v>0</v>
      </c>
      <c r="Z461" s="27">
        <f>IF(AND(OR(V461&lt;&gt;"",U461&lt;&gt;""),W461=""),1,0)</f>
        <v>0</v>
      </c>
      <c r="AA461" s="27">
        <f>IF(AND(V461&lt;&gt;"",W461=""),1,0)</f>
        <v>0</v>
      </c>
    </row>
    <row r="462" spans="1:33" x14ac:dyDescent="0.25">
      <c r="A462" s="59">
        <v>3526388</v>
      </c>
      <c r="B462" s="71" t="s">
        <v>358</v>
      </c>
      <c r="C462" s="71">
        <f>VLOOKUP(D462,[1]vacantes!$H:$I,2,FALSE)</f>
        <v>1260</v>
      </c>
      <c r="D462" s="71" t="str">
        <f>F462&amp;"-"&amp;S462&amp;"-"&amp;IF(V462="",1,2)</f>
        <v>272-16-2</v>
      </c>
      <c r="E462" s="71" t="s">
        <v>1145</v>
      </c>
      <c r="F462" s="71">
        <v>272</v>
      </c>
      <c r="G462" s="72" t="s">
        <v>51</v>
      </c>
      <c r="H462" s="60" t="s">
        <v>41</v>
      </c>
      <c r="I462" s="60" t="s">
        <v>205</v>
      </c>
      <c r="J462" s="60" t="s">
        <v>203</v>
      </c>
      <c r="K462" s="60">
        <v>0</v>
      </c>
      <c r="L462" s="60">
        <v>1</v>
      </c>
      <c r="M462" s="62">
        <v>43152</v>
      </c>
      <c r="N462" s="60" t="s">
        <v>346</v>
      </c>
      <c r="O462" s="60" t="s">
        <v>112</v>
      </c>
      <c r="S462" s="59">
        <v>16</v>
      </c>
      <c r="T462" s="60" t="s">
        <v>29</v>
      </c>
      <c r="U462" s="62">
        <v>43161</v>
      </c>
      <c r="V462" s="62">
        <v>43164</v>
      </c>
      <c r="W462" s="57">
        <v>0</v>
      </c>
      <c r="X462" s="27">
        <f>IF(AND(V462="",R462&lt;&gt;""),1,0)</f>
        <v>0</v>
      </c>
      <c r="Y462" s="27">
        <f>IF(AND(R462="",U462="",V462=""),1,0)</f>
        <v>0</v>
      </c>
      <c r="Z462" s="27">
        <f>IF(AND(OR(V462&lt;&gt;"",U462&lt;&gt;""),W462=""),1,0)</f>
        <v>0</v>
      </c>
      <c r="AA462" s="27">
        <f>IF(AND(V462&lt;&gt;"",W462=""),1,0)</f>
        <v>0</v>
      </c>
      <c r="AB462" s="27"/>
      <c r="AC462" s="27"/>
      <c r="AD462" s="27"/>
      <c r="AE462" s="5" t="str">
        <f ca="1">IF(Y462&lt;&gt;0,NETWORKDAYS(M462,TODAY()),"")</f>
        <v/>
      </c>
      <c r="AF462" s="59" t="str">
        <f>IF(Z462=1,NETWORKDAYS(M462,U462),"")</f>
        <v/>
      </c>
      <c r="AG462" s="5" t="str">
        <f ca="1">IF(AA462=1,_xlfn.DAYS(TODAY(),V462),"")</f>
        <v/>
      </c>
    </row>
    <row r="463" spans="1:33" x14ac:dyDescent="0.25">
      <c r="A463" s="59">
        <v>0</v>
      </c>
      <c r="B463" s="71" t="s">
        <v>725</v>
      </c>
      <c r="C463" s="71">
        <f>VLOOKUP(D463,[1]vacantes!$H:$I,2,FALSE)</f>
        <v>1261</v>
      </c>
      <c r="D463" s="71" t="str">
        <f>F463&amp;"-"&amp;S463&amp;"-"&amp;IF(V463="",1,2)</f>
        <v>265-15-1</v>
      </c>
      <c r="E463" s="71" t="s">
        <v>1109</v>
      </c>
      <c r="F463" s="71">
        <v>265</v>
      </c>
      <c r="G463" s="72" t="s">
        <v>368</v>
      </c>
      <c r="H463" s="60" t="s">
        <v>41</v>
      </c>
      <c r="I463" s="60" t="s">
        <v>215</v>
      </c>
      <c r="J463" s="60" t="s">
        <v>203</v>
      </c>
      <c r="K463" s="60" t="s">
        <v>726</v>
      </c>
      <c r="M463" s="62">
        <v>43194</v>
      </c>
      <c r="N463" s="60" t="s">
        <v>28</v>
      </c>
      <c r="O463" s="60" t="s">
        <v>112</v>
      </c>
      <c r="S463" s="59">
        <v>15</v>
      </c>
      <c r="T463" s="60" t="s">
        <v>369</v>
      </c>
      <c r="W463" s="57">
        <v>0</v>
      </c>
      <c r="X463" s="27">
        <f>IF(AND(V463="",R463&lt;&gt;""),1,0)</f>
        <v>0</v>
      </c>
      <c r="Y463" s="27">
        <f>IF(AND(R463="",U463="",V463=""),1,0)</f>
        <v>1</v>
      </c>
      <c r="Z463" s="27">
        <f>IF(AND(OR(V463&lt;&gt;"",U463&lt;&gt;""),W463=""),1,0)</f>
        <v>0</v>
      </c>
      <c r="AA463" s="27">
        <f>IF(AND(V463&lt;&gt;"",W463=""),1,0)</f>
        <v>0</v>
      </c>
      <c r="AB463" s="27"/>
      <c r="AC463" s="27"/>
      <c r="AD463" s="27"/>
      <c r="AE463" s="5">
        <f ca="1">IF(Y463&lt;&gt;0,NETWORKDAYS(M463,TODAY()),"")</f>
        <v>24</v>
      </c>
      <c r="AF463" s="59" t="str">
        <f>IF(Z463=1,NETWORKDAYS(M463,U463),"")</f>
        <v/>
      </c>
      <c r="AG463" s="5" t="str">
        <f ca="1">IF(AA463=1,_xlfn.DAYS(TODAY(),V463),"")</f>
        <v/>
      </c>
    </row>
    <row r="464" spans="1:33" x14ac:dyDescent="0.25">
      <c r="A464" s="59">
        <v>3525432</v>
      </c>
      <c r="B464" s="71" t="s">
        <v>627</v>
      </c>
      <c r="C464" s="71">
        <f>VLOOKUP(D464,[1]vacantes!$H:$I,2,FALSE)</f>
        <v>1263</v>
      </c>
      <c r="D464" s="71" t="str">
        <f>F464&amp;"-"&amp;S464&amp;"-"&amp;IF(V464="",1,2)</f>
        <v>326-17-2</v>
      </c>
      <c r="E464" s="71" t="s">
        <v>1148</v>
      </c>
      <c r="F464" s="71">
        <v>326</v>
      </c>
      <c r="G464" s="72" t="s">
        <v>198</v>
      </c>
      <c r="H464" s="60" t="s">
        <v>12</v>
      </c>
      <c r="I464" s="60" t="s">
        <v>215</v>
      </c>
      <c r="J464" s="60" t="s">
        <v>204</v>
      </c>
      <c r="K464" s="60">
        <v>0</v>
      </c>
      <c r="L464" s="60">
        <v>1</v>
      </c>
      <c r="M464" s="62">
        <v>43153</v>
      </c>
      <c r="N464" s="60" t="s">
        <v>346</v>
      </c>
      <c r="O464" s="60" t="s">
        <v>112</v>
      </c>
      <c r="S464" s="59">
        <v>17</v>
      </c>
      <c r="T464" s="60" t="s">
        <v>23</v>
      </c>
      <c r="U464" s="62">
        <v>43157</v>
      </c>
      <c r="V464" s="62">
        <v>43161</v>
      </c>
      <c r="W464" s="57">
        <v>0</v>
      </c>
      <c r="X464" s="27">
        <f>IF(AND(V464="",R464&lt;&gt;""),1,0)</f>
        <v>0</v>
      </c>
      <c r="Y464" s="27">
        <f>IF(AND(R464="",U464="",V464=""),1,0)</f>
        <v>0</v>
      </c>
      <c r="Z464" s="27">
        <f>IF(AND(OR(V464&lt;&gt;"",U464&lt;&gt;""),W464=""),1,0)</f>
        <v>0</v>
      </c>
      <c r="AA464" s="27">
        <f>IF(AND(V464&lt;&gt;"",W464=""),1,0)</f>
        <v>0</v>
      </c>
      <c r="AB464" s="27"/>
      <c r="AC464" s="27"/>
      <c r="AD464" s="27"/>
      <c r="AE464" s="5" t="str">
        <f ca="1">IF(Y464&lt;&gt;0,NETWORKDAYS(M464,TODAY()),"")</f>
        <v/>
      </c>
      <c r="AF464" s="59" t="str">
        <f>IF(Z464=1,NETWORKDAYS(M464,U464),"")</f>
        <v/>
      </c>
      <c r="AG464" s="5" t="str">
        <f ca="1">IF(AA464=1,_xlfn.DAYS(TODAY(),V464),"")</f>
        <v/>
      </c>
    </row>
    <row r="465" spans="1:33" x14ac:dyDescent="0.25">
      <c r="A465" s="59">
        <v>3548494</v>
      </c>
      <c r="B465" s="71" t="s">
        <v>855</v>
      </c>
      <c r="C465" s="71">
        <f>VLOOKUP(D465,[1]vacantes!$H:$I,2,FALSE)</f>
        <v>1263</v>
      </c>
      <c r="D465" s="71" t="str">
        <f>F465&amp;"-"&amp;S465&amp;"-"&amp;IF(V465="",1,2)</f>
        <v>326-17-2</v>
      </c>
      <c r="E465" s="71" t="s">
        <v>1148</v>
      </c>
      <c r="F465" s="71">
        <v>326</v>
      </c>
      <c r="G465" s="72" t="s">
        <v>198</v>
      </c>
      <c r="H465" s="60" t="s">
        <v>12</v>
      </c>
      <c r="I465" s="60" t="s">
        <v>225</v>
      </c>
      <c r="J465" s="60" t="s">
        <v>203</v>
      </c>
      <c r="K465" s="62" t="s">
        <v>856</v>
      </c>
      <c r="L465" s="60">
        <v>2</v>
      </c>
      <c r="M465" s="62">
        <v>43201</v>
      </c>
      <c r="N465" s="60" t="s">
        <v>27</v>
      </c>
      <c r="O465" s="60" t="s">
        <v>112</v>
      </c>
      <c r="S465" s="59">
        <v>17</v>
      </c>
      <c r="T465" s="60" t="s">
        <v>23</v>
      </c>
      <c r="U465" s="62">
        <v>43203</v>
      </c>
      <c r="V465" s="62">
        <v>43207</v>
      </c>
      <c r="W465" s="57">
        <v>43207</v>
      </c>
      <c r="X465" s="27">
        <f>IF(AND(V465="",R465&lt;&gt;""),1,0)</f>
        <v>0</v>
      </c>
      <c r="Y465" s="27">
        <f>IF(AND(R465="",U465="",V465=""),1,0)</f>
        <v>0</v>
      </c>
      <c r="Z465" s="27">
        <f>IF(AND(OR(V465&lt;&gt;"",U465&lt;&gt;""),W465=""),1,0)</f>
        <v>0</v>
      </c>
      <c r="AA465" s="27">
        <f>IF(AND(V465&lt;&gt;"",W465=""),1,0)</f>
        <v>0</v>
      </c>
      <c r="AB465" s="27">
        <v>21</v>
      </c>
      <c r="AC465" s="27"/>
      <c r="AD465" s="27"/>
      <c r="AE465" s="5" t="str">
        <f ca="1">IF(Y465&lt;&gt;0,NETWORKDAYS(M465,TODAY()),"")</f>
        <v/>
      </c>
      <c r="AF465" s="59" t="str">
        <f>IF(Z465=1,NETWORKDAYS(M465,U465),"")</f>
        <v/>
      </c>
      <c r="AG465" s="5" t="str">
        <f ca="1">IF(AA465=1,_xlfn.DAYS(TODAY(),V465),"")</f>
        <v/>
      </c>
    </row>
    <row r="466" spans="1:33" x14ac:dyDescent="0.25">
      <c r="A466" s="59">
        <v>3552327</v>
      </c>
      <c r="B466" s="71" t="s">
        <v>882</v>
      </c>
      <c r="C466" s="71">
        <f>VLOOKUP(D466,[1]vacantes!$H:$I,2,FALSE)</f>
        <v>1263</v>
      </c>
      <c r="D466" s="71" t="str">
        <f>F466&amp;"-"&amp;S466&amp;"-"&amp;IF(V466="",1,2)</f>
        <v>326-17-2</v>
      </c>
      <c r="E466" s="71" t="s">
        <v>1148</v>
      </c>
      <c r="F466" s="71">
        <v>326</v>
      </c>
      <c r="G466" s="72" t="s">
        <v>198</v>
      </c>
      <c r="H466" s="60" t="s">
        <v>12</v>
      </c>
      <c r="I466" s="60" t="s">
        <v>225</v>
      </c>
      <c r="J466" s="60" t="s">
        <v>204</v>
      </c>
      <c r="K466" s="62">
        <v>34606</v>
      </c>
      <c r="L466" s="60">
        <v>1</v>
      </c>
      <c r="M466" s="62">
        <v>43206</v>
      </c>
      <c r="N466" s="60" t="s">
        <v>27</v>
      </c>
      <c r="O466" s="60" t="s">
        <v>112</v>
      </c>
      <c r="S466" s="59">
        <v>17</v>
      </c>
      <c r="T466" s="60" t="s">
        <v>23</v>
      </c>
      <c r="U466" s="62">
        <v>43210</v>
      </c>
      <c r="V466" s="62">
        <v>43215</v>
      </c>
      <c r="W466" s="57">
        <v>43215</v>
      </c>
      <c r="X466" s="27">
        <f>IF(AND(V466="",R466&lt;&gt;""),1,0)</f>
        <v>0</v>
      </c>
      <c r="Y466" s="27">
        <f>IF(AND(R466="",U466="",V466=""),1,0)</f>
        <v>0</v>
      </c>
      <c r="Z466" s="27">
        <f>IF(AND(OR(V466&lt;&gt;"",U466&lt;&gt;""),W466=""),1,0)</f>
        <v>0</v>
      </c>
      <c r="AA466" s="27">
        <f>IF(AND(V466&lt;&gt;"",W466=""),1,0)</f>
        <v>0</v>
      </c>
      <c r="AB466" s="27">
        <v>23</v>
      </c>
      <c r="AC466" s="27"/>
      <c r="AD466" s="27"/>
      <c r="AE466" s="5" t="str">
        <f ca="1">IF(Y466&lt;&gt;0,NETWORKDAYS(M466,TODAY()),"")</f>
        <v/>
      </c>
      <c r="AF466" s="59" t="str">
        <f>IF(Z466=1,NETWORKDAYS(M466,U466),"")</f>
        <v/>
      </c>
      <c r="AG466" s="5" t="str">
        <f ca="1">IF(AA466=1,_xlfn.DAYS(TODAY(),V466),"")</f>
        <v/>
      </c>
    </row>
    <row r="467" spans="1:33" x14ac:dyDescent="0.25">
      <c r="A467" s="59">
        <v>0</v>
      </c>
      <c r="B467" s="71" t="s">
        <v>1029</v>
      </c>
      <c r="C467" s="71">
        <f>VLOOKUP(D467,[1]vacantes!$H:$I,2,FALSE)</f>
        <v>1263</v>
      </c>
      <c r="D467" s="71" t="str">
        <f>F467&amp;"-"&amp;S467&amp;"-"&amp;IF(V467="",1,2)</f>
        <v>326-17-2</v>
      </c>
      <c r="E467" s="71" t="s">
        <v>1148</v>
      </c>
      <c r="F467" s="71">
        <v>326</v>
      </c>
      <c r="G467" s="72" t="s">
        <v>198</v>
      </c>
      <c r="H467" s="60" t="s">
        <v>12</v>
      </c>
      <c r="I467" s="60" t="s">
        <v>215</v>
      </c>
      <c r="J467" s="60" t="s">
        <v>203</v>
      </c>
      <c r="K467" s="62">
        <v>33510</v>
      </c>
      <c r="L467" s="60">
        <v>2</v>
      </c>
      <c r="M467" s="62">
        <v>43217</v>
      </c>
      <c r="N467" s="60" t="s">
        <v>27</v>
      </c>
      <c r="O467" s="60" t="s">
        <v>112</v>
      </c>
      <c r="S467" s="59">
        <v>17</v>
      </c>
      <c r="T467" s="60" t="s">
        <v>23</v>
      </c>
      <c r="U467" s="62">
        <v>43220</v>
      </c>
      <c r="V467" s="62">
        <v>43224</v>
      </c>
      <c r="W467" s="57">
        <v>0</v>
      </c>
      <c r="X467" s="27">
        <f>IF(AND(V467="",R467&lt;&gt;""),1,0)</f>
        <v>0</v>
      </c>
      <c r="Y467" s="27">
        <f>IF(AND(R467="",U467="",V467=""),1,0)</f>
        <v>0</v>
      </c>
      <c r="Z467" s="27">
        <f>IF(AND(OR(V467&lt;&gt;"",U467&lt;&gt;""),W467=""),1,0)</f>
        <v>0</v>
      </c>
      <c r="AA467" s="27">
        <f>IF(AND(V467&lt;&gt;"",W467=""),1,0)</f>
        <v>0</v>
      </c>
      <c r="AB467" s="57">
        <v>26</v>
      </c>
    </row>
    <row r="468" spans="1:33" x14ac:dyDescent="0.25">
      <c r="A468" s="59">
        <v>3527220</v>
      </c>
      <c r="B468" s="71" t="s">
        <v>387</v>
      </c>
      <c r="C468" s="71">
        <f>VLOOKUP(D468,[1]vacantes!$H:$I,2,FALSE)</f>
        <v>1264</v>
      </c>
      <c r="D468" s="71" t="str">
        <f>F468&amp;"-"&amp;S468&amp;"-"&amp;IF(V468="",1,2)</f>
        <v>326-15-2</v>
      </c>
      <c r="E468" s="71" t="s">
        <v>1148</v>
      </c>
      <c r="F468" s="71">
        <v>326</v>
      </c>
      <c r="G468" s="72" t="s">
        <v>198</v>
      </c>
      <c r="H468" s="60" t="s">
        <v>12</v>
      </c>
      <c r="I468" s="60" t="s">
        <v>205</v>
      </c>
      <c r="J468" s="60" t="s">
        <v>204</v>
      </c>
      <c r="K468" s="60">
        <v>0</v>
      </c>
      <c r="L468" s="60">
        <v>1</v>
      </c>
      <c r="M468" s="62">
        <v>43153</v>
      </c>
      <c r="N468" s="60" t="s">
        <v>346</v>
      </c>
      <c r="O468" s="60" t="s">
        <v>391</v>
      </c>
      <c r="S468" s="59">
        <v>15</v>
      </c>
      <c r="T468" s="59" t="s">
        <v>369</v>
      </c>
      <c r="U468" s="62">
        <v>43161</v>
      </c>
      <c r="V468" s="62">
        <v>43165</v>
      </c>
      <c r="W468" s="62">
        <v>43193</v>
      </c>
      <c r="X468" s="27">
        <f>IF(AND(V468="",R468&lt;&gt;""),1,0)</f>
        <v>0</v>
      </c>
      <c r="Y468" s="27">
        <f>IF(AND(R468="",U468="",V468=""),1,0)</f>
        <v>0</v>
      </c>
      <c r="Z468" s="27">
        <f>IF(AND(OR(V468&lt;&gt;"",U468&lt;&gt;""),W468=""),1,0)</f>
        <v>0</v>
      </c>
      <c r="AA468" s="27">
        <f>IF(AND(V468&lt;&gt;"",W468=""),1,0)</f>
        <v>0</v>
      </c>
      <c r="AB468" s="27"/>
      <c r="AC468" s="27"/>
      <c r="AD468" s="27"/>
      <c r="AE468" s="5" t="str">
        <f ca="1">IF(Y468&lt;&gt;0,NETWORKDAYS(M468,TODAY()),"")</f>
        <v/>
      </c>
      <c r="AF468" s="59" t="str">
        <f>IF(Z468=1,NETWORKDAYS(M468,U468),"")</f>
        <v/>
      </c>
      <c r="AG468" s="5" t="str">
        <f ca="1">IF(AA468=1,_xlfn.DAYS(TODAY(),V468),"")</f>
        <v/>
      </c>
    </row>
    <row r="469" spans="1:33" x14ac:dyDescent="0.25">
      <c r="A469" s="59">
        <v>3527228</v>
      </c>
      <c r="B469" s="71" t="s">
        <v>390</v>
      </c>
      <c r="C469" s="71">
        <f>VLOOKUP(D469,[1]vacantes!$H:$I,2,FALSE)</f>
        <v>1266</v>
      </c>
      <c r="D469" s="71" t="str">
        <f>F469&amp;"-"&amp;S469&amp;"-"&amp;IF(V469="",1,2)</f>
        <v>271-15-2</v>
      </c>
      <c r="E469" s="71" t="s">
        <v>1147</v>
      </c>
      <c r="F469" s="71">
        <v>271</v>
      </c>
      <c r="G469" s="72" t="s">
        <v>158</v>
      </c>
      <c r="H469" s="60" t="s">
        <v>41</v>
      </c>
      <c r="I469" s="60" t="s">
        <v>225</v>
      </c>
      <c r="J469" s="60" t="s">
        <v>203</v>
      </c>
      <c r="K469" s="60">
        <v>0</v>
      </c>
      <c r="L469" s="60">
        <v>2</v>
      </c>
      <c r="M469" s="62">
        <v>43154</v>
      </c>
      <c r="N469" s="60" t="s">
        <v>27</v>
      </c>
      <c r="O469" s="60" t="s">
        <v>391</v>
      </c>
      <c r="S469" s="59">
        <v>15</v>
      </c>
      <c r="T469" s="59" t="s">
        <v>369</v>
      </c>
      <c r="U469" s="62">
        <v>43161</v>
      </c>
      <c r="V469" s="62">
        <v>43165</v>
      </c>
      <c r="W469" s="62">
        <v>43200</v>
      </c>
      <c r="X469" s="27">
        <f>IF(AND(V469="",R469&lt;&gt;""),1,0)</f>
        <v>0</v>
      </c>
      <c r="Y469" s="27">
        <f>IF(AND(R469="",U469="",V469=""),1,0)</f>
        <v>0</v>
      </c>
      <c r="Z469" s="27">
        <f>IF(AND(OR(V469&lt;&gt;"",U469&lt;&gt;""),W469=""),1,0)</f>
        <v>0</v>
      </c>
      <c r="AA469" s="27">
        <f>IF(AND(V469&lt;&gt;"",W469=""),1,0)</f>
        <v>0</v>
      </c>
      <c r="AB469" s="27"/>
      <c r="AC469" s="27"/>
      <c r="AD469" s="27"/>
      <c r="AE469" s="5" t="str">
        <f ca="1">IF(Y469&lt;&gt;0,NETWORKDAYS(M469,TODAY()),"")</f>
        <v/>
      </c>
      <c r="AF469" s="59" t="str">
        <f>IF(Z469=1,NETWORKDAYS(M469,U469),"")</f>
        <v/>
      </c>
      <c r="AG469" s="5" t="str">
        <f ca="1">IF(AA469=1,_xlfn.DAYS(TODAY(),V469),"")</f>
        <v/>
      </c>
    </row>
    <row r="470" spans="1:33" x14ac:dyDescent="0.25">
      <c r="A470" s="59">
        <v>3540583</v>
      </c>
      <c r="B470" s="71" t="s">
        <v>868</v>
      </c>
      <c r="C470" s="71">
        <f>VLOOKUP(D470,[1]vacantes!$H:$I,2,FALSE)</f>
        <v>1266</v>
      </c>
      <c r="D470" s="71" t="str">
        <f>F470&amp;"-"&amp;S470&amp;"-"&amp;IF(V470="",1,2)</f>
        <v>271-15-2</v>
      </c>
      <c r="E470" s="71" t="s">
        <v>1147</v>
      </c>
      <c r="F470" s="71">
        <v>271</v>
      </c>
      <c r="G470" s="72" t="s">
        <v>158</v>
      </c>
      <c r="H470" s="60" t="s">
        <v>41</v>
      </c>
      <c r="I470" s="60" t="s">
        <v>205</v>
      </c>
      <c r="J470" s="60" t="s">
        <v>203</v>
      </c>
      <c r="K470" s="60">
        <v>0</v>
      </c>
      <c r="L470" s="60">
        <v>1</v>
      </c>
      <c r="M470" s="62">
        <v>43187</v>
      </c>
      <c r="N470" s="60" t="s">
        <v>27</v>
      </c>
      <c r="O470" s="60" t="s">
        <v>112</v>
      </c>
      <c r="S470" s="59">
        <v>15</v>
      </c>
      <c r="T470" s="60" t="s">
        <v>369</v>
      </c>
      <c r="U470" s="62">
        <v>43189</v>
      </c>
      <c r="V470" s="62">
        <v>43193</v>
      </c>
      <c r="W470" s="57">
        <v>43192</v>
      </c>
      <c r="X470" s="27">
        <f>IF(AND(V470="",R470&lt;&gt;""),1,0)</f>
        <v>0</v>
      </c>
      <c r="Y470" s="27">
        <f>IF(AND(R470="",U470="",V470=""),1,0)</f>
        <v>0</v>
      </c>
      <c r="Z470" s="27">
        <f>IF(AND(OR(V470&lt;&gt;"",U470&lt;&gt;""),W470=""),1,0)</f>
        <v>0</v>
      </c>
      <c r="AA470" s="27">
        <f>IF(AND(V470&lt;&gt;"",W470=""),1,0)</f>
        <v>0</v>
      </c>
      <c r="AB470" s="27"/>
      <c r="AC470" s="27"/>
      <c r="AD470" s="27"/>
      <c r="AE470" s="5" t="str">
        <f ca="1">IF(Y470&lt;&gt;0,NETWORKDAYS(M470,TODAY()),"")</f>
        <v/>
      </c>
      <c r="AF470" s="59" t="str">
        <f>IF(Z470=1,NETWORKDAYS(M470,U470),"")</f>
        <v/>
      </c>
      <c r="AG470" s="5" t="str">
        <f ca="1">IF(AA470=1,_xlfn.DAYS(TODAY(),V470),"")</f>
        <v/>
      </c>
    </row>
    <row r="471" spans="1:33" x14ac:dyDescent="0.25">
      <c r="A471" s="59">
        <v>3553051</v>
      </c>
      <c r="B471" s="71" t="s">
        <v>939</v>
      </c>
      <c r="C471" s="71">
        <f>VLOOKUP(D471,[1]vacantes!$H:$I,2,FALSE)</f>
        <v>1266</v>
      </c>
      <c r="D471" s="71" t="str">
        <f>F471&amp;"-"&amp;S471&amp;"-"&amp;IF(V471="",1,2)</f>
        <v>271-15-2</v>
      </c>
      <c r="E471" s="71" t="s">
        <v>1147</v>
      </c>
      <c r="F471" s="71">
        <v>271</v>
      </c>
      <c r="G471" s="72" t="s">
        <v>158</v>
      </c>
      <c r="H471" s="60" t="s">
        <v>41</v>
      </c>
      <c r="I471" s="60" t="s">
        <v>205</v>
      </c>
      <c r="J471" s="60" t="s">
        <v>204</v>
      </c>
      <c r="K471" s="62">
        <v>36637</v>
      </c>
      <c r="L471" s="60">
        <v>1</v>
      </c>
      <c r="M471" s="62">
        <v>43202</v>
      </c>
      <c r="N471" s="60" t="s">
        <v>27</v>
      </c>
      <c r="O471" s="60" t="s">
        <v>134</v>
      </c>
      <c r="S471" s="59">
        <v>15</v>
      </c>
      <c r="T471" s="60" t="s">
        <v>369</v>
      </c>
      <c r="U471" s="62">
        <v>43213</v>
      </c>
      <c r="V471" s="62">
        <v>43215</v>
      </c>
      <c r="W471" s="57">
        <v>43215</v>
      </c>
      <c r="X471" s="27">
        <f>IF(AND(V471="",R471&lt;&gt;""),1,0)</f>
        <v>0</v>
      </c>
      <c r="Y471" s="27">
        <f>IF(AND(R471="",U471="",V471=""),1,0)</f>
        <v>0</v>
      </c>
      <c r="Z471" s="27">
        <f>IF(AND(OR(V471&lt;&gt;"",U471&lt;&gt;""),W471=""),1,0)</f>
        <v>0</v>
      </c>
      <c r="AA471" s="27">
        <f>IF(AND(V471&lt;&gt;"",W471=""),1,0)</f>
        <v>0</v>
      </c>
      <c r="AB471" s="27"/>
      <c r="AC471" s="27"/>
      <c r="AD471" s="27"/>
      <c r="AE471" s="5" t="str">
        <f ca="1">IF(Y471&lt;&gt;0,NETWORKDAYS(M471,TODAY()),"")</f>
        <v/>
      </c>
      <c r="AF471" s="59" t="str">
        <f>IF(Z471=1,NETWORKDAYS(M471,U471),"")</f>
        <v/>
      </c>
      <c r="AG471" s="5" t="str">
        <f ca="1">IF(AA471=1,_xlfn.DAYS(TODAY(),V471),"")</f>
        <v/>
      </c>
    </row>
    <row r="472" spans="1:33" x14ac:dyDescent="0.25">
      <c r="A472" s="59">
        <v>0</v>
      </c>
      <c r="B472" s="71" t="s">
        <v>1016</v>
      </c>
      <c r="C472" s="71">
        <f>VLOOKUP(D472,[1]vacantes!$H:$I,2,FALSE)</f>
        <v>1266</v>
      </c>
      <c r="D472" s="71" t="str">
        <f>F472&amp;"-"&amp;S472&amp;"-"&amp;IF(V472="",1,2)</f>
        <v>271-15-2</v>
      </c>
      <c r="E472" s="71" t="s">
        <v>1147</v>
      </c>
      <c r="F472" s="71">
        <v>271</v>
      </c>
      <c r="G472" s="72" t="s">
        <v>158</v>
      </c>
      <c r="H472" s="60" t="s">
        <v>41</v>
      </c>
      <c r="I472" s="60" t="s">
        <v>215</v>
      </c>
      <c r="J472" s="60" t="s">
        <v>203</v>
      </c>
      <c r="K472" s="62">
        <v>35962</v>
      </c>
      <c r="L472" s="60">
        <v>2</v>
      </c>
      <c r="M472" s="62">
        <v>43215</v>
      </c>
      <c r="N472" s="60" t="s">
        <v>27</v>
      </c>
      <c r="O472" s="60" t="s">
        <v>134</v>
      </c>
      <c r="S472" s="59">
        <v>15</v>
      </c>
      <c r="T472" s="60" t="s">
        <v>369</v>
      </c>
      <c r="U472" s="62">
        <v>43224</v>
      </c>
      <c r="V472" s="62">
        <v>43228</v>
      </c>
      <c r="W472" s="57">
        <v>0</v>
      </c>
      <c r="X472" s="27">
        <f>IF(AND(V472="",R472&lt;&gt;""),1,0)</f>
        <v>0</v>
      </c>
      <c r="Y472" s="27">
        <f>IF(AND(R472="",U472="",V472=""),1,0)</f>
        <v>0</v>
      </c>
      <c r="Z472" s="27">
        <f>IF(AND(OR(V472&lt;&gt;"",U472&lt;&gt;""),W472=""),1,0)</f>
        <v>0</v>
      </c>
      <c r="AA472" s="27">
        <f>IF(AND(V472&lt;&gt;"",W472=""),1,0)</f>
        <v>0</v>
      </c>
    </row>
    <row r="473" spans="1:33" x14ac:dyDescent="0.25">
      <c r="A473" s="59">
        <v>3527258</v>
      </c>
      <c r="B473" s="71" t="s">
        <v>626</v>
      </c>
      <c r="C473" s="71">
        <f>VLOOKUP(D473,[1]vacantes!$H:$I,2,FALSE)</f>
        <v>1274</v>
      </c>
      <c r="D473" s="71" t="str">
        <f>F473&amp;"-"&amp;S473&amp;"-"&amp;IF(V473="",1,2)</f>
        <v>350-16-2</v>
      </c>
      <c r="E473" s="71" t="s">
        <v>1159</v>
      </c>
      <c r="F473" s="71">
        <v>350</v>
      </c>
      <c r="G473" s="72" t="s">
        <v>486</v>
      </c>
      <c r="H473" s="60" t="s">
        <v>20</v>
      </c>
      <c r="I473" s="60" t="s">
        <v>205</v>
      </c>
      <c r="J473" s="60" t="s">
        <v>203</v>
      </c>
      <c r="K473" s="60">
        <v>0</v>
      </c>
      <c r="L473" s="60">
        <v>1</v>
      </c>
      <c r="M473" s="62">
        <v>43157</v>
      </c>
      <c r="N473" s="60" t="s">
        <v>28</v>
      </c>
      <c r="O473" s="60" t="s">
        <v>112</v>
      </c>
      <c r="S473" s="59">
        <v>16</v>
      </c>
      <c r="T473" s="60" t="s">
        <v>29</v>
      </c>
      <c r="U473" s="62">
        <v>43161</v>
      </c>
      <c r="V473" s="62">
        <v>43164</v>
      </c>
      <c r="W473" s="62">
        <v>43207</v>
      </c>
      <c r="X473" s="27">
        <f>IF(AND(V473="",R473&lt;&gt;""),1,0)</f>
        <v>0</v>
      </c>
      <c r="Y473" s="27">
        <f>IF(AND(R473="",U473="",V473=""),1,0)</f>
        <v>0</v>
      </c>
      <c r="Z473" s="27">
        <f>IF(AND(OR(V473&lt;&gt;"",U473&lt;&gt;""),W473=""),1,0)</f>
        <v>0</v>
      </c>
      <c r="AA473" s="27">
        <f>IF(AND(V473&lt;&gt;"",W473=""),1,0)</f>
        <v>0</v>
      </c>
      <c r="AB473" s="27"/>
      <c r="AC473" s="27"/>
      <c r="AD473" s="27"/>
      <c r="AE473" s="5" t="str">
        <f ca="1">IF(Y473&lt;&gt;0,NETWORKDAYS(M473,TODAY()),"")</f>
        <v/>
      </c>
      <c r="AF473" s="59" t="str">
        <f>IF(Z473=1,NETWORKDAYS(M473,U473),"")</f>
        <v/>
      </c>
      <c r="AG473" s="5" t="str">
        <f ca="1">IF(AA473=1,_xlfn.DAYS(TODAY(),V473),"")</f>
        <v/>
      </c>
    </row>
    <row r="474" spans="1:33" x14ac:dyDescent="0.25">
      <c r="A474" s="59">
        <v>3526460</v>
      </c>
      <c r="B474" s="71" t="s">
        <v>398</v>
      </c>
      <c r="C474" s="71">
        <f>VLOOKUP(D474,[1]vacantes!$H:$I,2,FALSE)</f>
        <v>1275</v>
      </c>
      <c r="D474" s="71" t="str">
        <f>F474&amp;"-"&amp;S474&amp;"-"&amp;IF(V474="",1,2)</f>
        <v>345-16-2</v>
      </c>
      <c r="E474" s="71" t="s">
        <v>1121</v>
      </c>
      <c r="F474" s="71">
        <v>345</v>
      </c>
      <c r="G474" s="72" t="s">
        <v>13</v>
      </c>
      <c r="H474" s="60" t="s">
        <v>20</v>
      </c>
      <c r="I474" s="60" t="s">
        <v>205</v>
      </c>
      <c r="J474" s="60" t="s">
        <v>203</v>
      </c>
      <c r="K474" s="60">
        <v>0</v>
      </c>
      <c r="L474" s="60">
        <v>2</v>
      </c>
      <c r="M474" s="62">
        <v>43157</v>
      </c>
      <c r="N474" s="60" t="s">
        <v>28</v>
      </c>
      <c r="O474" s="60" t="s">
        <v>172</v>
      </c>
      <c r="S474" s="59">
        <v>16</v>
      </c>
      <c r="T474" s="60" t="s">
        <v>29</v>
      </c>
      <c r="U474" s="62">
        <v>43159</v>
      </c>
      <c r="V474" s="62">
        <v>43164</v>
      </c>
      <c r="W474" s="57">
        <v>0</v>
      </c>
      <c r="X474" s="27">
        <f>IF(AND(V474="",R474&lt;&gt;""),1,0)</f>
        <v>0</v>
      </c>
      <c r="Y474" s="27">
        <f>IF(AND(R474="",U474="",V474=""),1,0)</f>
        <v>0</v>
      </c>
      <c r="Z474" s="27">
        <f>IF(AND(OR(V474&lt;&gt;"",U474&lt;&gt;""),W474=""),1,0)</f>
        <v>0</v>
      </c>
      <c r="AA474" s="27">
        <f>IF(AND(V474&lt;&gt;"",W474=""),1,0)</f>
        <v>0</v>
      </c>
      <c r="AB474" s="27"/>
      <c r="AC474" s="27"/>
      <c r="AD474" s="27"/>
      <c r="AE474" s="5" t="str">
        <f ca="1">IF(Y474&lt;&gt;0,NETWORKDAYS(M474,TODAY()),"")</f>
        <v/>
      </c>
      <c r="AF474" s="59" t="str">
        <f>IF(Z474=1,NETWORKDAYS(M474,U474),"")</f>
        <v/>
      </c>
      <c r="AG474" s="5" t="str">
        <f ca="1">IF(AA474=1,_xlfn.DAYS(TODAY(),V474),"")</f>
        <v/>
      </c>
    </row>
    <row r="475" spans="1:33" x14ac:dyDescent="0.25">
      <c r="A475" s="59">
        <v>3531198</v>
      </c>
      <c r="B475" s="71" t="s">
        <v>397</v>
      </c>
      <c r="C475" s="71">
        <f>VLOOKUP(D475,[1]vacantes!$H:$I,2,FALSE)</f>
        <v>1278</v>
      </c>
      <c r="D475" s="71" t="str">
        <f>F475&amp;"-"&amp;S475&amp;"-"&amp;IF(V475="",1,2)</f>
        <v>334-16-2</v>
      </c>
      <c r="E475" s="71" t="s">
        <v>1163</v>
      </c>
      <c r="F475" s="71">
        <v>334</v>
      </c>
      <c r="G475" s="72" t="s">
        <v>188</v>
      </c>
      <c r="H475" s="60" t="s">
        <v>357</v>
      </c>
      <c r="I475" s="60" t="s">
        <v>205</v>
      </c>
      <c r="J475" s="60" t="s">
        <v>203</v>
      </c>
      <c r="K475" s="60">
        <v>0</v>
      </c>
      <c r="L475" s="60">
        <v>2</v>
      </c>
      <c r="M475" s="62">
        <v>43157</v>
      </c>
      <c r="N475" s="60" t="s">
        <v>28</v>
      </c>
      <c r="O475" s="60" t="s">
        <v>112</v>
      </c>
      <c r="S475" s="59">
        <v>16</v>
      </c>
      <c r="T475" s="60" t="s">
        <v>29</v>
      </c>
      <c r="U475" s="62">
        <v>43167</v>
      </c>
      <c r="V475" s="62">
        <v>43172</v>
      </c>
      <c r="W475" s="57">
        <v>0</v>
      </c>
      <c r="X475" s="27">
        <f>IF(AND(V475="",R475&lt;&gt;""),1,0)</f>
        <v>0</v>
      </c>
      <c r="Y475" s="27">
        <f>IF(AND(R475="",U475="",V475=""),1,0)</f>
        <v>0</v>
      </c>
      <c r="Z475" s="27">
        <f>IF(AND(OR(V475&lt;&gt;"",U475&lt;&gt;""),W475=""),1,0)</f>
        <v>0</v>
      </c>
      <c r="AA475" s="27">
        <f>IF(AND(V475&lt;&gt;"",W475=""),1,0)</f>
        <v>0</v>
      </c>
      <c r="AB475" s="27"/>
      <c r="AC475" s="27"/>
      <c r="AD475" s="27"/>
      <c r="AE475" s="5" t="str">
        <f ca="1">IF(Y475&lt;&gt;0,NETWORKDAYS(M475,TODAY()),"")</f>
        <v/>
      </c>
      <c r="AF475" s="59" t="str">
        <f>IF(Z475=1,NETWORKDAYS(M475,U475),"")</f>
        <v/>
      </c>
      <c r="AG475" s="5" t="str">
        <f ca="1">IF(AA475=1,_xlfn.DAYS(TODAY(),V475),"")</f>
        <v/>
      </c>
    </row>
    <row r="476" spans="1:33" x14ac:dyDescent="0.25">
      <c r="A476" s="59">
        <v>3527278</v>
      </c>
      <c r="B476" s="71" t="s">
        <v>479</v>
      </c>
      <c r="C476" s="71">
        <f>VLOOKUP(D476,[1]vacantes!$H:$I,2,FALSE)</f>
        <v>1289</v>
      </c>
      <c r="D476" s="71" t="str">
        <f>F476&amp;"-"&amp;S476&amp;"-"&amp;IF(V476="",1,2)</f>
        <v>328-17-2</v>
      </c>
      <c r="E476" s="71" t="s">
        <v>1160</v>
      </c>
      <c r="F476" s="71">
        <v>328</v>
      </c>
      <c r="G476" s="71" t="s">
        <v>91</v>
      </c>
      <c r="H476" s="62" t="s">
        <v>12</v>
      </c>
      <c r="I476" s="60" t="s">
        <v>205</v>
      </c>
      <c r="J476" s="60" t="s">
        <v>204</v>
      </c>
      <c r="K476" s="60">
        <v>0</v>
      </c>
      <c r="L476" s="60">
        <v>1</v>
      </c>
      <c r="M476" s="62">
        <v>43159</v>
      </c>
      <c r="N476" s="60" t="s">
        <v>346</v>
      </c>
      <c r="O476" s="60" t="s">
        <v>112</v>
      </c>
      <c r="S476" s="59">
        <v>17</v>
      </c>
      <c r="T476" s="60" t="s">
        <v>23</v>
      </c>
      <c r="U476" s="62">
        <v>43161</v>
      </c>
      <c r="V476" s="62">
        <v>43165</v>
      </c>
      <c r="W476" s="57">
        <v>0</v>
      </c>
      <c r="X476" s="27">
        <f>IF(AND(V476="",R476&lt;&gt;""),1,0)</f>
        <v>0</v>
      </c>
      <c r="Y476" s="27">
        <f>IF(AND(R476="",U476="",V476=""),1,0)</f>
        <v>0</v>
      </c>
      <c r="Z476" s="27">
        <f>IF(AND(OR(V476&lt;&gt;"",U476&lt;&gt;""),W476=""),1,0)</f>
        <v>0</v>
      </c>
      <c r="AA476" s="27">
        <f>IF(AND(V476&lt;&gt;"",W476=""),1,0)</f>
        <v>0</v>
      </c>
      <c r="AB476" s="27"/>
      <c r="AC476" s="27"/>
      <c r="AD476" s="27"/>
      <c r="AE476" s="5" t="str">
        <f ca="1">IF(Y476&lt;&gt;0,NETWORKDAYS(M476,TODAY()),"")</f>
        <v/>
      </c>
      <c r="AF476" s="59" t="str">
        <f>IF(Z476=1,NETWORKDAYS(M476,U476),"")</f>
        <v/>
      </c>
      <c r="AG476" s="5" t="str">
        <f ca="1">IF(AA476=1,_xlfn.DAYS(TODAY(),V476),"")</f>
        <v/>
      </c>
    </row>
    <row r="477" spans="1:33" x14ac:dyDescent="0.25">
      <c r="A477" s="59">
        <v>3527273</v>
      </c>
      <c r="B477" s="71" t="s">
        <v>481</v>
      </c>
      <c r="C477" s="71">
        <f>VLOOKUP(D477,[1]vacantes!$H:$I,2,FALSE)</f>
        <v>1290</v>
      </c>
      <c r="D477" s="71" t="str">
        <f>F477&amp;"-"&amp;S477&amp;"-"&amp;IF(V477="",1,2)</f>
        <v>323-17-2</v>
      </c>
      <c r="E477" s="71" t="s">
        <v>1161</v>
      </c>
      <c r="F477" s="71">
        <v>323</v>
      </c>
      <c r="G477" s="71" t="s">
        <v>482</v>
      </c>
      <c r="H477" s="62" t="s">
        <v>12</v>
      </c>
      <c r="I477" s="60" t="s">
        <v>205</v>
      </c>
      <c r="J477" s="60" t="s">
        <v>203</v>
      </c>
      <c r="K477" s="60">
        <v>0</v>
      </c>
      <c r="L477" s="60">
        <v>1</v>
      </c>
      <c r="M477" s="62">
        <v>43159</v>
      </c>
      <c r="N477" s="60" t="s">
        <v>27</v>
      </c>
      <c r="O477" s="60" t="s">
        <v>112</v>
      </c>
      <c r="S477" s="59">
        <v>17</v>
      </c>
      <c r="T477" s="60" t="s">
        <v>23</v>
      </c>
      <c r="U477" s="62">
        <v>43161</v>
      </c>
      <c r="V477" s="62">
        <v>43165</v>
      </c>
      <c r="W477" s="57">
        <v>0</v>
      </c>
      <c r="X477" s="27">
        <f>IF(AND(V477="",R477&lt;&gt;""),1,0)</f>
        <v>0</v>
      </c>
      <c r="Y477" s="27">
        <f>IF(AND(R477="",U477="",V477=""),1,0)</f>
        <v>0</v>
      </c>
      <c r="Z477" s="27">
        <f>IF(AND(OR(V477&lt;&gt;"",U477&lt;&gt;""),W477=""),1,0)</f>
        <v>0</v>
      </c>
      <c r="AA477" s="27">
        <f>IF(AND(V477&lt;&gt;"",W477=""),1,0)</f>
        <v>0</v>
      </c>
      <c r="AB477" s="27"/>
      <c r="AC477" s="27"/>
      <c r="AD477" s="27"/>
      <c r="AE477" s="5" t="str">
        <f ca="1">IF(Y477&lt;&gt;0,NETWORKDAYS(M477,TODAY()),"")</f>
        <v/>
      </c>
      <c r="AF477" s="59" t="str">
        <f>IF(Z477=1,NETWORKDAYS(M477,U477),"")</f>
        <v/>
      </c>
      <c r="AG477" s="5" t="str">
        <f ca="1">IF(AA477=1,_xlfn.DAYS(TODAY(),V477),"")</f>
        <v/>
      </c>
    </row>
    <row r="478" spans="1:33" x14ac:dyDescent="0.25">
      <c r="A478" s="59">
        <v>0</v>
      </c>
      <c r="B478" s="71" t="s">
        <v>866</v>
      </c>
      <c r="C478" s="71">
        <f>VLOOKUP(D478,[1]vacantes!$H:$I,2,FALSE)</f>
        <v>1295</v>
      </c>
      <c r="D478" s="71" t="str">
        <f>F478&amp;"-"&amp;S478&amp;"-"&amp;IF(V478="",1,2)</f>
        <v>324-17-1</v>
      </c>
      <c r="E478" s="71" t="s">
        <v>1151</v>
      </c>
      <c r="F478" s="71">
        <v>324</v>
      </c>
      <c r="G478" s="72" t="s">
        <v>193</v>
      </c>
      <c r="H478" s="60" t="s">
        <v>12</v>
      </c>
      <c r="I478" s="60" t="s">
        <v>205</v>
      </c>
      <c r="J478" s="60" t="s">
        <v>204</v>
      </c>
      <c r="K478" s="60" t="s">
        <v>867</v>
      </c>
      <c r="M478" s="62">
        <v>43203</v>
      </c>
      <c r="N478" s="60" t="s">
        <v>28</v>
      </c>
      <c r="O478" s="60" t="s">
        <v>112</v>
      </c>
      <c r="S478" s="59">
        <v>17</v>
      </c>
      <c r="T478" s="60" t="s">
        <v>23</v>
      </c>
      <c r="W478" s="57">
        <v>0</v>
      </c>
      <c r="X478" s="27">
        <f>IF(AND(V478="",R478&lt;&gt;""),1,0)</f>
        <v>0</v>
      </c>
      <c r="Y478" s="27">
        <f>IF(AND(R478="",U478="",V478=""),1,0)</f>
        <v>1</v>
      </c>
      <c r="Z478" s="27">
        <f>IF(AND(OR(V478&lt;&gt;"",U478&lt;&gt;""),W478=""),1,0)</f>
        <v>0</v>
      </c>
      <c r="AA478" s="27">
        <f>IF(AND(V478&lt;&gt;"",W478=""),1,0)</f>
        <v>0</v>
      </c>
      <c r="AB478" s="27"/>
      <c r="AC478" s="27"/>
      <c r="AD478" s="27"/>
      <c r="AE478" s="5">
        <f ca="1">IF(Y478&lt;&gt;0,NETWORKDAYS(M478,TODAY()),"")</f>
        <v>17</v>
      </c>
      <c r="AF478" s="59" t="str">
        <f>IF(Z478=1,NETWORKDAYS(M478,U478),"")</f>
        <v/>
      </c>
      <c r="AG478" s="5" t="str">
        <f ca="1">IF(AA478=1,_xlfn.DAYS(TODAY(),V478),"")</f>
        <v/>
      </c>
    </row>
    <row r="479" spans="1:33" x14ac:dyDescent="0.25">
      <c r="A479" s="59">
        <v>3527235</v>
      </c>
      <c r="B479" s="71" t="s">
        <v>628</v>
      </c>
      <c r="C479" s="71">
        <f>VLOOKUP(D479,[1]vacantes!$H:$I,2,FALSE)</f>
        <v>1296</v>
      </c>
      <c r="D479" s="71" t="str">
        <f>F479&amp;"-"&amp;S479&amp;"-"&amp;IF(V479="",1,2)</f>
        <v>264-15-2</v>
      </c>
      <c r="E479" s="71" t="s">
        <v>1104</v>
      </c>
      <c r="F479" s="71">
        <v>264</v>
      </c>
      <c r="G479" s="94" t="s">
        <v>227</v>
      </c>
      <c r="H479" s="62" t="s">
        <v>41</v>
      </c>
      <c r="I479" s="60" t="s">
        <v>205</v>
      </c>
      <c r="J479" s="60" t="s">
        <v>203</v>
      </c>
      <c r="K479" s="60">
        <v>0</v>
      </c>
      <c r="L479" s="60">
        <v>1</v>
      </c>
      <c r="M479" s="62">
        <v>43160</v>
      </c>
      <c r="N479" s="60" t="s">
        <v>27</v>
      </c>
      <c r="O479" s="60" t="s">
        <v>112</v>
      </c>
      <c r="S479" s="59">
        <v>15</v>
      </c>
      <c r="T479" s="60" t="s">
        <v>369</v>
      </c>
      <c r="U479" s="62">
        <v>43161</v>
      </c>
      <c r="V479" s="62">
        <v>43165</v>
      </c>
      <c r="W479" s="62">
        <v>43200</v>
      </c>
      <c r="X479" s="27">
        <f>IF(AND(V479="",R479&lt;&gt;""),1,0)</f>
        <v>0</v>
      </c>
      <c r="Y479" s="27">
        <f>IF(AND(R479="",U479="",V479=""),1,0)</f>
        <v>0</v>
      </c>
      <c r="Z479" s="27">
        <f>IF(AND(OR(V479&lt;&gt;"",U479&lt;&gt;""),W479=""),1,0)</f>
        <v>0</v>
      </c>
      <c r="AA479" s="27">
        <f>IF(AND(V479&lt;&gt;"",W479=""),1,0)</f>
        <v>0</v>
      </c>
      <c r="AB479" s="27"/>
      <c r="AC479" s="27"/>
      <c r="AD479" s="27"/>
      <c r="AE479" s="5" t="str">
        <f ca="1">IF(Y479&lt;&gt;0,NETWORKDAYS(M479,TODAY()),"")</f>
        <v/>
      </c>
      <c r="AF479" s="59" t="str">
        <f>IF(Z479=1,NETWORKDAYS(M479,U479),"")</f>
        <v/>
      </c>
      <c r="AG479" s="5" t="str">
        <f ca="1">IF(AA479=1,_xlfn.DAYS(TODAY(),V479),"")</f>
        <v/>
      </c>
    </row>
    <row r="480" spans="1:33" x14ac:dyDescent="0.25">
      <c r="A480" s="59">
        <v>0</v>
      </c>
      <c r="B480" s="71" t="s">
        <v>1015</v>
      </c>
      <c r="C480" s="71">
        <f>VLOOKUP(D480,[1]vacantes!$H:$I,2,FALSE)</f>
        <v>1296</v>
      </c>
      <c r="D480" s="71" t="str">
        <f>F480&amp;"-"&amp;S480&amp;"-"&amp;IF(V480="",1,2)</f>
        <v>264-15-2</v>
      </c>
      <c r="E480" s="71" t="s">
        <v>1104</v>
      </c>
      <c r="F480" s="71">
        <v>264</v>
      </c>
      <c r="G480" s="72" t="s">
        <v>227</v>
      </c>
      <c r="H480" s="60" t="s">
        <v>41</v>
      </c>
      <c r="I480" s="60" t="s">
        <v>215</v>
      </c>
      <c r="J480" s="60" t="s">
        <v>204</v>
      </c>
      <c r="K480" s="62">
        <v>36410</v>
      </c>
      <c r="L480" s="60">
        <v>2</v>
      </c>
      <c r="M480" s="62">
        <v>43215</v>
      </c>
      <c r="N480" s="60" t="s">
        <v>27</v>
      </c>
      <c r="O480" s="60" t="s">
        <v>134</v>
      </c>
      <c r="S480" s="59">
        <v>15</v>
      </c>
      <c r="T480" s="60" t="s">
        <v>369</v>
      </c>
      <c r="U480" s="62">
        <v>43216</v>
      </c>
      <c r="V480" s="62">
        <v>43222</v>
      </c>
      <c r="W480" s="57">
        <v>0</v>
      </c>
      <c r="X480" s="27">
        <f>IF(AND(V480="",R480&lt;&gt;""),1,0)</f>
        <v>0</v>
      </c>
      <c r="Y480" s="27">
        <f>IF(AND(R480="",U480="",V480=""),1,0)</f>
        <v>0</v>
      </c>
      <c r="Z480" s="27">
        <f>IF(AND(OR(V480&lt;&gt;"",U480&lt;&gt;""),W480=""),1,0)</f>
        <v>0</v>
      </c>
      <c r="AA480" s="27">
        <f>IF(AND(V480&lt;&gt;"",W480=""),1,0)</f>
        <v>0</v>
      </c>
    </row>
    <row r="481" spans="1:33" x14ac:dyDescent="0.25">
      <c r="A481" s="59">
        <v>1740709</v>
      </c>
      <c r="B481" s="71" t="s">
        <v>560</v>
      </c>
      <c r="C481" s="71">
        <f>VLOOKUP(D481,[1]vacantes!$H:$I,2,FALSE)</f>
        <v>1297</v>
      </c>
      <c r="D481" s="71" t="str">
        <f>F481&amp;"-"&amp;S481&amp;"-"&amp;IF(V481="",1,2)</f>
        <v>238-16-2</v>
      </c>
      <c r="E481" s="71" t="s">
        <v>1140</v>
      </c>
      <c r="F481" s="71">
        <v>238</v>
      </c>
      <c r="G481" s="72" t="s">
        <v>160</v>
      </c>
      <c r="H481" s="60" t="s">
        <v>70</v>
      </c>
      <c r="I481" s="60" t="s">
        <v>561</v>
      </c>
      <c r="J481" s="60" t="s">
        <v>203</v>
      </c>
      <c r="K481" s="60">
        <v>0</v>
      </c>
      <c r="L481" s="60">
        <v>1</v>
      </c>
      <c r="M481" s="62">
        <v>43160</v>
      </c>
      <c r="N481" s="60" t="s">
        <v>27</v>
      </c>
      <c r="O481" s="60" t="s">
        <v>112</v>
      </c>
      <c r="S481" s="59">
        <v>16</v>
      </c>
      <c r="T481" s="60" t="s">
        <v>29</v>
      </c>
      <c r="U481" s="62">
        <v>43165</v>
      </c>
      <c r="V481" s="62">
        <v>43168</v>
      </c>
      <c r="W481" s="57">
        <v>43171</v>
      </c>
      <c r="X481" s="27">
        <f>IF(AND(V481="",R481&lt;&gt;""),1,0)</f>
        <v>0</v>
      </c>
      <c r="Y481" s="27">
        <f>IF(AND(R481="",U481="",V481=""),1,0)</f>
        <v>0</v>
      </c>
      <c r="Z481" s="27">
        <f>IF(AND(OR(V481&lt;&gt;"",U481&lt;&gt;""),W481=""),1,0)</f>
        <v>0</v>
      </c>
      <c r="AA481" s="27">
        <f>IF(AND(V481&lt;&gt;"",W481=""),1,0)</f>
        <v>0</v>
      </c>
      <c r="AB481" s="27"/>
      <c r="AC481" s="27"/>
      <c r="AD481" s="27"/>
      <c r="AE481" s="5" t="str">
        <f ca="1">IF(Y481&lt;&gt;0,NETWORKDAYS(M481,TODAY()),"")</f>
        <v/>
      </c>
      <c r="AF481" s="59" t="str">
        <f>IF(Z481=1,NETWORKDAYS(M481,U481),"")</f>
        <v/>
      </c>
      <c r="AG481" s="5" t="str">
        <f ca="1">IF(AA481=1,_xlfn.DAYS(TODAY(),V481),"")</f>
        <v/>
      </c>
    </row>
    <row r="482" spans="1:33" x14ac:dyDescent="0.25">
      <c r="A482" s="59">
        <v>3530068</v>
      </c>
      <c r="B482" s="71" t="s">
        <v>558</v>
      </c>
      <c r="C482" s="71">
        <f>VLOOKUP(D482,[1]vacantes!$H:$I,2,FALSE)</f>
        <v>1298</v>
      </c>
      <c r="D482" s="71" t="str">
        <f>F482&amp;"-"&amp;S482&amp;"-"&amp;IF(V482="",1,2)</f>
        <v>356-17-2</v>
      </c>
      <c r="E482" s="71" t="s">
        <v>1162</v>
      </c>
      <c r="F482" s="71">
        <v>356</v>
      </c>
      <c r="G482" s="71" t="s">
        <v>107</v>
      </c>
      <c r="H482" s="62" t="s">
        <v>20</v>
      </c>
      <c r="I482" s="60" t="s">
        <v>215</v>
      </c>
      <c r="J482" s="60" t="s">
        <v>204</v>
      </c>
      <c r="K482" s="60">
        <v>0</v>
      </c>
      <c r="L482" s="60">
        <v>2</v>
      </c>
      <c r="M482" s="62">
        <v>43161</v>
      </c>
      <c r="N482" s="60" t="s">
        <v>28</v>
      </c>
      <c r="O482" s="60" t="s">
        <v>112</v>
      </c>
      <c r="S482" s="59">
        <v>17</v>
      </c>
      <c r="T482" s="60" t="s">
        <v>23</v>
      </c>
      <c r="U482" s="62">
        <v>43167</v>
      </c>
      <c r="V482" s="62">
        <v>43171</v>
      </c>
      <c r="W482" s="62">
        <v>43193</v>
      </c>
      <c r="X482" s="27">
        <f>IF(AND(V482="",R482&lt;&gt;""),1,0)</f>
        <v>0</v>
      </c>
      <c r="Y482" s="27">
        <f>IF(AND(R482="",U482="",V482=""),1,0)</f>
        <v>0</v>
      </c>
      <c r="Z482" s="27">
        <f>IF(AND(OR(V482&lt;&gt;"",U482&lt;&gt;""),W482=""),1,0)</f>
        <v>0</v>
      </c>
      <c r="AA482" s="27">
        <f>IF(AND(V482&lt;&gt;"",W482=""),1,0)</f>
        <v>0</v>
      </c>
      <c r="AB482" s="27"/>
      <c r="AC482" s="27"/>
      <c r="AD482" s="27"/>
      <c r="AE482" s="5" t="str">
        <f ca="1">IF(Y482&lt;&gt;0,NETWORKDAYS(M482,TODAY()),"")</f>
        <v/>
      </c>
      <c r="AF482" s="59" t="str">
        <f>IF(Z482=1,NETWORKDAYS(M482,U482),"")</f>
        <v/>
      </c>
      <c r="AG482" s="5" t="str">
        <f ca="1">IF(AA482=1,_xlfn.DAYS(TODAY(),V482),"")</f>
        <v/>
      </c>
    </row>
    <row r="483" spans="1:33" x14ac:dyDescent="0.25">
      <c r="A483" s="59">
        <v>3539155</v>
      </c>
      <c r="B483" s="71" t="s">
        <v>682</v>
      </c>
      <c r="C483" s="71">
        <f>VLOOKUP(D483,[1]vacantes!$H:$I,2,FALSE)</f>
        <v>1298</v>
      </c>
      <c r="D483" s="71" t="str">
        <f>F483&amp;"-"&amp;S483&amp;"-"&amp;IF(V483="",1,2)</f>
        <v>356-17-2</v>
      </c>
      <c r="E483" s="71" t="s">
        <v>1162</v>
      </c>
      <c r="F483" s="71">
        <v>356</v>
      </c>
      <c r="G483" s="72" t="s">
        <v>107</v>
      </c>
      <c r="H483" s="60" t="s">
        <v>20</v>
      </c>
      <c r="I483" s="60" t="s">
        <v>205</v>
      </c>
      <c r="J483" s="60" t="s">
        <v>203</v>
      </c>
      <c r="K483" s="60">
        <v>0</v>
      </c>
      <c r="L483" s="60">
        <v>1</v>
      </c>
      <c r="M483" s="62">
        <v>43185</v>
      </c>
      <c r="N483" s="60" t="s">
        <v>27</v>
      </c>
      <c r="O483" s="60" t="s">
        <v>112</v>
      </c>
      <c r="S483" s="59">
        <v>17</v>
      </c>
      <c r="T483" s="60" t="s">
        <v>23</v>
      </c>
      <c r="U483" s="62">
        <v>43186</v>
      </c>
      <c r="V483" s="62">
        <v>43187</v>
      </c>
      <c r="W483" s="57">
        <v>43187</v>
      </c>
      <c r="X483" s="27">
        <f>IF(AND(V483="",R483&lt;&gt;""),1,0)</f>
        <v>0</v>
      </c>
      <c r="Y483" s="27">
        <f>IF(AND(R483="",U483="",V483=""),1,0)</f>
        <v>0</v>
      </c>
      <c r="Z483" s="27">
        <f>IF(AND(OR(V483&lt;&gt;"",U483&lt;&gt;""),W483=""),1,0)</f>
        <v>0</v>
      </c>
      <c r="AA483" s="27">
        <f>IF(AND(V483&lt;&gt;"",W483=""),1,0)</f>
        <v>0</v>
      </c>
      <c r="AB483" s="27"/>
      <c r="AC483" s="27"/>
      <c r="AD483" s="27"/>
      <c r="AE483" s="5" t="str">
        <f ca="1">IF(Y483&lt;&gt;0,NETWORKDAYS(M483,TODAY()),"")</f>
        <v/>
      </c>
      <c r="AF483" s="59" t="str">
        <f>IF(Z483=1,NETWORKDAYS(M483,U483),"")</f>
        <v/>
      </c>
      <c r="AG483" s="5" t="str">
        <f ca="1">IF(AA483=1,_xlfn.DAYS(TODAY(),V483),"")</f>
        <v/>
      </c>
    </row>
    <row r="484" spans="1:33" x14ac:dyDescent="0.25">
      <c r="A484" s="59">
        <v>3531134</v>
      </c>
      <c r="B484" s="71" t="s">
        <v>556</v>
      </c>
      <c r="C484" s="71">
        <f>VLOOKUP(D484,[1]vacantes!$H:$I,2,FALSE)</f>
        <v>1299</v>
      </c>
      <c r="D484" s="71" t="str">
        <f>F484&amp;"-"&amp;S484&amp;"-"&amp;IF(V484="",1,2)</f>
        <v>329-17-2</v>
      </c>
      <c r="E484" s="71" t="s">
        <v>1125</v>
      </c>
      <c r="F484" s="71">
        <v>329</v>
      </c>
      <c r="G484" s="71" t="s">
        <v>147</v>
      </c>
      <c r="H484" s="62" t="s">
        <v>12</v>
      </c>
      <c r="I484" s="60" t="s">
        <v>225</v>
      </c>
      <c r="J484" s="60" t="s">
        <v>203</v>
      </c>
      <c r="K484" s="60">
        <v>0</v>
      </c>
      <c r="L484" s="60">
        <v>2</v>
      </c>
      <c r="M484" s="62">
        <v>43161</v>
      </c>
      <c r="N484" s="60" t="s">
        <v>28</v>
      </c>
      <c r="O484" s="60" t="s">
        <v>112</v>
      </c>
      <c r="S484" s="59">
        <v>17</v>
      </c>
      <c r="T484" s="60" t="s">
        <v>23</v>
      </c>
      <c r="U484" s="62">
        <v>43168</v>
      </c>
      <c r="V484" s="62">
        <v>43172</v>
      </c>
      <c r="W484" s="57">
        <v>43172</v>
      </c>
      <c r="X484" s="27">
        <f>IF(AND(V484="",R484&lt;&gt;""),1,0)</f>
        <v>0</v>
      </c>
      <c r="Y484" s="27">
        <f>IF(AND(R484="",U484="",V484=""),1,0)</f>
        <v>0</v>
      </c>
      <c r="Z484" s="27">
        <f>IF(AND(OR(V484&lt;&gt;"",U484&lt;&gt;""),W484=""),1,0)</f>
        <v>0</v>
      </c>
      <c r="AA484" s="27">
        <f>IF(AND(V484&lt;&gt;"",W484=""),1,0)</f>
        <v>0</v>
      </c>
      <c r="AB484" s="27"/>
      <c r="AC484" s="27"/>
      <c r="AD484" s="27"/>
      <c r="AE484" s="5" t="str">
        <f ca="1">IF(Y484&lt;&gt;0,NETWORKDAYS(M484,TODAY()),"")</f>
        <v/>
      </c>
      <c r="AF484" s="59" t="str">
        <f>IF(Z484=1,NETWORKDAYS(M484,U484),"")</f>
        <v/>
      </c>
      <c r="AG484" s="5" t="str">
        <f ca="1">IF(AA484=1,_xlfn.DAYS(TODAY(),V484),"")</f>
        <v/>
      </c>
    </row>
    <row r="485" spans="1:33" x14ac:dyDescent="0.25">
      <c r="A485" s="59">
        <v>3533220</v>
      </c>
      <c r="B485" s="71" t="s">
        <v>559</v>
      </c>
      <c r="C485" s="71">
        <f>VLOOKUP(D485,[1]vacantes!$H:$I,2,FALSE)</f>
        <v>1299</v>
      </c>
      <c r="D485" s="71" t="str">
        <f>F485&amp;"-"&amp;S485&amp;"-"&amp;IF(V485="",1,2)</f>
        <v>329-17-2</v>
      </c>
      <c r="E485" s="71" t="s">
        <v>1125</v>
      </c>
      <c r="F485" s="71">
        <v>329</v>
      </c>
      <c r="G485" s="71" t="s">
        <v>147</v>
      </c>
      <c r="H485" s="62" t="s">
        <v>12</v>
      </c>
      <c r="I485" s="60" t="s">
        <v>215</v>
      </c>
      <c r="J485" s="60" t="s">
        <v>204</v>
      </c>
      <c r="K485" s="60">
        <v>0</v>
      </c>
      <c r="L485" s="60">
        <v>2</v>
      </c>
      <c r="M485" s="62">
        <v>43165</v>
      </c>
      <c r="N485" s="60" t="s">
        <v>27</v>
      </c>
      <c r="O485" s="60" t="s">
        <v>112</v>
      </c>
      <c r="S485" s="59">
        <v>17</v>
      </c>
      <c r="T485" s="60" t="s">
        <v>23</v>
      </c>
      <c r="U485" s="62">
        <v>43172</v>
      </c>
      <c r="V485" s="62">
        <v>43175</v>
      </c>
      <c r="W485" s="62">
        <v>43200</v>
      </c>
      <c r="X485" s="27">
        <f>IF(AND(V485="",R485&lt;&gt;""),1,0)</f>
        <v>0</v>
      </c>
      <c r="Y485" s="27">
        <f>IF(AND(R485="",U485="",V485=""),1,0)</f>
        <v>0</v>
      </c>
      <c r="Z485" s="27">
        <f>IF(AND(OR(V485&lt;&gt;"",U485&lt;&gt;""),W485=""),1,0)</f>
        <v>0</v>
      </c>
      <c r="AA485" s="27">
        <f>IF(AND(V485&lt;&gt;"",W485=""),1,0)</f>
        <v>0</v>
      </c>
      <c r="AB485" s="27"/>
      <c r="AC485" s="27"/>
      <c r="AD485" s="27"/>
      <c r="AE485" s="5" t="str">
        <f ca="1">IF(Y485&lt;&gt;0,NETWORKDAYS(M485,TODAY()),"")</f>
        <v/>
      </c>
      <c r="AF485" s="59" t="str">
        <f>IF(Z485=1,NETWORKDAYS(M485,U485),"")</f>
        <v/>
      </c>
      <c r="AG485" s="5" t="str">
        <f ca="1">IF(AA485=1,_xlfn.DAYS(TODAY(),V485),"")</f>
        <v/>
      </c>
    </row>
    <row r="486" spans="1:33" x14ac:dyDescent="0.25">
      <c r="A486" s="59">
        <v>3174425</v>
      </c>
      <c r="B486" s="71" t="s">
        <v>683</v>
      </c>
      <c r="C486" s="71">
        <f>VLOOKUP(D486,[1]vacantes!$H:$I,2,FALSE)</f>
        <v>1299</v>
      </c>
      <c r="D486" s="71" t="str">
        <f>F486&amp;"-"&amp;S486&amp;"-"&amp;IF(V486="",1,2)</f>
        <v>329-17-2</v>
      </c>
      <c r="E486" s="71" t="s">
        <v>1125</v>
      </c>
      <c r="F486" s="71">
        <v>329</v>
      </c>
      <c r="G486" s="72" t="s">
        <v>147</v>
      </c>
      <c r="H486" s="60" t="s">
        <v>12</v>
      </c>
      <c r="I486" s="60" t="s">
        <v>205</v>
      </c>
      <c r="J486" s="60" t="s">
        <v>203</v>
      </c>
      <c r="K486" s="60">
        <v>0</v>
      </c>
      <c r="L486" s="60">
        <v>1</v>
      </c>
      <c r="M486" s="62">
        <v>43182</v>
      </c>
      <c r="N486" s="60" t="s">
        <v>27</v>
      </c>
      <c r="O486" s="60" t="s">
        <v>112</v>
      </c>
      <c r="S486" s="59">
        <v>17</v>
      </c>
      <c r="T486" s="60" t="s">
        <v>23</v>
      </c>
      <c r="U486" s="62">
        <v>43187</v>
      </c>
      <c r="V486" s="62">
        <v>43192</v>
      </c>
      <c r="W486" s="57">
        <v>43192</v>
      </c>
      <c r="X486" s="27">
        <f>IF(AND(V486="",R486&lt;&gt;""),1,0)</f>
        <v>0</v>
      </c>
      <c r="Y486" s="27">
        <f>IF(AND(R486="",U486="",V486=""),1,0)</f>
        <v>0</v>
      </c>
      <c r="Z486" s="27">
        <f>IF(AND(OR(V486&lt;&gt;"",U486&lt;&gt;""),W486=""),1,0)</f>
        <v>0</v>
      </c>
      <c r="AA486" s="27">
        <f>IF(AND(V486&lt;&gt;"",W486=""),1,0)</f>
        <v>0</v>
      </c>
      <c r="AB486" s="27"/>
      <c r="AC486" s="27"/>
      <c r="AD486" s="27"/>
      <c r="AE486" s="5" t="str">
        <f ca="1">IF(Y486&lt;&gt;0,NETWORKDAYS(M486,TODAY()),"")</f>
        <v/>
      </c>
      <c r="AF486" s="59" t="str">
        <f>IF(Z486=1,NETWORKDAYS(M486,U486),"")</f>
        <v/>
      </c>
      <c r="AG486" s="5" t="str">
        <f ca="1">IF(AA486=1,_xlfn.DAYS(TODAY(),V486),"")</f>
        <v/>
      </c>
    </row>
    <row r="487" spans="1:33" x14ac:dyDescent="0.25">
      <c r="A487" s="59">
        <v>0</v>
      </c>
      <c r="B487" s="71" t="s">
        <v>1030</v>
      </c>
      <c r="C487" s="71">
        <f>VLOOKUP(D487,[1]vacantes!$H:$I,2,FALSE)</f>
        <v>1299</v>
      </c>
      <c r="D487" s="71" t="str">
        <f>F487&amp;"-"&amp;S487&amp;"-"&amp;IF(V487="",1,2)</f>
        <v>329-17-2</v>
      </c>
      <c r="E487" s="71" t="s">
        <v>1125</v>
      </c>
      <c r="F487" s="71">
        <v>329</v>
      </c>
      <c r="G487" s="72" t="s">
        <v>147</v>
      </c>
      <c r="H487" s="60" t="s">
        <v>12</v>
      </c>
      <c r="I487" s="60" t="s">
        <v>225</v>
      </c>
      <c r="J487" s="60" t="s">
        <v>203</v>
      </c>
      <c r="K487" s="62">
        <v>35394</v>
      </c>
      <c r="L487" s="60">
        <v>1</v>
      </c>
      <c r="M487" s="62">
        <v>43217</v>
      </c>
      <c r="N487" s="60" t="s">
        <v>27</v>
      </c>
      <c r="O487" s="60" t="s">
        <v>112</v>
      </c>
      <c r="S487" s="59">
        <v>17</v>
      </c>
      <c r="T487" s="60" t="s">
        <v>23</v>
      </c>
      <c r="U487" s="62">
        <v>43223</v>
      </c>
      <c r="V487" s="62">
        <v>43227</v>
      </c>
      <c r="W487" s="57">
        <v>0</v>
      </c>
      <c r="X487" s="27">
        <f>IF(AND(V487="",R487&lt;&gt;""),1,0)</f>
        <v>0</v>
      </c>
      <c r="Y487" s="27">
        <f>IF(AND(R487="",U487="",V487=""),1,0)</f>
        <v>0</v>
      </c>
      <c r="Z487" s="27">
        <f>IF(AND(OR(V487&lt;&gt;"",U487&lt;&gt;""),W487=""),1,0)</f>
        <v>0</v>
      </c>
      <c r="AA487" s="27">
        <f>IF(AND(V487&lt;&gt;"",W487=""),1,0)</f>
        <v>0</v>
      </c>
      <c r="AB487" s="57">
        <v>21</v>
      </c>
    </row>
    <row r="488" spans="1:33" x14ac:dyDescent="0.25">
      <c r="A488" s="59">
        <v>3531175</v>
      </c>
      <c r="B488" s="71" t="s">
        <v>524</v>
      </c>
      <c r="C488" s="71">
        <f>VLOOKUP(D488,[1]vacantes!$H:$I,2,FALSE)</f>
        <v>1301</v>
      </c>
      <c r="D488" s="71" t="str">
        <f>F488&amp;"-"&amp;S488&amp;"-"&amp;IF(V488="",1,2)</f>
        <v>265-15-2</v>
      </c>
      <c r="E488" s="71" t="s">
        <v>1109</v>
      </c>
      <c r="F488" s="71">
        <v>265</v>
      </c>
      <c r="G488" s="71" t="s">
        <v>368</v>
      </c>
      <c r="H488" s="62" t="s">
        <v>41</v>
      </c>
      <c r="I488" s="60" t="s">
        <v>205</v>
      </c>
      <c r="J488" s="60" t="s">
        <v>203</v>
      </c>
      <c r="K488" s="60">
        <v>0</v>
      </c>
      <c r="L488" s="60">
        <v>1</v>
      </c>
      <c r="M488" s="62">
        <v>43161</v>
      </c>
      <c r="N488" s="60" t="s">
        <v>27</v>
      </c>
      <c r="O488" s="60" t="s">
        <v>134</v>
      </c>
      <c r="S488" s="59">
        <v>15</v>
      </c>
      <c r="T488" s="59" t="s">
        <v>369</v>
      </c>
      <c r="U488" s="62">
        <v>43166</v>
      </c>
      <c r="V488" s="62">
        <v>43172</v>
      </c>
      <c r="W488" s="57">
        <v>0</v>
      </c>
      <c r="X488" s="27">
        <f>IF(AND(V488="",R488&lt;&gt;""),1,0)</f>
        <v>0</v>
      </c>
      <c r="Y488" s="27">
        <f>IF(AND(R488="",U488="",V488=""),1,0)</f>
        <v>0</v>
      </c>
      <c r="Z488" s="27">
        <f>IF(AND(OR(V488&lt;&gt;"",U488&lt;&gt;""),W488=""),1,0)</f>
        <v>0</v>
      </c>
      <c r="AA488" s="27">
        <f>IF(AND(V488&lt;&gt;"",W488=""),1,0)</f>
        <v>0</v>
      </c>
      <c r="AB488" s="27"/>
      <c r="AC488" s="27"/>
      <c r="AD488" s="27"/>
      <c r="AE488" s="5" t="str">
        <f ca="1">IF(Y488&lt;&gt;0,NETWORKDAYS(M488,TODAY()),"")</f>
        <v/>
      </c>
      <c r="AF488" s="59" t="str">
        <f>IF(Z488=1,NETWORKDAYS(M488,U488),"")</f>
        <v/>
      </c>
      <c r="AG488" s="5" t="str">
        <f ca="1">IF(AA488=1,_xlfn.DAYS(TODAY(),V488),"")</f>
        <v/>
      </c>
    </row>
    <row r="489" spans="1:33" x14ac:dyDescent="0.25">
      <c r="A489" s="59">
        <v>3534822</v>
      </c>
      <c r="B489" s="71" t="s">
        <v>600</v>
      </c>
      <c r="C489" s="71">
        <f>VLOOKUP(D489,[1]vacantes!$H:$I,2,FALSE)</f>
        <v>1301</v>
      </c>
      <c r="D489" s="71" t="str">
        <f>F489&amp;"-"&amp;S489&amp;"-"&amp;IF(V489="",1,2)</f>
        <v>265-15-2</v>
      </c>
      <c r="E489" s="71" t="s">
        <v>1109</v>
      </c>
      <c r="F489" s="71">
        <v>265</v>
      </c>
      <c r="G489" s="71" t="s">
        <v>368</v>
      </c>
      <c r="H489" s="62" t="s">
        <v>41</v>
      </c>
      <c r="I489" s="60" t="s">
        <v>205</v>
      </c>
      <c r="J489" s="60" t="s">
        <v>203</v>
      </c>
      <c r="K489" s="60">
        <v>0</v>
      </c>
      <c r="L489" s="60">
        <v>1</v>
      </c>
      <c r="M489" s="62">
        <v>43171</v>
      </c>
      <c r="N489" s="60" t="s">
        <v>346</v>
      </c>
      <c r="O489" s="60" t="s">
        <v>112</v>
      </c>
      <c r="S489" s="59">
        <v>15</v>
      </c>
      <c r="T489" s="60" t="s">
        <v>369</v>
      </c>
      <c r="U489" s="62">
        <v>43174</v>
      </c>
      <c r="V489" s="62">
        <v>43179</v>
      </c>
      <c r="W489" s="57">
        <v>43179</v>
      </c>
      <c r="X489" s="27">
        <f>IF(AND(V489="",R489&lt;&gt;""),1,0)</f>
        <v>0</v>
      </c>
      <c r="Y489" s="27">
        <f>IF(AND(R489="",U489="",V489=""),1,0)</f>
        <v>0</v>
      </c>
      <c r="Z489" s="27">
        <f>IF(AND(OR(V489&lt;&gt;"",U489&lt;&gt;""),W489=""),1,0)</f>
        <v>0</v>
      </c>
      <c r="AA489" s="27">
        <f>IF(AND(V489&lt;&gt;"",W489=""),1,0)</f>
        <v>0</v>
      </c>
      <c r="AB489" s="27"/>
      <c r="AC489" s="27"/>
      <c r="AD489" s="27"/>
      <c r="AE489" s="5" t="str">
        <f ca="1">IF(Y489&lt;&gt;0,NETWORKDAYS(M489,TODAY()),"")</f>
        <v/>
      </c>
      <c r="AF489" s="59" t="str">
        <f>IF(Z489=1,NETWORKDAYS(M489,U489),"")</f>
        <v/>
      </c>
      <c r="AG489" s="5" t="str">
        <f ca="1">IF(AA489=1,_xlfn.DAYS(TODAY(),V489),"")</f>
        <v/>
      </c>
    </row>
    <row r="490" spans="1:33" x14ac:dyDescent="0.25">
      <c r="A490" s="59">
        <v>3544712</v>
      </c>
      <c r="B490" s="71" t="s">
        <v>764</v>
      </c>
      <c r="C490" s="71">
        <f>VLOOKUP(D490,[1]vacantes!$H:$I,2,FALSE)</f>
        <v>1303</v>
      </c>
      <c r="D490" s="71" t="str">
        <f>F490&amp;"-"&amp;S490&amp;"-"&amp;IF(V490="",1,2)</f>
        <v>241-13-2</v>
      </c>
      <c r="E490" s="71" t="s">
        <v>1124</v>
      </c>
      <c r="F490" s="71">
        <v>241</v>
      </c>
      <c r="G490" s="72" t="s">
        <v>218</v>
      </c>
      <c r="H490" s="60" t="s">
        <v>10</v>
      </c>
      <c r="I490" s="60" t="s">
        <v>205</v>
      </c>
      <c r="J490" s="60" t="s">
        <v>203</v>
      </c>
      <c r="K490" s="60" t="s">
        <v>765</v>
      </c>
      <c r="L490" s="60">
        <v>1</v>
      </c>
      <c r="M490" s="62">
        <v>43163</v>
      </c>
      <c r="N490" s="60" t="s">
        <v>27</v>
      </c>
      <c r="O490" s="60" t="s">
        <v>112</v>
      </c>
      <c r="S490" s="59">
        <v>13</v>
      </c>
      <c r="T490" s="60" t="s">
        <v>763</v>
      </c>
      <c r="U490" s="62">
        <v>43196</v>
      </c>
      <c r="V490" s="62">
        <v>43200</v>
      </c>
      <c r="W490" s="62">
        <v>43214</v>
      </c>
      <c r="X490" s="27">
        <f>IF(AND(V490="",R490&lt;&gt;""),1,0)</f>
        <v>0</v>
      </c>
      <c r="Y490" s="27">
        <f>IF(AND(R490="",U490="",V490=""),1,0)</f>
        <v>0</v>
      </c>
      <c r="Z490" s="27">
        <f>IF(AND(OR(V490&lt;&gt;"",U490&lt;&gt;""),W490=""),1,0)</f>
        <v>0</v>
      </c>
      <c r="AA490" s="27">
        <f>IF(AND(V490&lt;&gt;"",W490=""),1,0)</f>
        <v>0</v>
      </c>
      <c r="AB490" s="27"/>
      <c r="AC490" s="27"/>
      <c r="AD490" s="27"/>
      <c r="AE490" s="5" t="str">
        <f ca="1">IF(Y490&lt;&gt;0,NETWORKDAYS(M490,TODAY()),"")</f>
        <v/>
      </c>
      <c r="AF490" s="59" t="str">
        <f>IF(Z490=1,NETWORKDAYS(M490,U490),"")</f>
        <v/>
      </c>
      <c r="AG490" s="5" t="str">
        <f ca="1">IF(AA490=1,_xlfn.DAYS(TODAY(),V490),"")</f>
        <v/>
      </c>
    </row>
    <row r="491" spans="1:33" x14ac:dyDescent="0.25">
      <c r="A491" s="59">
        <v>3531119</v>
      </c>
      <c r="B491" s="71" t="s">
        <v>1040</v>
      </c>
      <c r="C491" s="71">
        <f>VLOOKUP(D491,[1]vacantes!$H:$I,2,FALSE)</f>
        <v>1304</v>
      </c>
      <c r="D491" s="71" t="str">
        <f>F491&amp;"-"&amp;S491&amp;"-"&amp;IF(V491="",1,2)</f>
        <v>339-14-2</v>
      </c>
      <c r="E491" s="71" t="s">
        <v>1135</v>
      </c>
      <c r="F491" s="71">
        <v>339</v>
      </c>
      <c r="G491" s="71" t="s">
        <v>32</v>
      </c>
      <c r="H491" s="62" t="s">
        <v>357</v>
      </c>
      <c r="I491" s="60" t="s">
        <v>215</v>
      </c>
      <c r="J491" s="60" t="s">
        <v>204</v>
      </c>
      <c r="K491" s="60">
        <v>0</v>
      </c>
      <c r="L491" s="60">
        <v>1</v>
      </c>
      <c r="M491" s="62">
        <v>43164</v>
      </c>
      <c r="N491" s="60" t="s">
        <v>27</v>
      </c>
      <c r="O491" s="60" t="s">
        <v>112</v>
      </c>
      <c r="S491" s="59">
        <v>14</v>
      </c>
      <c r="T491" s="60" t="s">
        <v>35</v>
      </c>
      <c r="U491" s="62">
        <v>43168</v>
      </c>
      <c r="V491" s="62">
        <v>43172</v>
      </c>
      <c r="W491" s="57">
        <v>43172</v>
      </c>
      <c r="X491" s="27">
        <f>IF(AND(V491="",R491&lt;&gt;""),1,0)</f>
        <v>0</v>
      </c>
      <c r="Y491" s="27">
        <f>IF(AND(R491="",U491="",V491=""),1,0)</f>
        <v>0</v>
      </c>
      <c r="Z491" s="27">
        <f>IF(AND(OR(V491&lt;&gt;"",U491&lt;&gt;""),W491=""),1,0)</f>
        <v>0</v>
      </c>
      <c r="AA491" s="27">
        <f>IF(AND(V491&lt;&gt;"",W491=""),1,0)</f>
        <v>0</v>
      </c>
      <c r="AB491" s="27"/>
      <c r="AC491" s="27"/>
      <c r="AD491" s="27"/>
      <c r="AE491" s="5" t="str">
        <f ca="1">IF(Y491&lt;&gt;0,NETWORKDAYS(M491,TODAY()),"")</f>
        <v/>
      </c>
      <c r="AF491" s="59" t="str">
        <f>IF(Z491=1,NETWORKDAYS(M491,U491),"")</f>
        <v/>
      </c>
      <c r="AG491" s="5" t="str">
        <f ca="1">IF(AA491=1,_xlfn.DAYS(TODAY(),V491),"")</f>
        <v/>
      </c>
    </row>
    <row r="492" spans="1:33" x14ac:dyDescent="0.25">
      <c r="A492" s="59">
        <v>3534852</v>
      </c>
      <c r="B492" s="71" t="s">
        <v>608</v>
      </c>
      <c r="C492" s="71">
        <f>VLOOKUP(D492,[1]vacantes!$H:$I,2,FALSE)</f>
        <v>1304</v>
      </c>
      <c r="D492" s="71" t="str">
        <f>F492&amp;"-"&amp;S492&amp;"-"&amp;IF(V492="",1,2)</f>
        <v>339-14-2</v>
      </c>
      <c r="E492" s="71" t="s">
        <v>1135</v>
      </c>
      <c r="F492" s="71">
        <v>339</v>
      </c>
      <c r="G492" s="71" t="s">
        <v>32</v>
      </c>
      <c r="H492" s="62" t="s">
        <v>357</v>
      </c>
      <c r="I492" s="60" t="s">
        <v>225</v>
      </c>
      <c r="J492" s="60" t="s">
        <v>203</v>
      </c>
      <c r="K492" s="60">
        <v>0</v>
      </c>
      <c r="L492" s="60">
        <v>1</v>
      </c>
      <c r="M492" s="62">
        <v>43172</v>
      </c>
      <c r="N492" s="60" t="s">
        <v>27</v>
      </c>
      <c r="O492" s="60" t="s">
        <v>112</v>
      </c>
      <c r="S492" s="59">
        <v>14</v>
      </c>
      <c r="T492" s="60" t="s">
        <v>35</v>
      </c>
      <c r="U492" s="62">
        <v>43175</v>
      </c>
      <c r="V492" s="62">
        <v>43179</v>
      </c>
      <c r="W492" s="62">
        <v>43200</v>
      </c>
      <c r="X492" s="27">
        <f>IF(AND(V492="",R492&lt;&gt;""),1,0)</f>
        <v>0</v>
      </c>
      <c r="Y492" s="27">
        <f>IF(AND(R492="",U492="",V492=""),1,0)</f>
        <v>0</v>
      </c>
      <c r="Z492" s="27">
        <f>IF(AND(OR(V492&lt;&gt;"",U492&lt;&gt;""),W492=""),1,0)</f>
        <v>0</v>
      </c>
      <c r="AA492" s="27">
        <f>IF(AND(V492&lt;&gt;"",W492=""),1,0)</f>
        <v>0</v>
      </c>
      <c r="AB492" s="27"/>
      <c r="AC492" s="27"/>
      <c r="AD492" s="27"/>
      <c r="AE492" s="5" t="str">
        <f ca="1">IF(Y492&lt;&gt;0,NETWORKDAYS(M492,TODAY()),"")</f>
        <v/>
      </c>
      <c r="AF492" s="59" t="str">
        <f>IF(Z492=1,NETWORKDAYS(M492,U492),"")</f>
        <v/>
      </c>
      <c r="AG492" s="5" t="str">
        <f ca="1">IF(AA492=1,_xlfn.DAYS(TODAY(),V492),"")</f>
        <v/>
      </c>
    </row>
    <row r="493" spans="1:33" x14ac:dyDescent="0.25">
      <c r="A493" s="59">
        <v>3531173</v>
      </c>
      <c r="B493" s="71" t="s">
        <v>564</v>
      </c>
      <c r="C493" s="71">
        <f>VLOOKUP(D493,[1]vacantes!$H:$I,2,FALSE)</f>
        <v>1307</v>
      </c>
      <c r="D493" s="71" t="str">
        <f>F493&amp;"-"&amp;S493&amp;"-"&amp;IF(V493="",1,2)</f>
        <v>270-15-2</v>
      </c>
      <c r="E493" s="71" t="s">
        <v>1156</v>
      </c>
      <c r="F493" s="71">
        <v>270</v>
      </c>
      <c r="G493" s="71" t="s">
        <v>150</v>
      </c>
      <c r="H493" s="62" t="s">
        <v>41</v>
      </c>
      <c r="I493" s="60" t="s">
        <v>215</v>
      </c>
      <c r="J493" s="60" t="s">
        <v>203</v>
      </c>
      <c r="K493" s="60">
        <v>0</v>
      </c>
      <c r="L493" s="60">
        <v>1</v>
      </c>
      <c r="M493" s="62">
        <v>43164</v>
      </c>
      <c r="N493" s="60" t="s">
        <v>27</v>
      </c>
      <c r="O493" s="60" t="s">
        <v>134</v>
      </c>
      <c r="S493" s="59">
        <v>15</v>
      </c>
      <c r="T493" s="59" t="s">
        <v>369</v>
      </c>
      <c r="U493" s="62">
        <v>43167</v>
      </c>
      <c r="V493" s="62">
        <v>43172</v>
      </c>
      <c r="W493" s="62">
        <v>43183</v>
      </c>
      <c r="X493" s="27">
        <f>IF(AND(V493="",R493&lt;&gt;""),1,0)</f>
        <v>0</v>
      </c>
      <c r="Y493" s="27">
        <f>IF(AND(R493="",U493="",V493=""),1,0)</f>
        <v>0</v>
      </c>
      <c r="Z493" s="27">
        <f>IF(AND(OR(V493&lt;&gt;"",U493&lt;&gt;""),W493=""),1,0)</f>
        <v>0</v>
      </c>
      <c r="AA493" s="27">
        <f>IF(AND(V493&lt;&gt;"",W493=""),1,0)</f>
        <v>0</v>
      </c>
      <c r="AB493" s="27"/>
      <c r="AC493" s="27"/>
      <c r="AD493" s="27"/>
      <c r="AE493" s="5" t="str">
        <f ca="1">IF(Y493&lt;&gt;0,NETWORKDAYS(M493,TODAY()),"")</f>
        <v/>
      </c>
      <c r="AF493" s="59" t="str">
        <f>IF(Z493=1,NETWORKDAYS(M493,U493),"")</f>
        <v/>
      </c>
      <c r="AG493" s="5" t="str">
        <f ca="1">IF(AA493=1,_xlfn.DAYS(TODAY(),V493),"")</f>
        <v/>
      </c>
    </row>
    <row r="494" spans="1:33" x14ac:dyDescent="0.25">
      <c r="A494" s="59">
        <v>3531182</v>
      </c>
      <c r="B494" s="71" t="s">
        <v>1042</v>
      </c>
      <c r="C494" s="71">
        <f>VLOOKUP(D494,[1]vacantes!$H:$I,2,FALSE)</f>
        <v>1307</v>
      </c>
      <c r="D494" s="71" t="str">
        <f>F494&amp;"-"&amp;S494&amp;"-"&amp;IF(V494="",1,2)</f>
        <v>270-15-2</v>
      </c>
      <c r="E494" s="71" t="s">
        <v>1156</v>
      </c>
      <c r="F494" s="71">
        <v>270</v>
      </c>
      <c r="G494" s="71" t="s">
        <v>150</v>
      </c>
      <c r="H494" s="62" t="s">
        <v>41</v>
      </c>
      <c r="I494" s="60" t="s">
        <v>205</v>
      </c>
      <c r="J494" s="60" t="s">
        <v>203</v>
      </c>
      <c r="K494" s="60">
        <v>0</v>
      </c>
      <c r="L494" s="60">
        <v>1</v>
      </c>
      <c r="M494" s="62">
        <v>43166</v>
      </c>
      <c r="N494" s="60" t="s">
        <v>27</v>
      </c>
      <c r="O494" s="60" t="s">
        <v>134</v>
      </c>
      <c r="S494" s="59">
        <v>15</v>
      </c>
      <c r="T494" s="60" t="s">
        <v>369</v>
      </c>
      <c r="U494" s="62">
        <v>43168</v>
      </c>
      <c r="V494" s="62">
        <v>43172</v>
      </c>
      <c r="W494" s="57">
        <v>43172</v>
      </c>
      <c r="X494" s="27">
        <f>IF(AND(V494="",R494&lt;&gt;""),1,0)</f>
        <v>0</v>
      </c>
      <c r="Y494" s="27">
        <f>IF(AND(R494="",U494="",V494=""),1,0)</f>
        <v>0</v>
      </c>
      <c r="Z494" s="27">
        <f>IF(AND(OR(V494&lt;&gt;"",U494&lt;&gt;""),W494=""),1,0)</f>
        <v>0</v>
      </c>
      <c r="AA494" s="27">
        <f>IF(AND(V494&lt;&gt;"",W494=""),1,0)</f>
        <v>0</v>
      </c>
      <c r="AB494" s="27"/>
      <c r="AC494" s="27"/>
      <c r="AD494" s="27"/>
      <c r="AE494" s="5" t="str">
        <f ca="1">IF(Y494&lt;&gt;0,NETWORKDAYS(M494,TODAY()),"")</f>
        <v/>
      </c>
      <c r="AF494" s="59" t="str">
        <f>IF(Z494=1,NETWORKDAYS(M494,U494),"")</f>
        <v/>
      </c>
      <c r="AG494" s="5" t="str">
        <f ca="1">IF(AA494=1,_xlfn.DAYS(TODAY(),V494),"")</f>
        <v/>
      </c>
    </row>
    <row r="495" spans="1:33" x14ac:dyDescent="0.25">
      <c r="A495" s="59">
        <v>3547339</v>
      </c>
      <c r="B495" s="71" t="s">
        <v>929</v>
      </c>
      <c r="C495" s="71">
        <f>VLOOKUP(D495,[1]vacantes!$H:$I,2,FALSE)</f>
        <v>1307</v>
      </c>
      <c r="D495" s="71" t="str">
        <f>F495&amp;"-"&amp;S495&amp;"-"&amp;IF(V495="",1,2)</f>
        <v>270-15-2</v>
      </c>
      <c r="E495" s="71" t="s">
        <v>1156</v>
      </c>
      <c r="F495" s="71">
        <v>270</v>
      </c>
      <c r="G495" s="72" t="s">
        <v>150</v>
      </c>
      <c r="H495" s="60" t="s">
        <v>41</v>
      </c>
      <c r="I495" s="60" t="s">
        <v>205</v>
      </c>
      <c r="J495" s="60" t="s">
        <v>203</v>
      </c>
      <c r="K495" s="62">
        <v>32874</v>
      </c>
      <c r="L495" s="60">
        <v>1</v>
      </c>
      <c r="M495" s="62">
        <v>43203</v>
      </c>
      <c r="N495" s="60" t="s">
        <v>27</v>
      </c>
      <c r="O495" s="60" t="s">
        <v>112</v>
      </c>
      <c r="S495" s="59">
        <v>15</v>
      </c>
      <c r="T495" s="60" t="s">
        <v>369</v>
      </c>
      <c r="U495" s="62">
        <v>43203</v>
      </c>
      <c r="V495" s="62">
        <v>43207</v>
      </c>
      <c r="W495" s="57">
        <v>43207</v>
      </c>
      <c r="X495" s="27">
        <f>IF(AND(V495="",R495&lt;&gt;""),1,0)</f>
        <v>0</v>
      </c>
      <c r="Y495" s="27">
        <f>IF(AND(R495="",U495="",V495=""),1,0)</f>
        <v>0</v>
      </c>
      <c r="Z495" s="27">
        <f>IF(AND(OR(V495&lt;&gt;"",U495&lt;&gt;""),W495=""),1,0)</f>
        <v>0</v>
      </c>
      <c r="AA495" s="27">
        <f>IF(AND(V495&lt;&gt;"",W495=""),1,0)</f>
        <v>0</v>
      </c>
      <c r="AB495" s="27"/>
      <c r="AC495" s="27"/>
      <c r="AD495" s="27"/>
      <c r="AE495" s="5" t="str">
        <f ca="1">IF(Y495&lt;&gt;0,NETWORKDAYS(M495,TODAY()),"")</f>
        <v/>
      </c>
      <c r="AF495" s="59" t="str">
        <f>IF(Z495=1,NETWORKDAYS(M495,U495),"")</f>
        <v/>
      </c>
      <c r="AG495" s="5" t="str">
        <f ca="1">IF(AA495=1,_xlfn.DAYS(TODAY(),V495),"")</f>
        <v/>
      </c>
    </row>
    <row r="496" spans="1:33" x14ac:dyDescent="0.25">
      <c r="A496" s="59">
        <v>0</v>
      </c>
      <c r="B496" s="71" t="s">
        <v>723</v>
      </c>
      <c r="C496" s="71">
        <f>VLOOKUP(D496,[1]vacantes!$H:$I,2,FALSE)</f>
        <v>1308</v>
      </c>
      <c r="D496" s="71" t="str">
        <f>F496&amp;"-"&amp;S496&amp;"-"&amp;IF(V496="",1,2)</f>
        <v>270-15-1</v>
      </c>
      <c r="E496" s="71" t="s">
        <v>1156</v>
      </c>
      <c r="F496" s="71">
        <v>270</v>
      </c>
      <c r="G496" s="72" t="s">
        <v>150</v>
      </c>
      <c r="H496" s="60" t="s">
        <v>41</v>
      </c>
      <c r="I496" s="60" t="s">
        <v>225</v>
      </c>
      <c r="J496" s="60" t="s">
        <v>203</v>
      </c>
      <c r="K496" s="60" t="s">
        <v>724</v>
      </c>
      <c r="M496" s="62">
        <v>43194</v>
      </c>
      <c r="N496" s="60" t="s">
        <v>28</v>
      </c>
      <c r="O496" s="60" t="s">
        <v>112</v>
      </c>
      <c r="S496" s="59">
        <v>15</v>
      </c>
      <c r="T496" s="60" t="s">
        <v>369</v>
      </c>
      <c r="W496" s="57">
        <v>0</v>
      </c>
      <c r="X496" s="27">
        <f>IF(AND(V496="",R496&lt;&gt;""),1,0)</f>
        <v>0</v>
      </c>
      <c r="Y496" s="27">
        <f>IF(AND(R496="",U496="",V496=""),1,0)</f>
        <v>1</v>
      </c>
      <c r="Z496" s="27">
        <f>IF(AND(OR(V496&lt;&gt;"",U496&lt;&gt;""),W496=""),1,0)</f>
        <v>0</v>
      </c>
      <c r="AA496" s="27">
        <f>IF(AND(V496&lt;&gt;"",W496=""),1,0)</f>
        <v>0</v>
      </c>
      <c r="AB496" s="27"/>
      <c r="AC496" s="27"/>
      <c r="AD496" s="27"/>
      <c r="AE496" s="5">
        <f ca="1">IF(Y496&lt;&gt;0,NETWORKDAYS(M496,TODAY()),"")</f>
        <v>24</v>
      </c>
      <c r="AF496" s="59" t="str">
        <f>IF(Z496=1,NETWORKDAYS(M496,U496),"")</f>
        <v/>
      </c>
      <c r="AG496" s="5" t="str">
        <f ca="1">IF(AA496=1,_xlfn.DAYS(TODAY(),V496),"")</f>
        <v/>
      </c>
    </row>
    <row r="497" spans="1:35" x14ac:dyDescent="0.25">
      <c r="A497" s="59">
        <v>0</v>
      </c>
      <c r="B497" s="71" t="s">
        <v>727</v>
      </c>
      <c r="C497" s="71">
        <f>VLOOKUP(D497,[1]vacantes!$H:$I,2,FALSE)</f>
        <v>1308</v>
      </c>
      <c r="D497" s="71" t="str">
        <f>F497&amp;"-"&amp;S497&amp;"-"&amp;IF(V497="",1,2)</f>
        <v>270-15-1</v>
      </c>
      <c r="E497" s="71" t="s">
        <v>1156</v>
      </c>
      <c r="F497" s="71">
        <v>270</v>
      </c>
      <c r="G497" s="72" t="s">
        <v>150</v>
      </c>
      <c r="H497" s="60" t="s">
        <v>41</v>
      </c>
      <c r="I497" s="60" t="s">
        <v>215</v>
      </c>
      <c r="J497" s="60" t="s">
        <v>204</v>
      </c>
      <c r="K497" s="60" t="s">
        <v>728</v>
      </c>
      <c r="M497" s="62">
        <v>43195</v>
      </c>
      <c r="N497" s="60" t="s">
        <v>27</v>
      </c>
      <c r="O497" s="60" t="s">
        <v>112</v>
      </c>
      <c r="S497" s="59">
        <v>15</v>
      </c>
      <c r="T497" s="60" t="s">
        <v>369</v>
      </c>
      <c r="W497" s="57">
        <v>0</v>
      </c>
      <c r="X497" s="27">
        <f>IF(AND(V497="",R497&lt;&gt;""),1,0)</f>
        <v>0</v>
      </c>
      <c r="Y497" s="27">
        <f>IF(AND(R497="",U497="",V497=""),1,0)</f>
        <v>1</v>
      </c>
      <c r="Z497" s="27">
        <f>IF(AND(OR(V497&lt;&gt;"",U497&lt;&gt;""),W497=""),1,0)</f>
        <v>0</v>
      </c>
      <c r="AA497" s="27">
        <f>IF(AND(V497&lt;&gt;"",W497=""),1,0)</f>
        <v>0</v>
      </c>
      <c r="AB497" s="27"/>
      <c r="AC497" s="27"/>
      <c r="AD497" s="27"/>
      <c r="AE497" s="5">
        <f ca="1">IF(Y497&lt;&gt;0,NETWORKDAYS(M497,TODAY()),"")</f>
        <v>23</v>
      </c>
      <c r="AF497" s="59" t="str">
        <f>IF(Z497=1,NETWORKDAYS(M497,U497),"")</f>
        <v/>
      </c>
      <c r="AG497" s="5" t="str">
        <f ca="1">IF(AA497=1,_xlfn.DAYS(TODAY(),V497),"")</f>
        <v/>
      </c>
    </row>
    <row r="498" spans="1:35" x14ac:dyDescent="0.25">
      <c r="A498" s="59">
        <v>0</v>
      </c>
      <c r="B498" s="71" t="s">
        <v>729</v>
      </c>
      <c r="C498" s="71">
        <f>VLOOKUP(D498,[1]vacantes!$H:$I,2,FALSE)</f>
        <v>1308</v>
      </c>
      <c r="D498" s="71" t="str">
        <f>F498&amp;"-"&amp;S498&amp;"-"&amp;IF(V498="",1,2)</f>
        <v>270-15-1</v>
      </c>
      <c r="E498" s="71" t="s">
        <v>1156</v>
      </c>
      <c r="F498" s="71">
        <v>270</v>
      </c>
      <c r="G498" s="72" t="s">
        <v>150</v>
      </c>
      <c r="H498" s="60" t="s">
        <v>41</v>
      </c>
      <c r="I498" s="60" t="s">
        <v>205</v>
      </c>
      <c r="J498" s="60" t="s">
        <v>203</v>
      </c>
      <c r="K498" s="60" t="s">
        <v>730</v>
      </c>
      <c r="M498" s="62">
        <v>43195</v>
      </c>
      <c r="N498" s="60" t="s">
        <v>27</v>
      </c>
      <c r="O498" s="60" t="s">
        <v>112</v>
      </c>
      <c r="S498" s="59">
        <v>15</v>
      </c>
      <c r="T498" s="60" t="s">
        <v>369</v>
      </c>
      <c r="W498" s="57">
        <v>0</v>
      </c>
      <c r="X498" s="27">
        <f>IF(AND(V498="",R498&lt;&gt;""),1,0)</f>
        <v>0</v>
      </c>
      <c r="Y498" s="27">
        <f>IF(AND(R498="",U498="",V498=""),1,0)</f>
        <v>1</v>
      </c>
      <c r="Z498" s="27">
        <f>IF(AND(OR(V498&lt;&gt;"",U498&lt;&gt;""),W498=""),1,0)</f>
        <v>0</v>
      </c>
      <c r="AA498" s="27">
        <f>IF(AND(V498&lt;&gt;"",W498=""),1,0)</f>
        <v>0</v>
      </c>
      <c r="AB498" s="27"/>
      <c r="AC498" s="27"/>
      <c r="AD498" s="27"/>
      <c r="AE498" s="5">
        <f ca="1">IF(Y498&lt;&gt;0,NETWORKDAYS(M498,TODAY()),"")</f>
        <v>23</v>
      </c>
      <c r="AF498" s="59" t="str">
        <f>IF(Z498=1,NETWORKDAYS(M498,U498),"")</f>
        <v/>
      </c>
      <c r="AG498" s="5" t="str">
        <f ca="1">IF(AA498=1,_xlfn.DAYS(TODAY(),V498),"")</f>
        <v/>
      </c>
    </row>
    <row r="499" spans="1:35" x14ac:dyDescent="0.25">
      <c r="B499" s="71" t="s">
        <v>1087</v>
      </c>
      <c r="C499" s="71">
        <f>VLOOKUP(D499,[1]vacantes!$H:$I,2,FALSE)</f>
        <v>1308</v>
      </c>
      <c r="D499" s="71" t="str">
        <f>F499&amp;"-"&amp;S499&amp;"-"&amp;IF(V499="",1,2)</f>
        <v>270-15-1</v>
      </c>
      <c r="E499" s="71" t="s">
        <v>1156</v>
      </c>
      <c r="F499" s="71">
        <v>270</v>
      </c>
      <c r="G499" s="72" t="s">
        <v>150</v>
      </c>
      <c r="H499" s="60" t="s">
        <v>41</v>
      </c>
      <c r="I499" s="60" t="s">
        <v>205</v>
      </c>
      <c r="J499" s="60" t="s">
        <v>204</v>
      </c>
      <c r="K499" s="62">
        <v>34853</v>
      </c>
      <c r="M499" s="62">
        <v>43224</v>
      </c>
      <c r="N499" s="60" t="s">
        <v>27</v>
      </c>
      <c r="O499" s="60" t="s">
        <v>134</v>
      </c>
      <c r="S499" s="59">
        <v>15</v>
      </c>
      <c r="T499" s="60" t="s">
        <v>369</v>
      </c>
    </row>
    <row r="500" spans="1:35" x14ac:dyDescent="0.25">
      <c r="A500" s="59">
        <v>0</v>
      </c>
      <c r="B500" s="71" t="s">
        <v>1037</v>
      </c>
      <c r="C500" s="71">
        <f>VLOOKUP(D500,[1]vacantes!$H:$I,2,FALSE)</f>
        <v>1310</v>
      </c>
      <c r="D500" s="71" t="str">
        <f>F500&amp;"-"&amp;S500&amp;"-"&amp;IF(V500="",1,2)</f>
        <v>353-17-2</v>
      </c>
      <c r="E500" s="71" t="s">
        <v>1149</v>
      </c>
      <c r="F500" s="71">
        <v>353</v>
      </c>
      <c r="G500" s="71" t="s">
        <v>214</v>
      </c>
      <c r="H500" s="62" t="s">
        <v>20</v>
      </c>
      <c r="I500" s="60" t="s">
        <v>205</v>
      </c>
      <c r="J500" s="60" t="s">
        <v>203</v>
      </c>
      <c r="K500" s="60">
        <v>0</v>
      </c>
      <c r="L500" s="60">
        <v>2</v>
      </c>
      <c r="M500" s="62">
        <v>43165</v>
      </c>
      <c r="N500" s="60" t="s">
        <v>28</v>
      </c>
      <c r="O500" s="60" t="s">
        <v>112</v>
      </c>
      <c r="S500" s="59">
        <v>17</v>
      </c>
      <c r="T500" s="60" t="s">
        <v>23</v>
      </c>
      <c r="U500" s="62">
        <v>43168</v>
      </c>
      <c r="V500" s="62">
        <v>43172</v>
      </c>
      <c r="W500" s="57">
        <v>0</v>
      </c>
      <c r="X500" s="27">
        <f>IF(AND(V500="",R500&lt;&gt;""),1,0)</f>
        <v>0</v>
      </c>
      <c r="Y500" s="27">
        <f>IF(AND(R500="",U500="",V500=""),1,0)</f>
        <v>0</v>
      </c>
      <c r="Z500" s="27">
        <f>IF(AND(OR(V500&lt;&gt;"",U500&lt;&gt;""),W500=""),1,0)</f>
        <v>0</v>
      </c>
      <c r="AA500" s="27">
        <f>IF(AND(V500&lt;&gt;"",W500=""),1,0)</f>
        <v>0</v>
      </c>
      <c r="AB500" s="27"/>
      <c r="AC500" s="27"/>
      <c r="AD500" s="27"/>
      <c r="AE500" s="5" t="str">
        <f ca="1">IF(Y500&lt;&gt;0,NETWORKDAYS(M500,TODAY()),"")</f>
        <v/>
      </c>
      <c r="AF500" s="59" t="str">
        <f>IF(Z500=1,NETWORKDAYS(M500,U500),"")</f>
        <v/>
      </c>
      <c r="AG500" s="5" t="str">
        <f ca="1">IF(AA500=1,_xlfn.DAYS(TODAY(),V500),"")</f>
        <v/>
      </c>
    </row>
    <row r="501" spans="1:35" x14ac:dyDescent="0.25">
      <c r="A501" s="59">
        <v>3550482</v>
      </c>
      <c r="B501" s="71" t="s">
        <v>880</v>
      </c>
      <c r="C501" s="71">
        <f>VLOOKUP(D501,[1]vacantes!$H:$I,2,FALSE)</f>
        <v>1310</v>
      </c>
      <c r="D501" s="71" t="str">
        <f>F501&amp;"-"&amp;S501&amp;"-"&amp;IF(V501="",1,2)</f>
        <v>353-17-2</v>
      </c>
      <c r="E501" s="71" t="s">
        <v>1149</v>
      </c>
      <c r="F501" s="71">
        <v>353</v>
      </c>
      <c r="G501" s="72" t="s">
        <v>214</v>
      </c>
      <c r="H501" s="60" t="s">
        <v>20</v>
      </c>
      <c r="I501" s="60" t="s">
        <v>205</v>
      </c>
      <c r="J501" s="60" t="s">
        <v>203</v>
      </c>
      <c r="K501" s="62">
        <v>36375</v>
      </c>
      <c r="L501" s="60">
        <v>1</v>
      </c>
      <c r="M501" s="62">
        <v>43203</v>
      </c>
      <c r="N501" s="60" t="s">
        <v>27</v>
      </c>
      <c r="O501" s="60" t="s">
        <v>112</v>
      </c>
      <c r="S501" s="59">
        <v>17</v>
      </c>
      <c r="T501" s="60" t="s">
        <v>23</v>
      </c>
      <c r="U501" s="62">
        <v>43207</v>
      </c>
      <c r="V501" s="62">
        <v>43210</v>
      </c>
      <c r="W501" s="57">
        <v>43210</v>
      </c>
      <c r="X501" s="27">
        <f>IF(AND(V501="",R501&lt;&gt;""),1,0)</f>
        <v>0</v>
      </c>
      <c r="Y501" s="27">
        <f>IF(AND(R501="",U501="",V501=""),1,0)</f>
        <v>0</v>
      </c>
      <c r="Z501" s="27">
        <f>IF(AND(OR(V501&lt;&gt;"",U501&lt;&gt;""),W501=""),1,0)</f>
        <v>0</v>
      </c>
      <c r="AA501" s="27">
        <f>IF(AND(V501&lt;&gt;"",W501=""),1,0)</f>
        <v>0</v>
      </c>
      <c r="AB501" s="27">
        <v>18</v>
      </c>
      <c r="AC501" s="27"/>
      <c r="AD501" s="27"/>
      <c r="AE501" s="5" t="str">
        <f ca="1">IF(Y501&lt;&gt;0,NETWORKDAYS(M501,TODAY()),"")</f>
        <v/>
      </c>
      <c r="AF501" s="59" t="str">
        <f>IF(Z501=1,NETWORKDAYS(M501,U501),"")</f>
        <v/>
      </c>
      <c r="AG501" s="5" t="str">
        <f ca="1">IF(AA501=1,_xlfn.DAYS(TODAY(),V501),"")</f>
        <v/>
      </c>
    </row>
    <row r="502" spans="1:35" x14ac:dyDescent="0.25">
      <c r="A502" s="59">
        <v>3531195</v>
      </c>
      <c r="B502" s="71" t="s">
        <v>537</v>
      </c>
      <c r="C502" s="71">
        <f>VLOOKUP(D502,[1]vacantes!$H:$I,2,FALSE)</f>
        <v>1327</v>
      </c>
      <c r="D502" s="71" t="str">
        <f>F502&amp;"-"&amp;S502&amp;"-"&amp;IF(V502="",1,2)</f>
        <v>241-16-2</v>
      </c>
      <c r="E502" s="71" t="s">
        <v>1124</v>
      </c>
      <c r="F502" s="71">
        <v>241</v>
      </c>
      <c r="G502" s="71" t="s">
        <v>218</v>
      </c>
      <c r="H502" s="62" t="s">
        <v>10</v>
      </c>
      <c r="I502" s="60" t="s">
        <v>205</v>
      </c>
      <c r="J502" s="60" t="s">
        <v>203</v>
      </c>
      <c r="K502" s="60">
        <v>0</v>
      </c>
      <c r="L502" s="60">
        <v>1</v>
      </c>
      <c r="M502" s="62">
        <v>43166</v>
      </c>
      <c r="N502" s="60" t="s">
        <v>27</v>
      </c>
      <c r="O502" s="60" t="s">
        <v>112</v>
      </c>
      <c r="S502" s="59">
        <v>16</v>
      </c>
      <c r="T502" s="60" t="s">
        <v>29</v>
      </c>
      <c r="U502" s="62">
        <v>43168</v>
      </c>
      <c r="V502" s="62">
        <v>43172</v>
      </c>
      <c r="W502" s="62">
        <v>43193</v>
      </c>
      <c r="X502" s="27">
        <f>IF(AND(V502="",R502&lt;&gt;""),1,0)</f>
        <v>0</v>
      </c>
      <c r="Y502" s="27">
        <f>IF(AND(R502="",U502="",V502=""),1,0)</f>
        <v>0</v>
      </c>
      <c r="Z502" s="27">
        <f>IF(AND(OR(V502&lt;&gt;"",U502&lt;&gt;""),W502=""),1,0)</f>
        <v>0</v>
      </c>
      <c r="AA502" s="27">
        <f>IF(AND(V502&lt;&gt;"",W502=""),1,0)</f>
        <v>0</v>
      </c>
      <c r="AB502" s="27"/>
      <c r="AC502" s="27"/>
      <c r="AD502" s="27"/>
      <c r="AE502" s="5" t="str">
        <f ca="1">IF(Y502&lt;&gt;0,NETWORKDAYS(M502,TODAY()),"")</f>
        <v/>
      </c>
      <c r="AF502" s="59" t="str">
        <f>IF(Z502=1,NETWORKDAYS(M502,U502),"")</f>
        <v/>
      </c>
      <c r="AG502" s="5" t="str">
        <f ca="1">IF(AA502=1,_xlfn.DAYS(TODAY(),V502),"")</f>
        <v/>
      </c>
    </row>
    <row r="503" spans="1:35" x14ac:dyDescent="0.25">
      <c r="A503" s="59">
        <v>3534800</v>
      </c>
      <c r="B503" s="71" t="s">
        <v>589</v>
      </c>
      <c r="C503" s="71">
        <f>VLOOKUP(D503,[1]vacantes!$H:$I,2,FALSE)</f>
        <v>1327</v>
      </c>
      <c r="D503" s="71" t="str">
        <f>F503&amp;"-"&amp;S503&amp;"-"&amp;IF(V503="",1,2)</f>
        <v>241-16-2</v>
      </c>
      <c r="E503" s="71" t="s">
        <v>1124</v>
      </c>
      <c r="F503" s="71">
        <v>241</v>
      </c>
      <c r="G503" s="71" t="s">
        <v>218</v>
      </c>
      <c r="H503" s="62" t="s">
        <v>10</v>
      </c>
      <c r="I503" s="60" t="s">
        <v>205</v>
      </c>
      <c r="J503" s="60" t="s">
        <v>203</v>
      </c>
      <c r="K503" s="60">
        <v>0</v>
      </c>
      <c r="L503" s="60">
        <v>1</v>
      </c>
      <c r="M503" s="62">
        <v>43172</v>
      </c>
      <c r="N503" s="60" t="s">
        <v>27</v>
      </c>
      <c r="O503" s="60" t="s">
        <v>134</v>
      </c>
      <c r="S503" s="59">
        <v>16</v>
      </c>
      <c r="T503" s="60" t="s">
        <v>29</v>
      </c>
      <c r="U503" s="62">
        <v>43174</v>
      </c>
      <c r="V503" s="62">
        <v>43179</v>
      </c>
      <c r="W503" s="62">
        <v>43189</v>
      </c>
      <c r="X503" s="27">
        <f>IF(AND(V503="",R503&lt;&gt;""),1,0)</f>
        <v>0</v>
      </c>
      <c r="Y503" s="27">
        <f>IF(AND(R503="",U503="",V503=""),1,0)</f>
        <v>0</v>
      </c>
      <c r="Z503" s="27">
        <f>IF(AND(OR(V503&lt;&gt;"",U503&lt;&gt;""),W503=""),1,0)</f>
        <v>0</v>
      </c>
      <c r="AA503" s="27">
        <f>IF(AND(V503&lt;&gt;"",W503=""),1,0)</f>
        <v>0</v>
      </c>
      <c r="AB503" s="27"/>
      <c r="AC503" s="27"/>
      <c r="AD503" s="27"/>
      <c r="AE503" s="5" t="str">
        <f ca="1">IF(Y503&lt;&gt;0,NETWORKDAYS(M503,TODAY()),"")</f>
        <v/>
      </c>
      <c r="AF503" s="59" t="str">
        <f>IF(Z503=1,NETWORKDAYS(M503,U503),"")</f>
        <v/>
      </c>
      <c r="AG503" s="5" t="str">
        <f ca="1">IF(AA503=1,_xlfn.DAYS(TODAY(),V503),"")</f>
        <v/>
      </c>
    </row>
    <row r="504" spans="1:35" x14ac:dyDescent="0.25">
      <c r="A504" s="59">
        <v>3548305</v>
      </c>
      <c r="B504" s="71" t="s">
        <v>850</v>
      </c>
      <c r="C504" s="71">
        <f>VLOOKUP(D504,[1]vacantes!$H:$I,2,FALSE)</f>
        <v>1327</v>
      </c>
      <c r="D504" s="71" t="str">
        <f>F504&amp;"-"&amp;S504&amp;"-"&amp;IF(V504="",1,2)</f>
        <v>241-16-2</v>
      </c>
      <c r="E504" s="71" t="s">
        <v>1124</v>
      </c>
      <c r="F504" s="71">
        <v>241</v>
      </c>
      <c r="G504" s="72" t="s">
        <v>218</v>
      </c>
      <c r="H504" s="60" t="s">
        <v>10</v>
      </c>
      <c r="I504" s="60" t="s">
        <v>215</v>
      </c>
      <c r="J504" s="60" t="s">
        <v>203</v>
      </c>
      <c r="K504" s="60" t="s">
        <v>851</v>
      </c>
      <c r="L504" s="60">
        <v>1</v>
      </c>
      <c r="M504" s="62">
        <v>43201</v>
      </c>
      <c r="N504" s="60" t="s">
        <v>27</v>
      </c>
      <c r="O504" s="60" t="s">
        <v>134</v>
      </c>
      <c r="S504" s="59">
        <v>16</v>
      </c>
      <c r="T504" s="60" t="s">
        <v>29</v>
      </c>
      <c r="U504" s="62">
        <v>43203</v>
      </c>
      <c r="V504" s="62">
        <v>43207</v>
      </c>
      <c r="W504" s="57">
        <v>43207</v>
      </c>
      <c r="X504" s="27">
        <f>IF(AND(V504="",R504&lt;&gt;""),1,0)</f>
        <v>0</v>
      </c>
      <c r="Y504" s="27">
        <f>IF(AND(R504="",U504="",V504=""),1,0)</f>
        <v>0</v>
      </c>
      <c r="Z504" s="27">
        <f>IF(AND(OR(V504&lt;&gt;"",U504&lt;&gt;""),W504=""),1,0)</f>
        <v>0</v>
      </c>
      <c r="AA504" s="27">
        <f>IF(AND(V504&lt;&gt;"",W504=""),1,0)</f>
        <v>0</v>
      </c>
      <c r="AB504" s="27"/>
      <c r="AC504" s="27"/>
      <c r="AD504" s="27"/>
      <c r="AE504" s="5" t="str">
        <f ca="1">IF(Y504&lt;&gt;0,NETWORKDAYS(M504,TODAY()),"")</f>
        <v/>
      </c>
      <c r="AF504" s="59" t="str">
        <f>IF(Z504=1,NETWORKDAYS(M504,U504),"")</f>
        <v/>
      </c>
      <c r="AG504" s="5" t="str">
        <f ca="1">IF(AA504=1,_xlfn.DAYS(TODAY(),V504),"")</f>
        <v/>
      </c>
    </row>
    <row r="505" spans="1:35" x14ac:dyDescent="0.25">
      <c r="A505" s="59">
        <v>3531157</v>
      </c>
      <c r="B505" s="71" t="s">
        <v>557</v>
      </c>
      <c r="C505" s="71">
        <f>VLOOKUP(D505,[1]vacantes!$H:$I,2,FALSE)</f>
        <v>1328</v>
      </c>
      <c r="D505" s="71" t="str">
        <f>F505&amp;"-"&amp;S505&amp;"-"&amp;IF(V505="",1,2)</f>
        <v>347-17-2</v>
      </c>
      <c r="E505" s="71" t="s">
        <v>1146</v>
      </c>
      <c r="F505" s="71">
        <v>347</v>
      </c>
      <c r="G505" s="71" t="s">
        <v>221</v>
      </c>
      <c r="H505" s="62" t="s">
        <v>20</v>
      </c>
      <c r="I505" s="60" t="s">
        <v>215</v>
      </c>
      <c r="J505" s="60" t="s">
        <v>203</v>
      </c>
      <c r="K505" s="60">
        <v>0</v>
      </c>
      <c r="L505" s="60">
        <v>1</v>
      </c>
      <c r="M505" s="62">
        <v>43167</v>
      </c>
      <c r="N505" s="60" t="s">
        <v>27</v>
      </c>
      <c r="O505" s="60" t="s">
        <v>151</v>
      </c>
      <c r="S505" s="59">
        <v>17</v>
      </c>
      <c r="T505" s="60" t="s">
        <v>23</v>
      </c>
      <c r="U505" s="62">
        <v>43167</v>
      </c>
      <c r="V505" s="62">
        <v>43172</v>
      </c>
      <c r="W505" s="57">
        <v>43172</v>
      </c>
      <c r="X505" s="27">
        <f>IF(AND(V505="",R505&lt;&gt;""),1,0)</f>
        <v>0</v>
      </c>
      <c r="Y505" s="27">
        <f>IF(AND(R505="",U505="",V505=""),1,0)</f>
        <v>0</v>
      </c>
      <c r="Z505" s="27">
        <f>IF(AND(OR(V505&lt;&gt;"",U505&lt;&gt;""),W505=""),1,0)</f>
        <v>0</v>
      </c>
      <c r="AA505" s="27">
        <f>IF(AND(V505&lt;&gt;"",W505=""),1,0)</f>
        <v>0</v>
      </c>
      <c r="AB505" s="27"/>
      <c r="AC505" s="27"/>
      <c r="AD505" s="27"/>
      <c r="AE505" s="5" t="str">
        <f ca="1">IF(Y505&lt;&gt;0,NETWORKDAYS(M505,TODAY()),"")</f>
        <v/>
      </c>
      <c r="AF505" s="59" t="str">
        <f>IF(Z505=1,NETWORKDAYS(M505,U505),"")</f>
        <v/>
      </c>
      <c r="AG505" s="5" t="str">
        <f ca="1">IF(AA505=1,_xlfn.DAYS(TODAY(),V505),"")</f>
        <v/>
      </c>
    </row>
    <row r="506" spans="1:35" x14ac:dyDescent="0.25">
      <c r="A506" s="59">
        <v>3555349</v>
      </c>
      <c r="B506" s="71" t="s">
        <v>1058</v>
      </c>
      <c r="C506" s="71">
        <f>VLOOKUP(D506,[1]vacantes!$H:$I,2,FALSE)</f>
        <v>1328</v>
      </c>
      <c r="D506" s="71" t="str">
        <f>F506&amp;"-"&amp;S506&amp;"-"&amp;IF(V506="",1,2)</f>
        <v>347-17-2</v>
      </c>
      <c r="E506" s="71" t="s">
        <v>1146</v>
      </c>
      <c r="F506" s="71">
        <v>347</v>
      </c>
      <c r="G506" s="72" t="s">
        <v>221</v>
      </c>
      <c r="H506" s="60" t="s">
        <v>20</v>
      </c>
      <c r="I506" s="60" t="s">
        <v>205</v>
      </c>
      <c r="J506" s="60" t="s">
        <v>203</v>
      </c>
      <c r="K506" s="62">
        <v>35227</v>
      </c>
      <c r="L506" s="60">
        <v>2</v>
      </c>
      <c r="M506" s="62">
        <v>43210</v>
      </c>
      <c r="N506" s="60" t="s">
        <v>27</v>
      </c>
      <c r="O506" s="60" t="s">
        <v>172</v>
      </c>
      <c r="S506" s="59">
        <v>17</v>
      </c>
      <c r="T506" s="60" t="s">
        <v>23</v>
      </c>
      <c r="U506" s="62">
        <v>43214</v>
      </c>
      <c r="V506" s="62">
        <v>43220</v>
      </c>
      <c r="W506" s="57">
        <v>43220</v>
      </c>
      <c r="X506" s="27">
        <f>IF(AND(V506="",R506&lt;&gt;""),1,0)</f>
        <v>0</v>
      </c>
      <c r="Y506" s="27">
        <f>IF(AND(R506="",U506="",V506=""),1,0)</f>
        <v>0</v>
      </c>
      <c r="Z506" s="27">
        <f>IF(AND(OR(V506&lt;&gt;"",U506&lt;&gt;""),W506=""),1,0)</f>
        <v>0</v>
      </c>
      <c r="AA506" s="27">
        <f>IF(AND(V506&lt;&gt;"",W506=""),1,0)</f>
        <v>0</v>
      </c>
      <c r="AB506" s="57">
        <v>21</v>
      </c>
    </row>
    <row r="507" spans="1:35" x14ac:dyDescent="0.25">
      <c r="A507" s="59">
        <v>0</v>
      </c>
      <c r="B507" s="71" t="s">
        <v>1011</v>
      </c>
      <c r="C507" s="71">
        <f>VLOOKUP(D507,[1]vacantes!$H:$I,2,FALSE)</f>
        <v>1328</v>
      </c>
      <c r="D507" s="71" t="str">
        <f>F507&amp;"-"&amp;S507&amp;"-"&amp;IF(V507="",1,2)</f>
        <v>347-17-2</v>
      </c>
      <c r="E507" s="71" t="s">
        <v>1146</v>
      </c>
      <c r="F507" s="71">
        <v>347</v>
      </c>
      <c r="G507" s="72" t="s">
        <v>221</v>
      </c>
      <c r="H507" s="60" t="s">
        <v>20</v>
      </c>
      <c r="I507" s="60" t="s">
        <v>205</v>
      </c>
      <c r="J507" s="60" t="s">
        <v>203</v>
      </c>
      <c r="K507" s="62">
        <v>27974</v>
      </c>
      <c r="L507" s="60">
        <v>1</v>
      </c>
      <c r="M507" s="62">
        <v>43216</v>
      </c>
      <c r="N507" s="60" t="s">
        <v>28</v>
      </c>
      <c r="O507" s="60" t="s">
        <v>112</v>
      </c>
      <c r="S507" s="59">
        <v>17</v>
      </c>
      <c r="T507" s="60" t="s">
        <v>23</v>
      </c>
      <c r="U507" s="62">
        <v>43217</v>
      </c>
      <c r="V507" s="62">
        <v>43223</v>
      </c>
      <c r="W507" s="57">
        <v>0</v>
      </c>
      <c r="X507" s="27">
        <f>IF(AND(V507="",R507&lt;&gt;""),1,0)</f>
        <v>0</v>
      </c>
      <c r="Y507" s="27">
        <f>IF(AND(R507="",U507="",V507=""),1,0)</f>
        <v>0</v>
      </c>
      <c r="Z507" s="27">
        <f>IF(AND(OR(V507&lt;&gt;"",U507&lt;&gt;""),W507=""),1,0)</f>
        <v>0</v>
      </c>
      <c r="AA507" s="27">
        <f>IF(AND(V507&lt;&gt;"",W507=""),1,0)</f>
        <v>0</v>
      </c>
      <c r="AB507" s="57">
        <v>41</v>
      </c>
    </row>
    <row r="508" spans="1:35" x14ac:dyDescent="0.25">
      <c r="A508" s="59">
        <v>3533231</v>
      </c>
      <c r="B508" s="71" t="s">
        <v>547</v>
      </c>
      <c r="C508" s="71">
        <f>VLOOKUP(D508,[1]vacantes!$H:$I,2,FALSE)</f>
        <v>1329</v>
      </c>
      <c r="D508" s="71" t="str">
        <f>F508&amp;"-"&amp;S508&amp;"-"&amp;IF(V508="",1,2)</f>
        <v>337-14-2</v>
      </c>
      <c r="E508" s="71" t="s">
        <v>1142</v>
      </c>
      <c r="F508" s="71">
        <v>337</v>
      </c>
      <c r="G508" s="71" t="s">
        <v>170</v>
      </c>
      <c r="H508" s="62" t="s">
        <v>357</v>
      </c>
      <c r="I508" s="60" t="s">
        <v>205</v>
      </c>
      <c r="J508" s="60" t="s">
        <v>203</v>
      </c>
      <c r="K508" s="60">
        <v>0</v>
      </c>
      <c r="L508" s="60">
        <v>1</v>
      </c>
      <c r="M508" s="62">
        <v>43167</v>
      </c>
      <c r="N508" s="60" t="s">
        <v>27</v>
      </c>
      <c r="O508" s="60" t="s">
        <v>112</v>
      </c>
      <c r="S508" s="59">
        <v>14</v>
      </c>
      <c r="T508" s="60" t="s">
        <v>35</v>
      </c>
      <c r="U508" s="62">
        <v>43172</v>
      </c>
      <c r="V508" s="62">
        <v>43175</v>
      </c>
      <c r="W508" s="62">
        <v>43199</v>
      </c>
      <c r="X508" s="27">
        <f>IF(AND(V508="",R508&lt;&gt;""),1,0)</f>
        <v>0</v>
      </c>
      <c r="Y508" s="27">
        <f>IF(AND(R508="",U508="",V508=""),1,0)</f>
        <v>0</v>
      </c>
      <c r="Z508" s="27">
        <f>IF(AND(OR(V508&lt;&gt;"",U508&lt;&gt;""),W508=""),1,0)</f>
        <v>0</v>
      </c>
      <c r="AA508" s="27">
        <f>IF(AND(V508&lt;&gt;"",W508=""),1,0)</f>
        <v>0</v>
      </c>
      <c r="AB508" s="27"/>
      <c r="AC508" s="27"/>
      <c r="AD508" s="27"/>
      <c r="AE508" s="5" t="str">
        <f ca="1">IF(Y508&lt;&gt;0,NETWORKDAYS(M508,TODAY()),"")</f>
        <v/>
      </c>
      <c r="AF508" s="59" t="str">
        <f>IF(Z508=1,NETWORKDAYS(M508,U508),"")</f>
        <v/>
      </c>
      <c r="AG508" s="5" t="str">
        <f ca="1">IF(AA508=1,_xlfn.DAYS(TODAY(),V508),"")</f>
        <v/>
      </c>
      <c r="AI508" s="59"/>
    </row>
    <row r="509" spans="1:35" x14ac:dyDescent="0.25">
      <c r="A509" s="59">
        <v>3533417</v>
      </c>
      <c r="B509" s="71" t="s">
        <v>703</v>
      </c>
      <c r="C509" s="71">
        <f>VLOOKUP(D509,[1]vacantes!$H:$I,2,FALSE)</f>
        <v>1329</v>
      </c>
      <c r="D509" s="71" t="str">
        <f>F509&amp;"-"&amp;S509&amp;"-"&amp;IF(V509="",1,2)</f>
        <v>337-14-2</v>
      </c>
      <c r="E509" s="71" t="s">
        <v>1142</v>
      </c>
      <c r="F509" s="71">
        <v>337</v>
      </c>
      <c r="G509" s="71" t="s">
        <v>170</v>
      </c>
      <c r="H509" s="62" t="s">
        <v>357</v>
      </c>
      <c r="I509" s="60" t="s">
        <v>215</v>
      </c>
      <c r="J509" s="60" t="s">
        <v>204</v>
      </c>
      <c r="K509" s="60">
        <v>0</v>
      </c>
      <c r="L509" s="60">
        <v>1</v>
      </c>
      <c r="M509" s="62">
        <v>43172</v>
      </c>
      <c r="N509" s="60" t="s">
        <v>27</v>
      </c>
      <c r="O509" s="60" t="s">
        <v>112</v>
      </c>
      <c r="S509" s="59">
        <v>14</v>
      </c>
      <c r="T509" s="60" t="s">
        <v>35</v>
      </c>
      <c r="U509" s="62">
        <v>43174</v>
      </c>
      <c r="V509" s="62">
        <v>43179</v>
      </c>
      <c r="W509" s="57">
        <v>43179</v>
      </c>
      <c r="X509" s="27">
        <f>IF(AND(V509="",R509&lt;&gt;""),1,0)</f>
        <v>0</v>
      </c>
      <c r="Y509" s="27">
        <f>IF(AND(R509="",U509="",V509=""),1,0)</f>
        <v>0</v>
      </c>
      <c r="Z509" s="27">
        <f>IF(AND(OR(V509&lt;&gt;"",U509&lt;&gt;""),W509=""),1,0)</f>
        <v>0</v>
      </c>
      <c r="AA509" s="27">
        <f>IF(AND(V509&lt;&gt;"",W509=""),1,0)</f>
        <v>0</v>
      </c>
      <c r="AB509" s="27"/>
      <c r="AC509" s="27"/>
      <c r="AD509" s="27"/>
      <c r="AE509" s="5" t="str">
        <f ca="1">IF(Y509&lt;&gt;0,NETWORKDAYS(M509,TODAY()),"")</f>
        <v/>
      </c>
      <c r="AF509" s="59" t="str">
        <f>IF(Z509=1,NETWORKDAYS(M509,U509),"")</f>
        <v/>
      </c>
      <c r="AG509" s="5" t="str">
        <f ca="1">IF(AA509=1,_xlfn.DAYS(TODAY(),V509),"")</f>
        <v/>
      </c>
      <c r="AI509" s="59"/>
    </row>
    <row r="510" spans="1:35" x14ac:dyDescent="0.25">
      <c r="A510" s="59">
        <v>3537360</v>
      </c>
      <c r="B510" s="71" t="s">
        <v>640</v>
      </c>
      <c r="C510" s="71">
        <f>VLOOKUP(D510,[1]vacantes!$H:$I,2,FALSE)</f>
        <v>1329</v>
      </c>
      <c r="D510" s="71" t="str">
        <f>F510&amp;"-"&amp;S510&amp;"-"&amp;IF(V510="",1,2)</f>
        <v>337-14-2</v>
      </c>
      <c r="E510" s="71" t="s">
        <v>1142</v>
      </c>
      <c r="F510" s="71">
        <v>337</v>
      </c>
      <c r="G510" s="72" t="s">
        <v>170</v>
      </c>
      <c r="H510" s="60" t="s">
        <v>357</v>
      </c>
      <c r="I510" s="60" t="s">
        <v>205</v>
      </c>
      <c r="J510" s="60" t="s">
        <v>203</v>
      </c>
      <c r="K510" s="60">
        <v>0</v>
      </c>
      <c r="L510" s="60">
        <v>1</v>
      </c>
      <c r="M510" s="62">
        <v>43179</v>
      </c>
      <c r="N510" s="60" t="s">
        <v>27</v>
      </c>
      <c r="O510" s="60" t="s">
        <v>112</v>
      </c>
      <c r="S510" s="59">
        <v>14</v>
      </c>
      <c r="T510" s="60" t="s">
        <v>35</v>
      </c>
      <c r="U510" s="62">
        <v>43181</v>
      </c>
      <c r="V510" s="62">
        <v>43185</v>
      </c>
      <c r="W510" s="62">
        <v>43217</v>
      </c>
      <c r="X510" s="27">
        <f>IF(AND(V510="",R510&lt;&gt;""),1,0)</f>
        <v>0</v>
      </c>
      <c r="Y510" s="27">
        <f>IF(AND(R510="",U510="",V510=""),1,0)</f>
        <v>0</v>
      </c>
      <c r="Z510" s="27">
        <f>IF(AND(OR(V510&lt;&gt;"",U510&lt;&gt;""),W510=""),1,0)</f>
        <v>0</v>
      </c>
      <c r="AA510" s="27">
        <f>IF(AND(V510&lt;&gt;"",W510=""),1,0)</f>
        <v>0</v>
      </c>
      <c r="AB510" s="27"/>
      <c r="AC510" s="27"/>
      <c r="AD510" s="27"/>
      <c r="AE510" s="5" t="str">
        <f ca="1">IF(Y510&lt;&gt;0,NETWORKDAYS(M510,TODAY()),"")</f>
        <v/>
      </c>
      <c r="AF510" s="59" t="str">
        <f>IF(Z510=1,NETWORKDAYS(M510,U510),"")</f>
        <v/>
      </c>
      <c r="AG510" s="5" t="str">
        <f ca="1">IF(AA510=1,_xlfn.DAYS(TODAY(),V510),"")</f>
        <v/>
      </c>
      <c r="AI510" s="59"/>
    </row>
    <row r="511" spans="1:35" x14ac:dyDescent="0.25">
      <c r="A511" s="59">
        <v>3544734</v>
      </c>
      <c r="B511" s="71" t="s">
        <v>760</v>
      </c>
      <c r="C511" s="71">
        <f>VLOOKUP(D511,[1]vacantes!$H:$I,2,FALSE)</f>
        <v>1329</v>
      </c>
      <c r="D511" s="71" t="str">
        <f>F511&amp;"-"&amp;S511&amp;"-"&amp;IF(V511="",1,2)</f>
        <v>337-14-2</v>
      </c>
      <c r="E511" s="71" t="s">
        <v>1142</v>
      </c>
      <c r="F511" s="71">
        <v>337</v>
      </c>
      <c r="G511" s="72" t="s">
        <v>170</v>
      </c>
      <c r="H511" s="60" t="s">
        <v>357</v>
      </c>
      <c r="I511" s="60" t="s">
        <v>205</v>
      </c>
      <c r="J511" s="60" t="s">
        <v>203</v>
      </c>
      <c r="K511" s="60" t="s">
        <v>761</v>
      </c>
      <c r="L511" s="60">
        <v>1</v>
      </c>
      <c r="M511" s="62">
        <v>43194</v>
      </c>
      <c r="N511" s="60" t="s">
        <v>27</v>
      </c>
      <c r="O511" s="60" t="s">
        <v>112</v>
      </c>
      <c r="S511" s="59">
        <v>14</v>
      </c>
      <c r="T511" s="60" t="s">
        <v>35</v>
      </c>
      <c r="U511" s="62">
        <v>43196</v>
      </c>
      <c r="V511" s="62">
        <v>43200</v>
      </c>
      <c r="W511" s="57">
        <v>43200</v>
      </c>
      <c r="X511" s="27">
        <f>IF(AND(V511="",R511&lt;&gt;""),1,0)</f>
        <v>0</v>
      </c>
      <c r="Y511" s="27">
        <f>IF(AND(R511="",U511="",V511=""),1,0)</f>
        <v>0</v>
      </c>
      <c r="Z511" s="27">
        <f>IF(AND(OR(V511&lt;&gt;"",U511&lt;&gt;""),W511=""),1,0)</f>
        <v>0</v>
      </c>
      <c r="AA511" s="27">
        <f>IF(AND(V511&lt;&gt;"",W511=""),1,0)</f>
        <v>0</v>
      </c>
      <c r="AB511" s="27">
        <v>36</v>
      </c>
      <c r="AC511" s="27"/>
      <c r="AD511" s="27"/>
      <c r="AE511" s="5" t="str">
        <f ca="1">IF(Y511&lt;&gt;0,NETWORKDAYS(M511,TODAY()),"")</f>
        <v/>
      </c>
      <c r="AF511" s="59" t="str">
        <f>IF(Z511=1,NETWORKDAYS(M511,U511),"")</f>
        <v/>
      </c>
      <c r="AG511" s="5" t="str">
        <f ca="1">IF(AA511=1,_xlfn.DAYS(TODAY(),V511),"")</f>
        <v/>
      </c>
      <c r="AI511" s="59"/>
    </row>
    <row r="512" spans="1:35" x14ac:dyDescent="0.25">
      <c r="A512" s="59">
        <v>3555279</v>
      </c>
      <c r="B512" s="71" t="s">
        <v>551</v>
      </c>
      <c r="C512" s="71">
        <f>VLOOKUP(D512,[1]vacantes!$H:$I,2,FALSE)</f>
        <v>1329</v>
      </c>
      <c r="D512" s="71" t="str">
        <f>F512&amp;"-"&amp;S512&amp;"-"&amp;IF(V512="",1,2)</f>
        <v>337-14-2</v>
      </c>
      <c r="E512" s="71" t="s">
        <v>1142</v>
      </c>
      <c r="F512" s="71">
        <v>337</v>
      </c>
      <c r="G512" s="71" t="s">
        <v>170</v>
      </c>
      <c r="H512" s="62" t="s">
        <v>357</v>
      </c>
      <c r="I512" s="60" t="s">
        <v>205</v>
      </c>
      <c r="J512" s="60" t="s">
        <v>203</v>
      </c>
      <c r="K512" s="62">
        <v>29771</v>
      </c>
      <c r="L512" s="60">
        <v>1</v>
      </c>
      <c r="M512" s="62">
        <v>43214</v>
      </c>
      <c r="N512" s="60" t="s">
        <v>799</v>
      </c>
      <c r="O512" s="60" t="s">
        <v>134</v>
      </c>
      <c r="S512" s="59">
        <v>14</v>
      </c>
      <c r="T512" s="60" t="s">
        <v>35</v>
      </c>
      <c r="U512" s="62">
        <v>43216</v>
      </c>
      <c r="V512" s="62">
        <v>43220</v>
      </c>
      <c r="W512" s="57">
        <v>43220</v>
      </c>
      <c r="X512" s="27">
        <f>IF(AND(V512="",R512&lt;&gt;""),1,0)</f>
        <v>0</v>
      </c>
      <c r="Y512" s="27">
        <f>IF(AND(R512="",U512="",V512=""),1,0)</f>
        <v>0</v>
      </c>
      <c r="Z512" s="27">
        <f>IF(AND(OR(V512&lt;&gt;"",U512&lt;&gt;""),W512=""),1,0)</f>
        <v>0</v>
      </c>
      <c r="AA512" s="27">
        <f>IF(AND(V512&lt;&gt;"",W512=""),1,0)</f>
        <v>0</v>
      </c>
      <c r="AB512" s="57">
        <v>36</v>
      </c>
      <c r="AI512" s="59"/>
    </row>
    <row r="513" spans="1:35" x14ac:dyDescent="0.25">
      <c r="A513" s="59">
        <v>3533207</v>
      </c>
      <c r="B513" s="71" t="s">
        <v>544</v>
      </c>
      <c r="C513" s="71">
        <f>VLOOKUP(D513,[1]vacantes!$H:$I,2,FALSE)</f>
        <v>1330</v>
      </c>
      <c r="D513" s="71" t="str">
        <f>F513&amp;"-"&amp;S513&amp;"-"&amp;IF(V513="",1,2)</f>
        <v>320-12-2</v>
      </c>
      <c r="E513" s="71" t="s">
        <v>1165</v>
      </c>
      <c r="F513" s="71">
        <v>320</v>
      </c>
      <c r="G513" s="71" t="s">
        <v>94</v>
      </c>
      <c r="H513" s="62" t="s">
        <v>349</v>
      </c>
      <c r="I513" s="60" t="s">
        <v>205</v>
      </c>
      <c r="J513" s="60" t="s">
        <v>203</v>
      </c>
      <c r="K513" s="60">
        <v>0</v>
      </c>
      <c r="L513" s="60">
        <v>1</v>
      </c>
      <c r="M513" s="62">
        <v>43167</v>
      </c>
      <c r="N513" s="60" t="s">
        <v>28</v>
      </c>
      <c r="O513" s="60" t="s">
        <v>112</v>
      </c>
      <c r="Q513" s="60" t="s">
        <v>619</v>
      </c>
      <c r="S513" s="59">
        <v>12</v>
      </c>
      <c r="T513" s="60" t="s">
        <v>22</v>
      </c>
      <c r="U513" s="62">
        <v>43173</v>
      </c>
      <c r="V513" s="62">
        <v>43175</v>
      </c>
      <c r="W513" s="57">
        <v>43175</v>
      </c>
      <c r="X513" s="27">
        <f>IF(AND(V513="",R513&lt;&gt;""),1,0)</f>
        <v>0</v>
      </c>
      <c r="Y513" s="27">
        <f>IF(AND(R513="",U513="",V513=""),1,0)</f>
        <v>0</v>
      </c>
      <c r="Z513" s="27">
        <f>IF(AND(OR(V513&lt;&gt;"",U513&lt;&gt;""),W513=""),1,0)</f>
        <v>0</v>
      </c>
      <c r="AA513" s="27">
        <f>IF(AND(V513&lt;&gt;"",W513=""),1,0)</f>
        <v>0</v>
      </c>
      <c r="AB513" s="27"/>
      <c r="AC513" s="27"/>
      <c r="AD513" s="27"/>
      <c r="AE513" s="5" t="str">
        <f ca="1">IF(Y513&lt;&gt;0,NETWORKDAYS(M513,TODAY()),"")</f>
        <v/>
      </c>
      <c r="AF513" s="59" t="str">
        <f>IF(Z513=1,NETWORKDAYS(M513,U513),"")</f>
        <v/>
      </c>
      <c r="AG513" s="5" t="str">
        <f ca="1">IF(AA513=1,_xlfn.DAYS(TODAY(),V513),"")</f>
        <v/>
      </c>
      <c r="AI513" s="59"/>
    </row>
    <row r="514" spans="1:35" x14ac:dyDescent="0.25">
      <c r="A514" s="59">
        <v>3534843</v>
      </c>
      <c r="B514" s="71" t="s">
        <v>704</v>
      </c>
      <c r="C514" s="71">
        <f>VLOOKUP(D514,[1]vacantes!$H:$I,2,FALSE)</f>
        <v>1334</v>
      </c>
      <c r="D514" s="71" t="str">
        <f>F514&amp;"-"&amp;S514&amp;"-"&amp;IF(V514="",1,2)</f>
        <v>263-15-2</v>
      </c>
      <c r="E514" s="71" t="s">
        <v>1129</v>
      </c>
      <c r="F514" s="71">
        <v>263</v>
      </c>
      <c r="G514" s="71" t="s">
        <v>40</v>
      </c>
      <c r="H514" s="62" t="s">
        <v>41</v>
      </c>
      <c r="I514" s="60" t="s">
        <v>225</v>
      </c>
      <c r="J514" s="60" t="s">
        <v>203</v>
      </c>
      <c r="K514" s="60">
        <v>0</v>
      </c>
      <c r="L514" s="60">
        <v>1</v>
      </c>
      <c r="M514" s="62">
        <v>43168</v>
      </c>
      <c r="N514" s="60" t="s">
        <v>346</v>
      </c>
      <c r="O514" s="60" t="s">
        <v>112</v>
      </c>
      <c r="S514" s="59">
        <v>15</v>
      </c>
      <c r="T514" s="60" t="s">
        <v>369</v>
      </c>
      <c r="U514" s="62">
        <v>43174</v>
      </c>
      <c r="V514" s="62">
        <v>43179</v>
      </c>
      <c r="W514" s="62">
        <v>43183</v>
      </c>
      <c r="X514" s="27">
        <f>IF(AND(V514="",R514&lt;&gt;""),1,0)</f>
        <v>0</v>
      </c>
      <c r="Y514" s="27">
        <f>IF(AND(R514="",U514="",V514=""),1,0)</f>
        <v>0</v>
      </c>
      <c r="Z514" s="27">
        <f>IF(AND(OR(V514&lt;&gt;"",U514&lt;&gt;""),W514=""),1,0)</f>
        <v>0</v>
      </c>
      <c r="AA514" s="27">
        <f>IF(AND(V514&lt;&gt;"",W514=""),1,0)</f>
        <v>0</v>
      </c>
      <c r="AB514" s="27"/>
      <c r="AC514" s="27"/>
      <c r="AD514" s="27"/>
      <c r="AE514" s="5" t="str">
        <f ca="1">IF(Y514&lt;&gt;0,NETWORKDAYS(M514,TODAY()),"")</f>
        <v/>
      </c>
      <c r="AF514" s="59" t="str">
        <f>IF(Z514=1,NETWORKDAYS(M514,U514),"")</f>
        <v/>
      </c>
      <c r="AG514" s="5" t="str">
        <f ca="1">IF(AA514=1,_xlfn.DAYS(TODAY(),V514),"")</f>
        <v/>
      </c>
      <c r="AI514" s="59"/>
    </row>
    <row r="515" spans="1:35" x14ac:dyDescent="0.25">
      <c r="A515" s="59">
        <v>3534835</v>
      </c>
      <c r="B515" s="71" t="s">
        <v>601</v>
      </c>
      <c r="C515" s="71">
        <f>VLOOKUP(D515,[1]vacantes!$H:$I,2,FALSE)</f>
        <v>1334</v>
      </c>
      <c r="D515" s="71" t="str">
        <f>F515&amp;"-"&amp;S515&amp;"-"&amp;IF(V515="",1,2)</f>
        <v>263-15-2</v>
      </c>
      <c r="E515" s="71" t="s">
        <v>1129</v>
      </c>
      <c r="F515" s="71">
        <v>263</v>
      </c>
      <c r="G515" s="71" t="s">
        <v>40</v>
      </c>
      <c r="H515" s="62" t="s">
        <v>41</v>
      </c>
      <c r="I515" s="60" t="s">
        <v>205</v>
      </c>
      <c r="J515" s="60" t="s">
        <v>203</v>
      </c>
      <c r="K515" s="60">
        <v>0</v>
      </c>
      <c r="L515" s="60">
        <v>1</v>
      </c>
      <c r="M515" s="62">
        <v>43171</v>
      </c>
      <c r="N515" s="60" t="s">
        <v>27</v>
      </c>
      <c r="O515" s="60" t="s">
        <v>112</v>
      </c>
      <c r="S515" s="59">
        <v>15</v>
      </c>
      <c r="T515" s="60" t="s">
        <v>369</v>
      </c>
      <c r="U515" s="62">
        <v>43174</v>
      </c>
      <c r="V515" s="62">
        <v>43179</v>
      </c>
      <c r="W515" s="62">
        <v>43183</v>
      </c>
      <c r="X515" s="27">
        <f>IF(AND(V515="",R515&lt;&gt;""),1,0)</f>
        <v>0</v>
      </c>
      <c r="Y515" s="27">
        <f>IF(AND(R515="",U515="",V515=""),1,0)</f>
        <v>0</v>
      </c>
      <c r="Z515" s="27">
        <f>IF(AND(OR(V515&lt;&gt;"",U515&lt;&gt;""),W515=""),1,0)</f>
        <v>0</v>
      </c>
      <c r="AA515" s="27">
        <f>IF(AND(V515&lt;&gt;"",W515=""),1,0)</f>
        <v>0</v>
      </c>
      <c r="AB515" s="27"/>
      <c r="AC515" s="27"/>
      <c r="AD515" s="27"/>
      <c r="AE515" s="5" t="str">
        <f ca="1">IF(Y515&lt;&gt;0,NETWORKDAYS(M515,TODAY()),"")</f>
        <v/>
      </c>
      <c r="AF515" s="59" t="str">
        <f>IF(Z515=1,NETWORKDAYS(M515,U515),"")</f>
        <v/>
      </c>
      <c r="AG515" s="5" t="str">
        <f ca="1">IF(AA515=1,_xlfn.DAYS(TODAY(),V515),"")</f>
        <v/>
      </c>
      <c r="AI515" s="59"/>
    </row>
    <row r="516" spans="1:35" x14ac:dyDescent="0.25">
      <c r="A516" s="59">
        <v>3534576</v>
      </c>
      <c r="B516" s="71" t="s">
        <v>624</v>
      </c>
      <c r="C516" s="71">
        <f>VLOOKUP(D516,[1]vacantes!$H:$I,2,FALSE)</f>
        <v>1334</v>
      </c>
      <c r="D516" s="71" t="str">
        <f>F516&amp;"-"&amp;S516&amp;"-"&amp;IF(V516="",1,2)</f>
        <v>263-15-2</v>
      </c>
      <c r="E516" s="71" t="s">
        <v>1129</v>
      </c>
      <c r="F516" s="71">
        <v>263</v>
      </c>
      <c r="G516" s="94" t="s">
        <v>40</v>
      </c>
      <c r="H516" s="62" t="s">
        <v>41</v>
      </c>
      <c r="I516" s="60" t="s">
        <v>205</v>
      </c>
      <c r="J516" s="60" t="s">
        <v>204</v>
      </c>
      <c r="K516" s="60">
        <v>0</v>
      </c>
      <c r="L516" s="60">
        <v>1</v>
      </c>
      <c r="M516" s="62">
        <v>43174</v>
      </c>
      <c r="N516" s="60" t="s">
        <v>27</v>
      </c>
      <c r="O516" s="60" t="s">
        <v>112</v>
      </c>
      <c r="S516" s="59">
        <v>15</v>
      </c>
      <c r="T516" s="60" t="s">
        <v>369</v>
      </c>
      <c r="U516" s="62">
        <v>43175</v>
      </c>
      <c r="V516" s="62">
        <v>43179</v>
      </c>
      <c r="W516" s="62">
        <v>43204</v>
      </c>
      <c r="X516" s="27">
        <f>IF(AND(V516="",R516&lt;&gt;""),1,0)</f>
        <v>0</v>
      </c>
      <c r="Y516" s="27">
        <f>IF(AND(R516="",U516="",V516=""),1,0)</f>
        <v>0</v>
      </c>
      <c r="Z516" s="27">
        <f>IF(AND(OR(V516&lt;&gt;"",U516&lt;&gt;""),W516=""),1,0)</f>
        <v>0</v>
      </c>
      <c r="AA516" s="27">
        <f>IF(AND(V516&lt;&gt;"",W516=""),1,0)</f>
        <v>0</v>
      </c>
      <c r="AB516" s="27"/>
      <c r="AC516" s="27"/>
      <c r="AD516" s="27"/>
      <c r="AE516" s="5" t="str">
        <f ca="1">IF(Y516&lt;&gt;0,NETWORKDAYS(M516,TODAY()),"")</f>
        <v/>
      </c>
      <c r="AF516" s="59" t="str">
        <f>IF(Z516=1,NETWORKDAYS(M516,U516),"")</f>
        <v/>
      </c>
      <c r="AG516" s="5" t="str">
        <f ca="1">IF(AA516=1,_xlfn.DAYS(TODAY(),V516),"")</f>
        <v/>
      </c>
      <c r="AI516" s="59"/>
    </row>
    <row r="517" spans="1:35" x14ac:dyDescent="0.25">
      <c r="A517" s="59">
        <v>3540564</v>
      </c>
      <c r="B517" s="71" t="s">
        <v>637</v>
      </c>
      <c r="C517" s="71">
        <f>VLOOKUP(D517,[1]vacantes!$H:$I,2,FALSE)</f>
        <v>1334</v>
      </c>
      <c r="D517" s="71" t="str">
        <f>F517&amp;"-"&amp;S517&amp;"-"&amp;IF(V517="",1,2)</f>
        <v>263-15-2</v>
      </c>
      <c r="E517" s="71" t="s">
        <v>1129</v>
      </c>
      <c r="F517" s="71">
        <v>263</v>
      </c>
      <c r="G517" s="72" t="s">
        <v>40</v>
      </c>
      <c r="H517" s="60" t="s">
        <v>41</v>
      </c>
      <c r="I517" s="60" t="s">
        <v>205</v>
      </c>
      <c r="J517" s="60" t="s">
        <v>203</v>
      </c>
      <c r="K517" s="60">
        <v>0</v>
      </c>
      <c r="L517" s="60">
        <v>1</v>
      </c>
      <c r="M517" s="62">
        <v>43179</v>
      </c>
      <c r="N517" s="60" t="s">
        <v>27</v>
      </c>
      <c r="O517" s="60" t="s">
        <v>112</v>
      </c>
      <c r="S517" s="59">
        <v>15</v>
      </c>
      <c r="T517" s="60" t="s">
        <v>369</v>
      </c>
      <c r="U517" s="62">
        <v>43188</v>
      </c>
      <c r="V517" s="62">
        <v>43192</v>
      </c>
      <c r="W517" s="57">
        <v>43192</v>
      </c>
      <c r="X517" s="27">
        <f>IF(AND(V517="",R517&lt;&gt;""),1,0)</f>
        <v>0</v>
      </c>
      <c r="Y517" s="27">
        <f>IF(AND(R517="",U517="",V517=""),1,0)</f>
        <v>0</v>
      </c>
      <c r="Z517" s="27">
        <f>IF(AND(OR(V517&lt;&gt;"",U517&lt;&gt;""),W517=""),1,0)</f>
        <v>0</v>
      </c>
      <c r="AA517" s="27">
        <f>IF(AND(V517&lt;&gt;"",W517=""),1,0)</f>
        <v>0</v>
      </c>
      <c r="AB517" s="27"/>
      <c r="AC517" s="27"/>
      <c r="AD517" s="27"/>
      <c r="AE517" s="5" t="str">
        <f ca="1">IF(Y517&lt;&gt;0,NETWORKDAYS(M517,TODAY()),"")</f>
        <v/>
      </c>
      <c r="AF517" s="59" t="str">
        <f>IF(Z517=1,NETWORKDAYS(M517,U517),"")</f>
        <v/>
      </c>
      <c r="AG517" s="5" t="str">
        <f ca="1">IF(AA517=1,_xlfn.DAYS(TODAY(),V517),"")</f>
        <v/>
      </c>
    </row>
    <row r="518" spans="1:35" x14ac:dyDescent="0.25">
      <c r="A518" s="59">
        <v>3540561</v>
      </c>
      <c r="B518" s="71" t="s">
        <v>677</v>
      </c>
      <c r="C518" s="71">
        <f>VLOOKUP(D518,[1]vacantes!$H:$I,2,FALSE)</f>
        <v>1334</v>
      </c>
      <c r="D518" s="71" t="str">
        <f>F518&amp;"-"&amp;S518&amp;"-"&amp;IF(V518="",1,2)</f>
        <v>263-15-2</v>
      </c>
      <c r="E518" s="71" t="s">
        <v>1129</v>
      </c>
      <c r="F518" s="71">
        <v>263</v>
      </c>
      <c r="G518" s="72" t="s">
        <v>40</v>
      </c>
      <c r="H518" s="60" t="s">
        <v>41</v>
      </c>
      <c r="I518" s="60" t="s">
        <v>215</v>
      </c>
      <c r="J518" s="60" t="s">
        <v>204</v>
      </c>
      <c r="K518" s="60">
        <v>0</v>
      </c>
      <c r="L518" s="60">
        <v>1</v>
      </c>
      <c r="M518" s="62">
        <v>43185</v>
      </c>
      <c r="N518" s="60" t="s">
        <v>28</v>
      </c>
      <c r="O518" s="60" t="s">
        <v>112</v>
      </c>
      <c r="S518" s="59">
        <v>15</v>
      </c>
      <c r="T518" s="60" t="s">
        <v>369</v>
      </c>
      <c r="U518" s="62">
        <v>43188</v>
      </c>
      <c r="V518" s="62">
        <v>43192</v>
      </c>
      <c r="W518" s="57">
        <v>43192</v>
      </c>
      <c r="X518" s="27">
        <f>IF(AND(V518="",R518&lt;&gt;""),1,0)</f>
        <v>0</v>
      </c>
      <c r="Y518" s="27">
        <f>IF(AND(R518="",U518="",V518=""),1,0)</f>
        <v>0</v>
      </c>
      <c r="Z518" s="27">
        <f>IF(AND(OR(V518&lt;&gt;"",U518&lt;&gt;""),W518=""),1,0)</f>
        <v>0</v>
      </c>
      <c r="AA518" s="27">
        <f>IF(AND(V518&lt;&gt;"",W518=""),1,0)</f>
        <v>0</v>
      </c>
      <c r="AB518" s="27"/>
      <c r="AC518" s="27"/>
      <c r="AD518" s="27"/>
      <c r="AE518" s="5" t="str">
        <f ca="1">IF(Y518&lt;&gt;0,NETWORKDAYS(M518,TODAY()),"")</f>
        <v/>
      </c>
      <c r="AF518" s="59" t="str">
        <f>IF(Z518=1,NETWORKDAYS(M518,U518),"")</f>
        <v/>
      </c>
      <c r="AG518" s="5" t="str">
        <f ca="1">IF(AA518=1,_xlfn.DAYS(TODAY(),V518),"")</f>
        <v/>
      </c>
    </row>
    <row r="519" spans="1:35" x14ac:dyDescent="0.25">
      <c r="A519" s="59">
        <v>3534624</v>
      </c>
      <c r="B519" s="71" t="s">
        <v>584</v>
      </c>
      <c r="C519" s="71">
        <f>VLOOKUP(D519,[1]vacantes!$H:$I,2,FALSE)</f>
        <v>1337</v>
      </c>
      <c r="D519" s="71" t="str">
        <f>F519&amp;"-"&amp;S519&amp;"-"&amp;IF(V519="",1,2)</f>
        <v>239-12-2</v>
      </c>
      <c r="E519" s="71" t="s">
        <v>1138</v>
      </c>
      <c r="F519" s="71">
        <v>239</v>
      </c>
      <c r="G519" s="71" t="s">
        <v>16</v>
      </c>
      <c r="H519" s="62" t="s">
        <v>70</v>
      </c>
      <c r="I519" s="60" t="s">
        <v>205</v>
      </c>
      <c r="J519" s="60" t="s">
        <v>204</v>
      </c>
      <c r="K519" s="60">
        <v>0</v>
      </c>
      <c r="L519" s="60">
        <v>1</v>
      </c>
      <c r="M519" s="62">
        <v>43168</v>
      </c>
      <c r="N519" s="60" t="s">
        <v>28</v>
      </c>
      <c r="O519" s="60" t="s">
        <v>112</v>
      </c>
      <c r="S519" s="59">
        <v>12</v>
      </c>
      <c r="T519" s="60" t="s">
        <v>22</v>
      </c>
      <c r="U519" s="62">
        <v>43174</v>
      </c>
      <c r="V519" s="62">
        <v>43179</v>
      </c>
      <c r="W519" s="57">
        <v>43179</v>
      </c>
      <c r="X519" s="27">
        <f>IF(AND(V519="",R519&lt;&gt;""),1,0)</f>
        <v>0</v>
      </c>
      <c r="Y519" s="27">
        <f>IF(AND(R519="",U519="",V519=""),1,0)</f>
        <v>0</v>
      </c>
      <c r="Z519" s="27">
        <f>IF(AND(OR(V519&lt;&gt;"",U519&lt;&gt;""),W519=""),1,0)</f>
        <v>0</v>
      </c>
      <c r="AA519" s="27">
        <f>IF(AND(V519&lt;&gt;"",W519=""),1,0)</f>
        <v>0</v>
      </c>
      <c r="AB519" s="27"/>
      <c r="AC519" s="27"/>
      <c r="AD519" s="27"/>
      <c r="AE519" s="5" t="str">
        <f ca="1">IF(Y519&lt;&gt;0,NETWORKDAYS(M519,TODAY()),"")</f>
        <v/>
      </c>
      <c r="AF519" s="59" t="str">
        <f>IF(Z519=1,NETWORKDAYS(M519,U519),"")</f>
        <v/>
      </c>
      <c r="AG519" s="5" t="str">
        <f ca="1">IF(AA519=1,_xlfn.DAYS(TODAY(),V519),"")</f>
        <v/>
      </c>
    </row>
    <row r="520" spans="1:35" x14ac:dyDescent="0.25">
      <c r="A520" s="59">
        <v>3534755</v>
      </c>
      <c r="B520" s="71" t="s">
        <v>570</v>
      </c>
      <c r="C520" s="71">
        <f>VLOOKUP(D520,[1]vacantes!$H:$I,2,FALSE)</f>
        <v>1338</v>
      </c>
      <c r="D520" s="71" t="str">
        <f>F520&amp;"-"&amp;S520&amp;"-"&amp;IF(V520="",1,2)</f>
        <v>351-17-2</v>
      </c>
      <c r="E520" s="71" t="s">
        <v>1100</v>
      </c>
      <c r="F520" s="71">
        <v>351</v>
      </c>
      <c r="G520" s="71" t="s">
        <v>80</v>
      </c>
      <c r="H520" s="62" t="s">
        <v>20</v>
      </c>
      <c r="I520" s="60" t="s">
        <v>205</v>
      </c>
      <c r="J520" s="60" t="s">
        <v>203</v>
      </c>
      <c r="K520" s="60">
        <v>0</v>
      </c>
      <c r="L520" s="60">
        <v>1</v>
      </c>
      <c r="M520" s="62">
        <v>43171</v>
      </c>
      <c r="N520" s="60" t="s">
        <v>28</v>
      </c>
      <c r="O520" s="60" t="s">
        <v>112</v>
      </c>
      <c r="S520" s="59">
        <v>17</v>
      </c>
      <c r="T520" s="60" t="s">
        <v>23</v>
      </c>
      <c r="U520" s="62">
        <v>43175</v>
      </c>
      <c r="V520" s="62">
        <v>43179</v>
      </c>
      <c r="W520" s="62">
        <v>43200</v>
      </c>
      <c r="X520" s="27">
        <f>IF(AND(V520="",R520&lt;&gt;""),1,0)</f>
        <v>0</v>
      </c>
      <c r="Y520" s="27">
        <f>IF(AND(R520="",U520="",V520=""),1,0)</f>
        <v>0</v>
      </c>
      <c r="Z520" s="27">
        <f>IF(AND(OR(V520&lt;&gt;"",U520&lt;&gt;""),W520=""),1,0)</f>
        <v>0</v>
      </c>
      <c r="AA520" s="27">
        <f>IF(AND(V520&lt;&gt;"",W520=""),1,0)</f>
        <v>0</v>
      </c>
      <c r="AB520" s="27"/>
      <c r="AC520" s="27"/>
      <c r="AD520" s="27"/>
      <c r="AE520" s="5" t="str">
        <f ca="1">IF(Y520&lt;&gt;0,NETWORKDAYS(M520,TODAY()),"")</f>
        <v/>
      </c>
      <c r="AF520" s="59" t="str">
        <f>IF(Z520=1,NETWORKDAYS(M520,U520),"")</f>
        <v/>
      </c>
      <c r="AG520" s="5" t="str">
        <f ca="1">IF(AA520=1,_xlfn.DAYS(TODAY(),V520),"")</f>
        <v/>
      </c>
    </row>
    <row r="521" spans="1:35" x14ac:dyDescent="0.25">
      <c r="A521" s="59">
        <v>0</v>
      </c>
      <c r="B521" s="71" t="s">
        <v>1009</v>
      </c>
      <c r="C521" s="71">
        <f>VLOOKUP(D521,[1]vacantes!$H:$I,2,FALSE)</f>
        <v>1338</v>
      </c>
      <c r="D521" s="71" t="str">
        <f>F521&amp;"-"&amp;S521&amp;"-"&amp;IF(V521="",1,2)</f>
        <v>351-17-2</v>
      </c>
      <c r="E521" s="71" t="s">
        <v>1100</v>
      </c>
      <c r="F521" s="71">
        <v>351</v>
      </c>
      <c r="G521" s="72" t="s">
        <v>80</v>
      </c>
      <c r="H521" s="60" t="s">
        <v>20</v>
      </c>
      <c r="I521" s="60" t="s">
        <v>1010</v>
      </c>
      <c r="J521" s="60" t="s">
        <v>203</v>
      </c>
      <c r="K521" s="62">
        <v>30643</v>
      </c>
      <c r="L521" s="60">
        <v>2</v>
      </c>
      <c r="M521" s="62">
        <v>43213</v>
      </c>
      <c r="N521" s="60" t="s">
        <v>28</v>
      </c>
      <c r="O521" s="60" t="s">
        <v>112</v>
      </c>
      <c r="S521" s="59">
        <v>17</v>
      </c>
      <c r="T521" s="60" t="s">
        <v>23</v>
      </c>
      <c r="U521" s="62">
        <v>43217</v>
      </c>
      <c r="V521" s="62">
        <v>43222</v>
      </c>
      <c r="W521" s="57">
        <v>0</v>
      </c>
      <c r="X521" s="27">
        <f>IF(AND(V521="",R521&lt;&gt;""),1,0)</f>
        <v>0</v>
      </c>
      <c r="Y521" s="27">
        <f>IF(AND(R521="",U521="",V521=""),1,0)</f>
        <v>0</v>
      </c>
      <c r="Z521" s="27">
        <f>IF(AND(OR(V521&lt;&gt;"",U521&lt;&gt;""),W521=""),1,0)</f>
        <v>0</v>
      </c>
      <c r="AA521" s="27">
        <f>IF(AND(V521&lt;&gt;"",W521=""),1,0)</f>
        <v>0</v>
      </c>
      <c r="AB521" s="57">
        <v>34</v>
      </c>
    </row>
    <row r="522" spans="1:35" x14ac:dyDescent="0.25">
      <c r="B522" s="16" t="s">
        <v>1092</v>
      </c>
      <c r="C522" s="71">
        <f>VLOOKUP(D522,[1]vacantes!$H:$I,2,FALSE)</f>
        <v>1338</v>
      </c>
      <c r="D522" s="71" t="str">
        <f>F522&amp;"-"&amp;S522&amp;"-"&amp;IF(V522="",1,2)</f>
        <v>351-17-2</v>
      </c>
      <c r="E522" s="71" t="s">
        <v>1100</v>
      </c>
      <c r="F522" s="71">
        <v>351</v>
      </c>
      <c r="G522" s="72" t="s">
        <v>80</v>
      </c>
      <c r="H522" s="60" t="s">
        <v>20</v>
      </c>
      <c r="I522" s="60" t="s">
        <v>205</v>
      </c>
      <c r="J522" s="60" t="s">
        <v>203</v>
      </c>
      <c r="K522" s="62">
        <v>35596</v>
      </c>
      <c r="M522" s="62">
        <v>43220</v>
      </c>
      <c r="N522" s="60" t="s">
        <v>27</v>
      </c>
      <c r="O522" s="60" t="s">
        <v>112</v>
      </c>
      <c r="S522" s="59">
        <v>17</v>
      </c>
      <c r="T522" s="60" t="s">
        <v>23</v>
      </c>
      <c r="U522" s="62">
        <v>43224</v>
      </c>
      <c r="V522" s="62">
        <v>43229</v>
      </c>
    </row>
    <row r="523" spans="1:35" x14ac:dyDescent="0.25">
      <c r="A523" s="59">
        <v>0</v>
      </c>
      <c r="B523" s="71" t="s">
        <v>864</v>
      </c>
      <c r="C523" s="71">
        <f>VLOOKUP(D523,[1]vacantes!$H:$I,2,FALSE)</f>
        <v>1339</v>
      </c>
      <c r="D523" s="71" t="str">
        <f>F523&amp;"-"&amp;S523&amp;"-"&amp;IF(V523="",1,2)</f>
        <v>349-17-1</v>
      </c>
      <c r="E523" s="71" t="s">
        <v>1152</v>
      </c>
      <c r="F523" s="71">
        <v>349</v>
      </c>
      <c r="G523" s="72" t="s">
        <v>189</v>
      </c>
      <c r="H523" s="60" t="s">
        <v>20</v>
      </c>
      <c r="I523" s="60" t="s">
        <v>205</v>
      </c>
      <c r="J523" s="60" t="s">
        <v>203</v>
      </c>
      <c r="K523" s="60" t="s">
        <v>865</v>
      </c>
      <c r="M523" s="62">
        <v>43202</v>
      </c>
      <c r="N523" s="60" t="s">
        <v>28</v>
      </c>
      <c r="O523" s="60" t="s">
        <v>112</v>
      </c>
      <c r="S523" s="59">
        <v>17</v>
      </c>
      <c r="T523" s="60" t="s">
        <v>23</v>
      </c>
      <c r="W523" s="57">
        <v>0</v>
      </c>
      <c r="X523" s="27">
        <f>IF(AND(V523="",R523&lt;&gt;""),1,0)</f>
        <v>0</v>
      </c>
      <c r="Y523" s="27">
        <f>IF(AND(R523="",U523="",V523=""),1,0)</f>
        <v>1</v>
      </c>
      <c r="Z523" s="27">
        <f>IF(AND(OR(V523&lt;&gt;"",U523&lt;&gt;""),W523=""),1,0)</f>
        <v>0</v>
      </c>
      <c r="AA523" s="27">
        <f>IF(AND(V523&lt;&gt;"",W523=""),1,0)</f>
        <v>0</v>
      </c>
      <c r="AB523" s="27"/>
      <c r="AC523" s="27"/>
      <c r="AD523" s="27"/>
      <c r="AE523" s="5">
        <f ca="1">IF(Y523&lt;&gt;0,NETWORKDAYS(M523,TODAY()),"")</f>
        <v>18</v>
      </c>
      <c r="AF523" s="59" t="str">
        <f>IF(Z523=1,NETWORKDAYS(M523,U523),"")</f>
        <v/>
      </c>
      <c r="AG523" s="5" t="str">
        <f ca="1">IF(AA523=1,_xlfn.DAYS(TODAY(),V523),"")</f>
        <v/>
      </c>
    </row>
    <row r="524" spans="1:35" x14ac:dyDescent="0.25">
      <c r="A524" s="59">
        <v>0</v>
      </c>
      <c r="B524" s="71" t="s">
        <v>1031</v>
      </c>
      <c r="C524" s="71">
        <f>VLOOKUP(D524,[1]vacantes!$H:$I,2,FALSE)</f>
        <v>1339</v>
      </c>
      <c r="D524" s="71" t="str">
        <f>F524&amp;"-"&amp;S524&amp;"-"&amp;IF(V524="",1,2)</f>
        <v>349-17-1</v>
      </c>
      <c r="E524" s="71" t="s">
        <v>1152</v>
      </c>
      <c r="F524" s="71">
        <v>349</v>
      </c>
      <c r="G524" s="72" t="s">
        <v>189</v>
      </c>
      <c r="H524" s="60" t="s">
        <v>20</v>
      </c>
      <c r="I524" s="60" t="s">
        <v>205</v>
      </c>
      <c r="J524" s="60" t="s">
        <v>203</v>
      </c>
      <c r="K524" s="62">
        <v>33140</v>
      </c>
      <c r="M524" s="62">
        <v>43220</v>
      </c>
      <c r="N524" s="60" t="s">
        <v>27</v>
      </c>
      <c r="O524" s="60" t="s">
        <v>112</v>
      </c>
      <c r="Q524" s="60" t="s">
        <v>1090</v>
      </c>
      <c r="S524" s="59">
        <v>17</v>
      </c>
      <c r="T524" s="60" t="s">
        <v>23</v>
      </c>
      <c r="W524" s="57">
        <v>0</v>
      </c>
      <c r="X524" s="27">
        <f>IF(AND(V524="",R524&lt;&gt;""),1,0)</f>
        <v>0</v>
      </c>
      <c r="Y524" s="27">
        <f>IF(AND(R524="",U524="",V524=""),1,0)</f>
        <v>1</v>
      </c>
      <c r="Z524" s="27">
        <f>IF(AND(OR(V524&lt;&gt;"",U524&lt;&gt;""),W524=""),1,0)</f>
        <v>0</v>
      </c>
      <c r="AA524" s="27">
        <f>IF(AND(V524&lt;&gt;"",W524=""),1,0)</f>
        <v>0</v>
      </c>
    </row>
    <row r="525" spans="1:35" x14ac:dyDescent="0.25">
      <c r="A525" s="59">
        <v>0</v>
      </c>
      <c r="B525" s="71" t="s">
        <v>963</v>
      </c>
      <c r="C525" s="71">
        <f>VLOOKUP(D525,[1]vacantes!$H:$I,2,FALSE)</f>
        <v>1340</v>
      </c>
      <c r="D525" s="71" t="str">
        <f>F525&amp;"-"&amp;S525&amp;"-"&amp;IF(V525="",1,2)</f>
        <v>337-14-1</v>
      </c>
      <c r="E525" s="71" t="e">
        <v>#N/A</v>
      </c>
      <c r="F525" s="71">
        <v>337</v>
      </c>
      <c r="G525" s="72" t="s">
        <v>817</v>
      </c>
      <c r="H525" s="62" t="s">
        <v>357</v>
      </c>
      <c r="I525" s="60" t="s">
        <v>561</v>
      </c>
      <c r="J525" s="60" t="s">
        <v>715</v>
      </c>
      <c r="K525" s="62">
        <v>31664</v>
      </c>
      <c r="M525" s="62">
        <v>43216</v>
      </c>
      <c r="N525" s="60" t="s">
        <v>799</v>
      </c>
      <c r="O525" s="60" t="s">
        <v>964</v>
      </c>
      <c r="S525" s="59">
        <v>14</v>
      </c>
      <c r="T525" s="60" t="s">
        <v>35</v>
      </c>
      <c r="W525" s="57">
        <v>0</v>
      </c>
      <c r="X525" s="27">
        <f>IF(AND(V525="",R525&lt;&gt;""),1,0)</f>
        <v>0</v>
      </c>
      <c r="Y525" s="27">
        <f>IF(AND(R525="",U525="",V525=""),1,0)</f>
        <v>1</v>
      </c>
      <c r="Z525" s="27">
        <f>IF(AND(OR(V525&lt;&gt;"",U525&lt;&gt;""),W525=""),1,0)</f>
        <v>0</v>
      </c>
      <c r="AA525" s="27">
        <f>IF(AND(V525&lt;&gt;"",W525=""),1,0)</f>
        <v>0</v>
      </c>
      <c r="AB525" s="57">
        <v>31</v>
      </c>
    </row>
    <row r="526" spans="1:35" x14ac:dyDescent="0.25">
      <c r="B526" s="71" t="s">
        <v>1095</v>
      </c>
      <c r="C526" s="71">
        <f>VLOOKUP(D526,[1]vacantes!$H:$I,2,FALSE)</f>
        <v>1342</v>
      </c>
      <c r="D526" s="71" t="str">
        <f>F526&amp;"-"&amp;S526&amp;"-"&amp;IF(V526="",1,2)</f>
        <v>314-12-1</v>
      </c>
      <c r="E526" s="71" t="s">
        <v>1137</v>
      </c>
      <c r="F526" s="71">
        <v>314</v>
      </c>
      <c r="G526" s="72" t="s">
        <v>118</v>
      </c>
      <c r="H526" s="60" t="s">
        <v>349</v>
      </c>
      <c r="I526" s="60" t="s">
        <v>205</v>
      </c>
      <c r="J526" s="60" t="s">
        <v>203</v>
      </c>
      <c r="K526" s="62">
        <v>23474</v>
      </c>
      <c r="M526" s="62" t="s">
        <v>1098</v>
      </c>
      <c r="N526" s="60" t="s">
        <v>27</v>
      </c>
      <c r="O526" s="60" t="s">
        <v>172</v>
      </c>
      <c r="S526" s="59">
        <v>12</v>
      </c>
      <c r="T526" s="60" t="s">
        <v>22</v>
      </c>
      <c r="U526" s="62"/>
    </row>
    <row r="527" spans="1:35" x14ac:dyDescent="0.25">
      <c r="A527" s="59">
        <v>3533195</v>
      </c>
      <c r="B527" s="71" t="s">
        <v>585</v>
      </c>
      <c r="C527" s="71">
        <f>VLOOKUP(D527,[1]vacantes!$H:$I,2,FALSE)</f>
        <v>1343</v>
      </c>
      <c r="D527" s="71" t="str">
        <f>F527&amp;"-"&amp;S527&amp;"-"&amp;IF(V527="",1,2)</f>
        <v>311-12-2</v>
      </c>
      <c r="E527" s="71" t="s">
        <v>1114</v>
      </c>
      <c r="F527" s="71">
        <v>311</v>
      </c>
      <c r="G527" s="71" t="s">
        <v>345</v>
      </c>
      <c r="H527" s="62" t="s">
        <v>349</v>
      </c>
      <c r="I527" s="60" t="s">
        <v>374</v>
      </c>
      <c r="J527" s="60" t="s">
        <v>204</v>
      </c>
      <c r="K527" s="60">
        <v>0</v>
      </c>
      <c r="L527" s="60">
        <v>0</v>
      </c>
      <c r="M527" s="62">
        <v>43171</v>
      </c>
      <c r="N527" s="60" t="s">
        <v>28</v>
      </c>
      <c r="O527" s="60" t="s">
        <v>112</v>
      </c>
      <c r="S527" s="59">
        <v>12</v>
      </c>
      <c r="T527" s="60" t="s">
        <v>22</v>
      </c>
      <c r="U527" s="62">
        <v>43173</v>
      </c>
      <c r="V527" s="62">
        <v>43175</v>
      </c>
      <c r="W527" s="57">
        <v>43175</v>
      </c>
      <c r="X527" s="27">
        <f>IF(AND(V527="",R527&lt;&gt;""),1,0)</f>
        <v>0</v>
      </c>
      <c r="Y527" s="27">
        <f>IF(AND(R527="",U527="",V527=""),1,0)</f>
        <v>0</v>
      </c>
      <c r="Z527" s="27">
        <f>IF(AND(OR(V527&lt;&gt;"",U527&lt;&gt;""),W527=""),1,0)</f>
        <v>0</v>
      </c>
      <c r="AA527" s="27">
        <f>IF(AND(V527&lt;&gt;"",W527=""),1,0)</f>
        <v>0</v>
      </c>
      <c r="AB527" s="27"/>
      <c r="AC527" s="27"/>
      <c r="AD527" s="27"/>
      <c r="AE527" s="5" t="str">
        <f ca="1">IF(Y527&lt;&gt;0,NETWORKDAYS(M527,TODAY()),"")</f>
        <v/>
      </c>
      <c r="AF527" s="59" t="str">
        <f>IF(Z527=1,NETWORKDAYS(M527,U527),"")</f>
        <v/>
      </c>
      <c r="AG527" s="5" t="str">
        <f ca="1">IF(AA527=1,_xlfn.DAYS(TODAY(),V527),"")</f>
        <v/>
      </c>
    </row>
    <row r="528" spans="1:35" x14ac:dyDescent="0.25">
      <c r="A528" s="59">
        <v>3534693</v>
      </c>
      <c r="B528" s="71" t="s">
        <v>580</v>
      </c>
      <c r="C528" s="71">
        <f>VLOOKUP(D528,[1]vacantes!$H:$I,2,FALSE)</f>
        <v>1343</v>
      </c>
      <c r="D528" s="71" t="str">
        <f>F528&amp;"-"&amp;S528&amp;"-"&amp;IF(V528="",1,2)</f>
        <v>311-12-2</v>
      </c>
      <c r="E528" s="71" t="s">
        <v>1114</v>
      </c>
      <c r="F528" s="71">
        <v>311</v>
      </c>
      <c r="G528" s="71" t="s">
        <v>345</v>
      </c>
      <c r="H528" s="62" t="s">
        <v>349</v>
      </c>
      <c r="I528" s="60" t="s">
        <v>225</v>
      </c>
      <c r="J528" s="60" t="s">
        <v>203</v>
      </c>
      <c r="K528" s="60">
        <v>0</v>
      </c>
      <c r="L528" s="60">
        <v>0</v>
      </c>
      <c r="M528" s="62">
        <v>43171</v>
      </c>
      <c r="N528" s="60" t="s">
        <v>27</v>
      </c>
      <c r="O528" s="60" t="s">
        <v>112</v>
      </c>
      <c r="S528" s="59">
        <v>12</v>
      </c>
      <c r="T528" s="60" t="s">
        <v>22</v>
      </c>
      <c r="U528" s="62">
        <v>43174</v>
      </c>
      <c r="V528" s="62">
        <v>43179</v>
      </c>
      <c r="W528" s="57">
        <v>43179</v>
      </c>
      <c r="X528" s="27">
        <f>IF(AND(V528="",R528&lt;&gt;""),1,0)</f>
        <v>0</v>
      </c>
      <c r="Y528" s="27">
        <f>IF(AND(R528="",U528="",V528=""),1,0)</f>
        <v>0</v>
      </c>
      <c r="Z528" s="27">
        <f>IF(AND(OR(V528&lt;&gt;"",U528&lt;&gt;""),W528=""),1,0)</f>
        <v>0</v>
      </c>
      <c r="AA528" s="27">
        <f>IF(AND(V528&lt;&gt;"",W528=""),1,0)</f>
        <v>0</v>
      </c>
      <c r="AB528" s="27"/>
      <c r="AC528" s="27"/>
      <c r="AD528" s="27"/>
      <c r="AE528" s="5" t="str">
        <f ca="1">IF(Y528&lt;&gt;0,NETWORKDAYS(M528,TODAY()),"")</f>
        <v/>
      </c>
      <c r="AF528" s="59" t="str">
        <f>IF(Z528=1,NETWORKDAYS(M528,U528),"")</f>
        <v/>
      </c>
      <c r="AG528" s="5" t="str">
        <f ca="1">IF(AA528=1,_xlfn.DAYS(TODAY(),V528),"")</f>
        <v/>
      </c>
    </row>
    <row r="529" spans="1:33" x14ac:dyDescent="0.25">
      <c r="A529" s="59">
        <v>3537313</v>
      </c>
      <c r="B529" s="71" t="s">
        <v>579</v>
      </c>
      <c r="C529" s="71">
        <f>VLOOKUP(D529,[1]vacantes!$H:$I,2,FALSE)</f>
        <v>1350</v>
      </c>
      <c r="D529" s="71" t="str">
        <f>F529&amp;"-"&amp;S529&amp;"-"&amp;IF(V529="",1,2)</f>
        <v>251-12-2</v>
      </c>
      <c r="E529" s="71" t="s">
        <v>1144</v>
      </c>
      <c r="F529" s="71">
        <v>251</v>
      </c>
      <c r="G529" s="71" t="s">
        <v>45</v>
      </c>
      <c r="H529" s="62" t="s">
        <v>10</v>
      </c>
      <c r="I529" s="60" t="s">
        <v>341</v>
      </c>
      <c r="J529" s="60" t="s">
        <v>203</v>
      </c>
      <c r="K529" s="60">
        <v>0</v>
      </c>
      <c r="L529" s="60">
        <v>1</v>
      </c>
      <c r="M529" s="62">
        <v>43171</v>
      </c>
      <c r="N529" s="60" t="s">
        <v>28</v>
      </c>
      <c r="O529" s="60" t="s">
        <v>112</v>
      </c>
      <c r="S529" s="59">
        <v>12</v>
      </c>
      <c r="T529" s="60" t="s">
        <v>22</v>
      </c>
      <c r="U529" s="62">
        <v>43179</v>
      </c>
      <c r="V529" s="62">
        <v>43185</v>
      </c>
      <c r="W529" s="62">
        <v>43214</v>
      </c>
      <c r="X529" s="27">
        <f>IF(AND(V529="",R529&lt;&gt;""),1,0)</f>
        <v>0</v>
      </c>
      <c r="Y529" s="27">
        <f>IF(AND(R529="",U529="",V529=""),1,0)</f>
        <v>0</v>
      </c>
      <c r="Z529" s="27">
        <f>IF(AND(OR(V529&lt;&gt;"",U529&lt;&gt;""),W529=""),1,0)</f>
        <v>0</v>
      </c>
      <c r="AA529" s="27">
        <f>IF(AND(V529&lt;&gt;"",W529=""),1,0)</f>
        <v>0</v>
      </c>
      <c r="AB529" s="27"/>
      <c r="AC529" s="27"/>
      <c r="AD529" s="27"/>
      <c r="AE529" s="5" t="str">
        <f ca="1">IF(Y529&lt;&gt;0,NETWORKDAYS(M529,TODAY()),"")</f>
        <v/>
      </c>
      <c r="AF529" s="59" t="str">
        <f>IF(Z529=1,NETWORKDAYS(M529,U529),"")</f>
        <v/>
      </c>
      <c r="AG529" s="5" t="str">
        <f ca="1">IF(AA529=1,_xlfn.DAYS(TODAY(),V529),"")</f>
        <v/>
      </c>
    </row>
    <row r="530" spans="1:33" x14ac:dyDescent="0.25">
      <c r="A530" s="59">
        <v>3533198</v>
      </c>
      <c r="B530" s="71" t="s">
        <v>582</v>
      </c>
      <c r="C530" s="71">
        <f>VLOOKUP(D530,[1]vacantes!$H:$I,2,FALSE)</f>
        <v>1352</v>
      </c>
      <c r="D530" s="71" t="str">
        <f>F530&amp;"-"&amp;S530&amp;"-"&amp;IF(V530="",1,2)</f>
        <v>231-12-2</v>
      </c>
      <c r="E530" s="71" t="s">
        <v>1164</v>
      </c>
      <c r="F530" s="71">
        <v>231</v>
      </c>
      <c r="G530" s="71" t="s">
        <v>583</v>
      </c>
      <c r="H530" s="62" t="s">
        <v>70</v>
      </c>
      <c r="I530" s="60" t="s">
        <v>205</v>
      </c>
      <c r="J530" s="60" t="s">
        <v>203</v>
      </c>
      <c r="K530" s="60">
        <v>0</v>
      </c>
      <c r="L530" s="60">
        <v>1</v>
      </c>
      <c r="M530" s="62">
        <v>43171</v>
      </c>
      <c r="N530" s="60" t="s">
        <v>27</v>
      </c>
      <c r="O530" s="60" t="s">
        <v>172</v>
      </c>
      <c r="S530" s="59">
        <v>12</v>
      </c>
      <c r="T530" s="60" t="s">
        <v>22</v>
      </c>
      <c r="U530" s="62">
        <v>43173</v>
      </c>
      <c r="V530" s="62">
        <v>43175</v>
      </c>
      <c r="W530" s="57">
        <v>43175</v>
      </c>
      <c r="X530" s="27">
        <f>IF(AND(V530="",R530&lt;&gt;""),1,0)</f>
        <v>0</v>
      </c>
      <c r="Y530" s="27">
        <f>IF(AND(R530="",U530="",V530=""),1,0)</f>
        <v>0</v>
      </c>
      <c r="Z530" s="27">
        <f>IF(AND(OR(V530&lt;&gt;"",U530&lt;&gt;""),W530=""),1,0)</f>
        <v>0</v>
      </c>
      <c r="AA530" s="27">
        <f>IF(AND(V530&lt;&gt;"",W530=""),1,0)</f>
        <v>0</v>
      </c>
      <c r="AB530" s="27"/>
      <c r="AC530" s="27"/>
      <c r="AD530" s="27"/>
      <c r="AE530" s="5" t="str">
        <f ca="1">IF(Y530&lt;&gt;0,NETWORKDAYS(M530,TODAY()),"")</f>
        <v/>
      </c>
      <c r="AF530" s="59" t="str">
        <f>IF(Z530=1,NETWORKDAYS(M530,U530),"")</f>
        <v/>
      </c>
      <c r="AG530" s="5" t="str">
        <f ca="1">IF(AA530=1,_xlfn.DAYS(TODAY(),V530),"")</f>
        <v/>
      </c>
    </row>
    <row r="531" spans="1:33" x14ac:dyDescent="0.25">
      <c r="A531" s="59">
        <v>3549221</v>
      </c>
      <c r="B531" s="71" t="s">
        <v>948</v>
      </c>
      <c r="C531" s="71">
        <f>VLOOKUP(D531,[1]vacantes!$H:$I,2,FALSE)</f>
        <v>1352</v>
      </c>
      <c r="D531" s="71" t="str">
        <f>F531&amp;"-"&amp;S531&amp;"-"&amp;IF(V531="",1,2)</f>
        <v>231-12-2</v>
      </c>
      <c r="E531" s="71" t="s">
        <v>1164</v>
      </c>
      <c r="F531" s="71">
        <v>231</v>
      </c>
      <c r="G531" s="72" t="s">
        <v>583</v>
      </c>
      <c r="H531" s="60" t="s">
        <v>70</v>
      </c>
      <c r="I531" s="60" t="s">
        <v>205</v>
      </c>
      <c r="J531" s="60" t="s">
        <v>203</v>
      </c>
      <c r="K531" s="60" t="s">
        <v>949</v>
      </c>
      <c r="L531" s="60">
        <v>1</v>
      </c>
      <c r="M531" s="62">
        <v>43203</v>
      </c>
      <c r="N531" s="60" t="s">
        <v>27</v>
      </c>
      <c r="O531" s="60" t="s">
        <v>112</v>
      </c>
      <c r="S531" s="59">
        <v>12</v>
      </c>
      <c r="T531" s="60" t="s">
        <v>22</v>
      </c>
      <c r="U531" s="62">
        <v>43206</v>
      </c>
      <c r="V531" s="62">
        <v>43209</v>
      </c>
      <c r="W531" s="62">
        <v>43211</v>
      </c>
      <c r="X531" s="27">
        <f>IF(AND(V531="",R531&lt;&gt;""),1,0)</f>
        <v>0</v>
      </c>
      <c r="Y531" s="27">
        <f>IF(AND(R531="",U531="",V531=""),1,0)</f>
        <v>0</v>
      </c>
      <c r="Z531" s="27">
        <f>IF(AND(OR(V531&lt;&gt;"",U531&lt;&gt;""),W531=""),1,0)</f>
        <v>0</v>
      </c>
      <c r="AA531" s="27">
        <f>IF(AND(V531&lt;&gt;"",W531=""),1,0)</f>
        <v>0</v>
      </c>
      <c r="AB531" s="27">
        <v>24</v>
      </c>
      <c r="AC531" s="27"/>
      <c r="AD531" s="27"/>
      <c r="AE531" s="5" t="str">
        <f ca="1">IF(Y531&lt;&gt;0,NETWORKDAYS(M531,TODAY()),"")</f>
        <v/>
      </c>
      <c r="AF531" s="59" t="str">
        <f>IF(Z531=1,NETWORKDAYS(M531,U531),"")</f>
        <v/>
      </c>
      <c r="AG531" s="5" t="str">
        <f ca="1">IF(AA531=1,_xlfn.DAYS(TODAY(),V531),"")</f>
        <v/>
      </c>
    </row>
    <row r="532" spans="1:33" x14ac:dyDescent="0.25">
      <c r="A532" s="59">
        <v>3555273</v>
      </c>
      <c r="B532" s="71" t="s">
        <v>977</v>
      </c>
      <c r="C532" s="71">
        <f>VLOOKUP(D532,[1]vacantes!$H:$I,2,FALSE)</f>
        <v>1352</v>
      </c>
      <c r="D532" s="71" t="str">
        <f>F532&amp;"-"&amp;S532&amp;"-"&amp;IF(V532="",1,2)</f>
        <v>231-12-2</v>
      </c>
      <c r="E532" s="71" t="s">
        <v>1164</v>
      </c>
      <c r="F532" s="71">
        <v>231</v>
      </c>
      <c r="G532" s="72" t="s">
        <v>583</v>
      </c>
      <c r="H532" s="60" t="s">
        <v>70</v>
      </c>
      <c r="I532" s="60" t="s">
        <v>205</v>
      </c>
      <c r="J532" s="60" t="s">
        <v>203</v>
      </c>
      <c r="K532" s="62" t="s">
        <v>980</v>
      </c>
      <c r="L532" s="60">
        <v>2</v>
      </c>
      <c r="M532" s="62">
        <v>43213</v>
      </c>
      <c r="N532" s="60" t="s">
        <v>27</v>
      </c>
      <c r="O532" s="60" t="s">
        <v>172</v>
      </c>
      <c r="S532" s="59">
        <v>12</v>
      </c>
      <c r="T532" s="60" t="s">
        <v>22</v>
      </c>
      <c r="U532" s="62">
        <v>43216</v>
      </c>
      <c r="V532" s="62">
        <v>43220</v>
      </c>
      <c r="W532" s="57">
        <v>43220</v>
      </c>
      <c r="X532" s="27">
        <f>IF(AND(V532="",R532&lt;&gt;""),1,0)</f>
        <v>0</v>
      </c>
      <c r="Y532" s="27">
        <f>IF(AND(R532="",U532="",V532=""),1,0)</f>
        <v>0</v>
      </c>
      <c r="Z532" s="27">
        <f>IF(AND(OR(V532&lt;&gt;"",U532&lt;&gt;""),W532=""),1,0)</f>
        <v>0</v>
      </c>
      <c r="AA532" s="27">
        <f>IF(AND(V532&lt;&gt;"",W532=""),1,0)</f>
        <v>0</v>
      </c>
    </row>
    <row r="533" spans="1:33" x14ac:dyDescent="0.25">
      <c r="A533" s="59">
        <v>3534767</v>
      </c>
      <c r="B533" s="71" t="s">
        <v>571</v>
      </c>
      <c r="C533" s="71">
        <f>VLOOKUP(D533,[1]vacantes!$H:$I,2,FALSE)</f>
        <v>1358</v>
      </c>
      <c r="D533" s="71" t="str">
        <f>F533&amp;"-"&amp;S533&amp;"-"&amp;IF(V533="",1,2)</f>
        <v>332-17-2</v>
      </c>
      <c r="E533" s="71" t="s">
        <v>1166</v>
      </c>
      <c r="F533" s="71">
        <v>332</v>
      </c>
      <c r="G533" s="71" t="s">
        <v>330</v>
      </c>
      <c r="H533" s="62" t="s">
        <v>12</v>
      </c>
      <c r="I533" s="60" t="s">
        <v>205</v>
      </c>
      <c r="J533" s="60" t="s">
        <v>203</v>
      </c>
      <c r="K533" s="60">
        <v>0</v>
      </c>
      <c r="L533" s="60">
        <v>0</v>
      </c>
      <c r="M533" s="62">
        <v>43172</v>
      </c>
      <c r="N533" s="60" t="s">
        <v>27</v>
      </c>
      <c r="O533" s="60" t="s">
        <v>572</v>
      </c>
      <c r="S533" s="59">
        <v>17</v>
      </c>
      <c r="T533" s="60" t="s">
        <v>23</v>
      </c>
      <c r="U533" s="62">
        <v>43175</v>
      </c>
      <c r="V533" s="62">
        <v>43179</v>
      </c>
      <c r="W533" s="57">
        <v>43179</v>
      </c>
      <c r="X533" s="27">
        <f>IF(AND(V533="",R533&lt;&gt;""),1,0)</f>
        <v>0</v>
      </c>
      <c r="Y533" s="27">
        <f>IF(AND(R533="",U533="",V533=""),1,0)</f>
        <v>0</v>
      </c>
      <c r="Z533" s="27">
        <f>IF(AND(OR(V533&lt;&gt;"",U533&lt;&gt;""),W533=""),1,0)</f>
        <v>0</v>
      </c>
      <c r="AA533" s="27">
        <f>IF(AND(V533&lt;&gt;"",W533=""),1,0)</f>
        <v>0</v>
      </c>
      <c r="AB533" s="27"/>
      <c r="AC533" s="27"/>
      <c r="AD533" s="27"/>
      <c r="AE533" s="5" t="str">
        <f ca="1">IF(Y533&lt;&gt;0,NETWORKDAYS(M533,TODAY()),"")</f>
        <v/>
      </c>
      <c r="AF533" s="59" t="str">
        <f>IF(Z533=1,NETWORKDAYS(M533,U533),"")</f>
        <v/>
      </c>
      <c r="AG533" s="5" t="str">
        <f ca="1">IF(AA533=1,_xlfn.DAYS(TODAY(),V533),"")</f>
        <v/>
      </c>
    </row>
    <row r="534" spans="1:33" x14ac:dyDescent="0.25">
      <c r="A534" s="59">
        <v>3534595</v>
      </c>
      <c r="B534" s="71" t="s">
        <v>573</v>
      </c>
      <c r="C534" s="71">
        <f>VLOOKUP(D534,[1]vacantes!$H:$I,2,FALSE)</f>
        <v>1358</v>
      </c>
      <c r="D534" s="71" t="str">
        <f>F534&amp;"-"&amp;S534&amp;"-"&amp;IF(V534="",1,2)</f>
        <v>332-17-2</v>
      </c>
      <c r="E534" s="71" t="s">
        <v>1166</v>
      </c>
      <c r="F534" s="71">
        <v>332</v>
      </c>
      <c r="G534" s="71" t="s">
        <v>330</v>
      </c>
      <c r="H534" s="62" t="s">
        <v>12</v>
      </c>
      <c r="I534" s="60" t="s">
        <v>205</v>
      </c>
      <c r="J534" s="60" t="s">
        <v>203</v>
      </c>
      <c r="K534" s="60">
        <v>0</v>
      </c>
      <c r="L534" s="60">
        <v>0</v>
      </c>
      <c r="M534" s="62">
        <v>43172</v>
      </c>
      <c r="N534" s="60" t="s">
        <v>27</v>
      </c>
      <c r="O534" s="60" t="s">
        <v>572</v>
      </c>
      <c r="S534" s="59">
        <v>17</v>
      </c>
      <c r="T534" s="60" t="s">
        <v>23</v>
      </c>
      <c r="U534" s="62">
        <v>43175</v>
      </c>
      <c r="V534" s="62">
        <v>43179</v>
      </c>
      <c r="W534" s="62">
        <v>43193</v>
      </c>
      <c r="X534" s="27">
        <f>IF(AND(V534="",R534&lt;&gt;""),1,0)</f>
        <v>0</v>
      </c>
      <c r="Y534" s="27">
        <f>IF(AND(R534="",U534="",V534=""),1,0)</f>
        <v>0</v>
      </c>
      <c r="Z534" s="27">
        <f>IF(AND(OR(V534&lt;&gt;"",U534&lt;&gt;""),W534=""),1,0)</f>
        <v>0</v>
      </c>
      <c r="AA534" s="27">
        <f>IF(AND(V534&lt;&gt;"",W534=""),1,0)</f>
        <v>0</v>
      </c>
      <c r="AB534" s="27"/>
      <c r="AC534" s="27"/>
      <c r="AD534" s="27"/>
      <c r="AE534" s="5" t="str">
        <f ca="1">IF(Y534&lt;&gt;0,NETWORKDAYS(M534,TODAY()),"")</f>
        <v/>
      </c>
      <c r="AF534" s="59" t="str">
        <f>IF(Z534=1,NETWORKDAYS(M534,U534),"")</f>
        <v/>
      </c>
      <c r="AG534" s="5" t="str">
        <f ca="1">IF(AA534=1,_xlfn.DAYS(TODAY(),V534),"")</f>
        <v/>
      </c>
    </row>
    <row r="535" spans="1:33" x14ac:dyDescent="0.25">
      <c r="A535" s="59">
        <v>3534863</v>
      </c>
      <c r="B535" s="71" t="s">
        <v>574</v>
      </c>
      <c r="C535" s="71">
        <f>VLOOKUP(D535,[1]vacantes!$H:$I,2,FALSE)</f>
        <v>1358</v>
      </c>
      <c r="D535" s="71" t="str">
        <f>F535&amp;"-"&amp;S535&amp;"-"&amp;IF(V535="",1,2)</f>
        <v>332-17-2</v>
      </c>
      <c r="E535" s="71" t="s">
        <v>1166</v>
      </c>
      <c r="F535" s="71">
        <v>332</v>
      </c>
      <c r="G535" s="71" t="s">
        <v>330</v>
      </c>
      <c r="H535" s="62" t="s">
        <v>12</v>
      </c>
      <c r="I535" s="60" t="s">
        <v>215</v>
      </c>
      <c r="J535" s="60" t="s">
        <v>203</v>
      </c>
      <c r="K535" s="60">
        <v>0</v>
      </c>
      <c r="L535" s="60">
        <v>0</v>
      </c>
      <c r="M535" s="62">
        <v>43172</v>
      </c>
      <c r="N535" s="60" t="s">
        <v>27</v>
      </c>
      <c r="O535" s="60" t="s">
        <v>572</v>
      </c>
      <c r="S535" s="59">
        <v>17</v>
      </c>
      <c r="T535" s="60" t="s">
        <v>23</v>
      </c>
      <c r="U535" s="62">
        <v>43175</v>
      </c>
      <c r="V535" s="62">
        <v>43179</v>
      </c>
      <c r="W535" s="57">
        <v>43179</v>
      </c>
      <c r="X535" s="27">
        <f>IF(AND(V535="",R535&lt;&gt;""),1,0)</f>
        <v>0</v>
      </c>
      <c r="Y535" s="27">
        <f>IF(AND(R535="",U535="",V535=""),1,0)</f>
        <v>0</v>
      </c>
      <c r="Z535" s="27">
        <f>IF(AND(OR(V535&lt;&gt;"",U535&lt;&gt;""),W535=""),1,0)</f>
        <v>0</v>
      </c>
      <c r="AA535" s="27">
        <f>IF(AND(V535&lt;&gt;"",W535=""),1,0)</f>
        <v>0</v>
      </c>
      <c r="AB535" s="27"/>
      <c r="AC535" s="27"/>
      <c r="AD535" s="27"/>
      <c r="AE535" s="5" t="str">
        <f ca="1">IF(Y535&lt;&gt;0,NETWORKDAYS(M535,TODAY()),"")</f>
        <v/>
      </c>
      <c r="AF535" s="59" t="str">
        <f>IF(Z535=1,NETWORKDAYS(M535,U535),"")</f>
        <v/>
      </c>
      <c r="AG535" s="5" t="str">
        <f ca="1">IF(AA535=1,_xlfn.DAYS(TODAY(),V535),"")</f>
        <v/>
      </c>
    </row>
    <row r="536" spans="1:33" x14ac:dyDescent="0.25">
      <c r="A536" s="59">
        <v>3537334</v>
      </c>
      <c r="B536" s="71" t="s">
        <v>622</v>
      </c>
      <c r="C536" s="71">
        <f>VLOOKUP(D536,[1]vacantes!$H:$I,2,FALSE)</f>
        <v>1376</v>
      </c>
      <c r="D536" s="71" t="str">
        <f>F536&amp;"-"&amp;S536&amp;"-"&amp;IF(V536="",1,2)</f>
        <v>316-12-2</v>
      </c>
      <c r="E536" s="71" t="s">
        <v>1167</v>
      </c>
      <c r="F536" s="71">
        <v>316</v>
      </c>
      <c r="G536" s="71" t="s">
        <v>621</v>
      </c>
      <c r="H536" s="62" t="s">
        <v>349</v>
      </c>
      <c r="I536" s="60" t="s">
        <v>205</v>
      </c>
      <c r="J536" s="60" t="s">
        <v>203</v>
      </c>
      <c r="K536" s="60">
        <v>0</v>
      </c>
      <c r="L536" s="60">
        <v>2</v>
      </c>
      <c r="M536" s="62">
        <v>43173</v>
      </c>
      <c r="N536" s="60" t="s">
        <v>27</v>
      </c>
      <c r="O536" s="60" t="s">
        <v>112</v>
      </c>
      <c r="S536" s="59">
        <v>12</v>
      </c>
      <c r="T536" s="60" t="s">
        <v>22</v>
      </c>
      <c r="U536" s="62">
        <v>43179</v>
      </c>
      <c r="V536" s="62">
        <v>43185</v>
      </c>
      <c r="W536" s="57">
        <v>43185</v>
      </c>
      <c r="X536" s="27">
        <f>IF(AND(V536="",R536&lt;&gt;""),1,0)</f>
        <v>0</v>
      </c>
      <c r="Y536" s="27">
        <f>IF(AND(R536="",U536="",V536=""),1,0)</f>
        <v>0</v>
      </c>
      <c r="Z536" s="27">
        <f>IF(AND(OR(V536&lt;&gt;"",U536&lt;&gt;""),W536=""),1,0)</f>
        <v>0</v>
      </c>
      <c r="AA536" s="27">
        <f>IF(AND(V536&lt;&gt;"",W536=""),1,0)</f>
        <v>0</v>
      </c>
      <c r="AB536" s="27"/>
      <c r="AC536" s="27"/>
      <c r="AD536" s="27"/>
      <c r="AE536" s="5" t="str">
        <f ca="1">IF(Y536&lt;&gt;0,NETWORKDAYS(M536,TODAY()),"")</f>
        <v/>
      </c>
      <c r="AF536" s="59" t="str">
        <f>IF(Z536=1,NETWORKDAYS(M536,U536),"")</f>
        <v/>
      </c>
      <c r="AG536" s="5" t="str">
        <f ca="1">IF(AA536=1,_xlfn.DAYS(TODAY(),V536),"")</f>
        <v/>
      </c>
    </row>
    <row r="537" spans="1:33" x14ac:dyDescent="0.25">
      <c r="A537" s="59">
        <v>3539575</v>
      </c>
      <c r="B537" s="71" t="s">
        <v>662</v>
      </c>
      <c r="C537" s="71">
        <f>VLOOKUP(D537,[1]vacantes!$H:$I,2,FALSE)</f>
        <v>1376</v>
      </c>
      <c r="D537" s="71" t="str">
        <f>F537&amp;"-"&amp;S537&amp;"-"&amp;IF(V537="",1,2)</f>
        <v>316-12-2</v>
      </c>
      <c r="E537" s="71" t="s">
        <v>1167</v>
      </c>
      <c r="F537" s="71">
        <v>316</v>
      </c>
      <c r="G537" s="71" t="s">
        <v>621</v>
      </c>
      <c r="H537" s="62" t="s">
        <v>349</v>
      </c>
      <c r="I537" s="60" t="s">
        <v>205</v>
      </c>
      <c r="J537" s="60" t="s">
        <v>203</v>
      </c>
      <c r="K537" s="60">
        <v>0</v>
      </c>
      <c r="L537" s="60">
        <v>1</v>
      </c>
      <c r="M537" s="62">
        <v>43181</v>
      </c>
      <c r="N537" s="60" t="s">
        <v>27</v>
      </c>
      <c r="O537" s="60" t="s">
        <v>112</v>
      </c>
      <c r="S537" s="59">
        <v>12</v>
      </c>
      <c r="T537" s="60" t="s">
        <v>22</v>
      </c>
      <c r="U537" s="62">
        <v>43182</v>
      </c>
      <c r="V537" s="62">
        <v>43188</v>
      </c>
      <c r="W537" s="57">
        <v>43188</v>
      </c>
      <c r="X537" s="27">
        <f>IF(AND(V537="",R537&lt;&gt;""),1,0)</f>
        <v>0</v>
      </c>
      <c r="Y537" s="27">
        <f>IF(AND(R537="",U537="",V537=""),1,0)</f>
        <v>0</v>
      </c>
      <c r="Z537" s="27">
        <f>IF(AND(OR(V537&lt;&gt;"",U537&lt;&gt;""),W537=""),1,0)</f>
        <v>0</v>
      </c>
      <c r="AA537" s="27">
        <f>IF(AND(V537&lt;&gt;"",W537=""),1,0)</f>
        <v>0</v>
      </c>
      <c r="AB537" s="27"/>
      <c r="AC537" s="27"/>
      <c r="AD537" s="27"/>
      <c r="AE537" s="5" t="str">
        <f ca="1">IF(Y537&lt;&gt;0,NETWORKDAYS(M537,TODAY()),"")</f>
        <v/>
      </c>
      <c r="AF537" s="59" t="str">
        <f>IF(Z537=1,NETWORKDAYS(M537,U537),"")</f>
        <v/>
      </c>
      <c r="AG537" s="5" t="str">
        <f ca="1">IF(AA537=1,_xlfn.DAYS(TODAY(),V537),"")</f>
        <v/>
      </c>
    </row>
    <row r="538" spans="1:33" x14ac:dyDescent="0.25">
      <c r="A538" s="59">
        <v>3538191</v>
      </c>
      <c r="B538" s="71" t="s">
        <v>639</v>
      </c>
      <c r="C538" s="71">
        <f>VLOOKUP(D538,[1]vacantes!$H:$I,2,FALSE)</f>
        <v>1382</v>
      </c>
      <c r="D538" s="71" t="str">
        <f>F538&amp;"-"&amp;S538&amp;"-"&amp;IF(V538="",1,2)</f>
        <v>356-14-2</v>
      </c>
      <c r="E538" s="71" t="s">
        <v>1162</v>
      </c>
      <c r="F538" s="71">
        <v>356</v>
      </c>
      <c r="G538" s="72" t="s">
        <v>107</v>
      </c>
      <c r="H538" s="60" t="s">
        <v>20</v>
      </c>
      <c r="I538" s="60" t="s">
        <v>205</v>
      </c>
      <c r="J538" s="60" t="s">
        <v>203</v>
      </c>
      <c r="K538" s="60">
        <v>0</v>
      </c>
      <c r="L538" s="60">
        <v>0</v>
      </c>
      <c r="M538" s="62">
        <v>43179</v>
      </c>
      <c r="N538" s="60" t="s">
        <v>28</v>
      </c>
      <c r="O538" s="60" t="s">
        <v>112</v>
      </c>
      <c r="S538" s="59">
        <v>14</v>
      </c>
      <c r="T538" s="60" t="s">
        <v>35</v>
      </c>
      <c r="U538" s="62">
        <v>43182</v>
      </c>
      <c r="V538" s="62">
        <v>43189</v>
      </c>
      <c r="W538" s="57">
        <v>43189</v>
      </c>
      <c r="X538" s="27">
        <f>IF(AND(V538="",R538&lt;&gt;""),1,0)</f>
        <v>0</v>
      </c>
      <c r="Y538" s="27">
        <f>IF(AND(R538="",U538="",V538=""),1,0)</f>
        <v>0</v>
      </c>
      <c r="Z538" s="27">
        <f>IF(AND(OR(V538&lt;&gt;"",U538&lt;&gt;""),W538=""),1,0)</f>
        <v>0</v>
      </c>
      <c r="AA538" s="27">
        <f>IF(AND(V538&lt;&gt;"",W538=""),1,0)</f>
        <v>0</v>
      </c>
      <c r="AB538" s="27"/>
      <c r="AC538" s="27"/>
      <c r="AD538" s="27"/>
      <c r="AE538" s="5" t="str">
        <f ca="1">IF(Y538&lt;&gt;0,NETWORKDAYS(M538,TODAY()),"")</f>
        <v/>
      </c>
      <c r="AF538" s="59" t="str">
        <f>IF(Z538=1,NETWORKDAYS(M538,U538),"")</f>
        <v/>
      </c>
      <c r="AG538" s="5" t="str">
        <f ca="1">IF(AA538=1,_xlfn.DAYS(TODAY(),V538),"")</f>
        <v/>
      </c>
    </row>
    <row r="539" spans="1:33" x14ac:dyDescent="0.25">
      <c r="A539" s="59">
        <v>3537345</v>
      </c>
      <c r="B539" s="71" t="s">
        <v>632</v>
      </c>
      <c r="C539" s="71">
        <f>VLOOKUP(D539,[1]vacantes!$H:$I,2,FALSE)</f>
        <v>1387</v>
      </c>
      <c r="D539" s="71" t="str">
        <f>F539&amp;"-"&amp;S539&amp;"-"&amp;IF(V539="",1,2)</f>
        <v>321-12-2</v>
      </c>
      <c r="E539" s="71" t="s">
        <v>1168</v>
      </c>
      <c r="F539" s="71">
        <v>321</v>
      </c>
      <c r="G539" s="95" t="s">
        <v>633</v>
      </c>
      <c r="H539" s="54" t="s">
        <v>349</v>
      </c>
      <c r="I539" s="54" t="s">
        <v>225</v>
      </c>
      <c r="J539" s="54" t="s">
        <v>204</v>
      </c>
      <c r="K539" s="60">
        <v>0</v>
      </c>
      <c r="L539" s="54">
        <v>1</v>
      </c>
      <c r="M539" s="55">
        <v>43179</v>
      </c>
      <c r="N539" s="54" t="s">
        <v>27</v>
      </c>
      <c r="O539" s="54" t="s">
        <v>112</v>
      </c>
      <c r="P539" s="54"/>
      <c r="Q539" s="54"/>
      <c r="R539" s="54"/>
      <c r="S539" s="59">
        <v>12</v>
      </c>
      <c r="T539" s="54" t="s">
        <v>22</v>
      </c>
      <c r="U539" s="55">
        <v>43181</v>
      </c>
      <c r="V539" s="55">
        <v>43185</v>
      </c>
      <c r="W539" s="62">
        <v>43201</v>
      </c>
      <c r="X539" s="27">
        <f>IF(AND(V539="",R539&lt;&gt;""),1,0)</f>
        <v>0</v>
      </c>
      <c r="Y539" s="27">
        <f>IF(AND(R539="",U539="",V539=""),1,0)</f>
        <v>0</v>
      </c>
      <c r="Z539" s="27">
        <f>IF(AND(OR(V539&lt;&gt;"",U539&lt;&gt;""),W539=""),1,0)</f>
        <v>0</v>
      </c>
      <c r="AA539" s="27">
        <f>IF(AND(V539&lt;&gt;"",W539=""),1,0)</f>
        <v>0</v>
      </c>
      <c r="AB539" s="27"/>
      <c r="AC539" s="27"/>
      <c r="AD539" s="27"/>
      <c r="AE539" s="5" t="str">
        <f ca="1">IF(Y539&lt;&gt;0,NETWORKDAYS(M539,TODAY()),"")</f>
        <v/>
      </c>
      <c r="AF539" s="59" t="str">
        <f>IF(Z539=1,NETWORKDAYS(M539,U539),"")</f>
        <v/>
      </c>
      <c r="AG539" s="5" t="str">
        <f ca="1">IF(AA539=1,_xlfn.DAYS(TODAY(),V539),"")</f>
        <v/>
      </c>
    </row>
    <row r="540" spans="1:33" x14ac:dyDescent="0.25">
      <c r="A540" s="59">
        <v>3552225</v>
      </c>
      <c r="B540" s="71" t="s">
        <v>908</v>
      </c>
      <c r="C540" s="71">
        <f>VLOOKUP(D540,[1]vacantes!$H:$I,2,FALSE)</f>
        <v>1387</v>
      </c>
      <c r="D540" s="71" t="str">
        <f>F540&amp;"-"&amp;S540&amp;"-"&amp;IF(V540="",1,2)</f>
        <v>321-12-2</v>
      </c>
      <c r="E540" s="71" t="s">
        <v>1168</v>
      </c>
      <c r="F540" s="71">
        <v>321</v>
      </c>
      <c r="G540" s="90" t="s">
        <v>909</v>
      </c>
      <c r="H540" s="63" t="s">
        <v>349</v>
      </c>
      <c r="I540" s="63" t="s">
        <v>205</v>
      </c>
      <c r="J540" s="63" t="s">
        <v>203</v>
      </c>
      <c r="K540" s="63" t="s">
        <v>910</v>
      </c>
      <c r="L540" s="63">
        <v>2</v>
      </c>
      <c r="M540" s="64">
        <v>43209</v>
      </c>
      <c r="N540" s="63" t="s">
        <v>27</v>
      </c>
      <c r="O540" s="63" t="s">
        <v>112</v>
      </c>
      <c r="P540" s="69"/>
      <c r="Q540" s="69"/>
      <c r="R540" s="69"/>
      <c r="S540" s="59">
        <v>12</v>
      </c>
      <c r="T540" s="63" t="s">
        <v>22</v>
      </c>
      <c r="U540" s="64">
        <v>43210</v>
      </c>
      <c r="V540" s="62">
        <v>43214</v>
      </c>
      <c r="W540" s="57">
        <v>43214</v>
      </c>
      <c r="X540" s="27">
        <f>IF(AND(V540="",R540&lt;&gt;""),1,0)</f>
        <v>0</v>
      </c>
      <c r="Y540" s="27">
        <f>IF(AND(R540="",U540="",V540=""),1,0)</f>
        <v>0</v>
      </c>
      <c r="Z540" s="27">
        <f>IF(AND(OR(V540&lt;&gt;"",U540&lt;&gt;""),W540=""),1,0)</f>
        <v>0</v>
      </c>
      <c r="AA540" s="27">
        <f>IF(AND(V540&lt;&gt;"",W540=""),1,0)</f>
        <v>0</v>
      </c>
      <c r="AB540" s="27"/>
      <c r="AC540" s="27"/>
      <c r="AD540" s="27"/>
      <c r="AE540" s="5" t="str">
        <f ca="1">IF(Y540&lt;&gt;0,NETWORKDAYS(M540,TODAY()),"")</f>
        <v/>
      </c>
      <c r="AF540" s="59" t="str">
        <f>IF(Z540=1,NETWORKDAYS(M540,U540),"")</f>
        <v/>
      </c>
      <c r="AG540" s="5" t="str">
        <f ca="1">IF(AA540=1,_xlfn.DAYS(TODAY(),V540),"")</f>
        <v/>
      </c>
    </row>
    <row r="541" spans="1:33" x14ac:dyDescent="0.25">
      <c r="A541" s="59">
        <v>3537263</v>
      </c>
      <c r="B541" s="71" t="s">
        <v>702</v>
      </c>
      <c r="C541" s="71">
        <f>VLOOKUP(D541,[1]vacantes!$H:$I,2,FALSE)</f>
        <v>1388</v>
      </c>
      <c r="D541" s="71" t="str">
        <f>F541&amp;"-"&amp;S541&amp;"-"&amp;IF(V541="",1,2)</f>
        <v>314-12-2</v>
      </c>
      <c r="E541" s="71" t="s">
        <v>1137</v>
      </c>
      <c r="F541" s="71">
        <v>314</v>
      </c>
      <c r="G541" s="95" t="s">
        <v>118</v>
      </c>
      <c r="H541" s="54" t="s">
        <v>349</v>
      </c>
      <c r="I541" s="54" t="s">
        <v>205</v>
      </c>
      <c r="J541" s="54" t="s">
        <v>203</v>
      </c>
      <c r="K541" s="60">
        <v>0</v>
      </c>
      <c r="L541" s="54">
        <v>0</v>
      </c>
      <c r="M541" s="55">
        <v>43179</v>
      </c>
      <c r="N541" s="54" t="s">
        <v>27</v>
      </c>
      <c r="O541" s="54" t="s">
        <v>112</v>
      </c>
      <c r="P541" s="54"/>
      <c r="Q541" s="54"/>
      <c r="R541" s="54"/>
      <c r="S541" s="59">
        <v>12</v>
      </c>
      <c r="T541" s="54" t="s">
        <v>22</v>
      </c>
      <c r="U541" s="55">
        <v>43181</v>
      </c>
      <c r="V541" s="55">
        <v>43185</v>
      </c>
      <c r="W541" s="62">
        <v>43214</v>
      </c>
      <c r="X541" s="27">
        <f>IF(AND(V541="",R541&lt;&gt;""),1,0)</f>
        <v>0</v>
      </c>
      <c r="Y541" s="27">
        <f>IF(AND(R541="",U541="",V541=""),1,0)</f>
        <v>0</v>
      </c>
      <c r="Z541" s="27">
        <f>IF(AND(OR(V541&lt;&gt;"",U541&lt;&gt;""),W541=""),1,0)</f>
        <v>0</v>
      </c>
      <c r="AA541" s="27">
        <f>IF(AND(V541&lt;&gt;"",W541=""),1,0)</f>
        <v>0</v>
      </c>
      <c r="AB541" s="27"/>
      <c r="AC541" s="27"/>
      <c r="AD541" s="27"/>
      <c r="AE541" s="5" t="str">
        <f ca="1">IF(Y541&lt;&gt;0,NETWORKDAYS(M541,TODAY()),"")</f>
        <v/>
      </c>
      <c r="AF541" s="59" t="str">
        <f>IF(Z541=1,NETWORKDAYS(M541,U541),"")</f>
        <v/>
      </c>
      <c r="AG541" s="5" t="str">
        <f ca="1">IF(AA541=1,_xlfn.DAYS(TODAY(),V541),"")</f>
        <v/>
      </c>
    </row>
    <row r="542" spans="1:33" x14ac:dyDescent="0.25">
      <c r="A542" s="59">
        <v>3537304</v>
      </c>
      <c r="B542" s="71" t="s">
        <v>705</v>
      </c>
      <c r="C542" s="71">
        <f>VLOOKUP(D542,[1]vacantes!$H:$I,2,FALSE)</f>
        <v>1388</v>
      </c>
      <c r="D542" s="71" t="str">
        <f>F542&amp;"-"&amp;S542&amp;"-"&amp;IF(V542="",1,2)</f>
        <v>314-12-2</v>
      </c>
      <c r="E542" s="71" t="s">
        <v>1137</v>
      </c>
      <c r="F542" s="71">
        <v>314</v>
      </c>
      <c r="G542" s="95" t="s">
        <v>118</v>
      </c>
      <c r="H542" s="54" t="s">
        <v>349</v>
      </c>
      <c r="I542" s="54" t="s">
        <v>225</v>
      </c>
      <c r="J542" s="54" t="s">
        <v>203</v>
      </c>
      <c r="K542" s="60">
        <v>0</v>
      </c>
      <c r="L542" s="54">
        <v>0</v>
      </c>
      <c r="M542" s="55">
        <v>43179</v>
      </c>
      <c r="N542" s="54" t="s">
        <v>27</v>
      </c>
      <c r="O542" s="54" t="s">
        <v>112</v>
      </c>
      <c r="P542" s="54"/>
      <c r="Q542" s="54"/>
      <c r="R542" s="54"/>
      <c r="S542" s="59">
        <v>12</v>
      </c>
      <c r="T542" s="54" t="s">
        <v>22</v>
      </c>
      <c r="U542" s="55">
        <v>43181</v>
      </c>
      <c r="V542" s="55">
        <v>43185</v>
      </c>
      <c r="W542" s="62">
        <v>43201</v>
      </c>
      <c r="X542" s="27">
        <f>IF(AND(V542="",R542&lt;&gt;""),1,0)</f>
        <v>0</v>
      </c>
      <c r="Y542" s="27">
        <f>IF(AND(R542="",U542="",V542=""),1,0)</f>
        <v>0</v>
      </c>
      <c r="Z542" s="27">
        <f>IF(AND(OR(V542&lt;&gt;"",U542&lt;&gt;""),W542=""),1,0)</f>
        <v>0</v>
      </c>
      <c r="AA542" s="27">
        <f>IF(AND(V542&lt;&gt;"",W542=""),1,0)</f>
        <v>0</v>
      </c>
      <c r="AB542" s="27"/>
      <c r="AC542" s="27"/>
      <c r="AD542" s="27"/>
      <c r="AE542" s="5" t="str">
        <f ca="1">IF(Y542&lt;&gt;0,NETWORKDAYS(M542,TODAY()),"")</f>
        <v/>
      </c>
      <c r="AF542" s="59" t="str">
        <f>IF(Z542=1,NETWORKDAYS(M542,U542),"")</f>
        <v/>
      </c>
      <c r="AG542" s="5" t="str">
        <f ca="1">IF(AA542=1,_xlfn.DAYS(TODAY(),V542),"")</f>
        <v/>
      </c>
    </row>
    <row r="543" spans="1:33" x14ac:dyDescent="0.25">
      <c r="A543" s="59">
        <v>3541811</v>
      </c>
      <c r="B543" s="71" t="s">
        <v>668</v>
      </c>
      <c r="C543" s="71">
        <f>VLOOKUP(D543,[1]vacantes!$H:$I,2,FALSE)</f>
        <v>1388</v>
      </c>
      <c r="D543" s="71" t="str">
        <f>F543&amp;"-"&amp;S543&amp;"-"&amp;IF(V543="",1,2)</f>
        <v>314-12-2</v>
      </c>
      <c r="E543" s="71" t="s">
        <v>1137</v>
      </c>
      <c r="F543" s="71">
        <v>314</v>
      </c>
      <c r="G543" s="71" t="s">
        <v>118</v>
      </c>
      <c r="H543" s="62" t="s">
        <v>349</v>
      </c>
      <c r="I543" s="60" t="s">
        <v>205</v>
      </c>
      <c r="J543" s="60" t="s">
        <v>203</v>
      </c>
      <c r="K543" s="60" t="s">
        <v>783</v>
      </c>
      <c r="L543" s="60">
        <v>1</v>
      </c>
      <c r="M543" s="62">
        <v>43187</v>
      </c>
      <c r="N543" s="60" t="s">
        <v>27</v>
      </c>
      <c r="O543" s="60" t="s">
        <v>742</v>
      </c>
      <c r="S543" s="59">
        <v>12</v>
      </c>
      <c r="T543" s="60" t="s">
        <v>22</v>
      </c>
      <c r="U543" s="62">
        <v>43188</v>
      </c>
      <c r="V543" s="62">
        <v>43194</v>
      </c>
      <c r="W543" s="57">
        <v>43194</v>
      </c>
      <c r="X543" s="27">
        <f>IF(AND(V543="",R543&lt;&gt;""),1,0)</f>
        <v>0</v>
      </c>
      <c r="Y543" s="27">
        <f>IF(AND(R543="",U543="",V543=""),1,0)</f>
        <v>0</v>
      </c>
      <c r="Z543" s="27">
        <f>IF(AND(OR(V543&lt;&gt;"",U543&lt;&gt;""),W543=""),1,0)</f>
        <v>0</v>
      </c>
      <c r="AA543" s="27">
        <f>IF(AND(V543&lt;&gt;"",W543=""),1,0)</f>
        <v>0</v>
      </c>
      <c r="AB543" s="27"/>
      <c r="AC543" s="27"/>
      <c r="AD543" s="27"/>
      <c r="AE543" s="5" t="str">
        <f ca="1">IF(Y543&lt;&gt;0,NETWORKDAYS(M543,TODAY()),"")</f>
        <v/>
      </c>
      <c r="AF543" s="59" t="str">
        <f>IF(Z543=1,NETWORKDAYS(M543,U543),"")</f>
        <v/>
      </c>
      <c r="AG543" s="5" t="str">
        <f ca="1">IF(AA543=1,_xlfn.DAYS(TODAY(),V543),"")</f>
        <v/>
      </c>
    </row>
    <row r="544" spans="1:33" x14ac:dyDescent="0.25">
      <c r="A544" s="59">
        <v>3541824</v>
      </c>
      <c r="B544" s="71" t="s">
        <v>869</v>
      </c>
      <c r="C544" s="71">
        <f>VLOOKUP(D544,[1]vacantes!$H:$I,2,FALSE)</f>
        <v>1410</v>
      </c>
      <c r="D544" s="71" t="str">
        <f>F544&amp;"-"&amp;S544&amp;"-"&amp;IF(V544="",1,2)</f>
        <v>322-12-2</v>
      </c>
      <c r="E544" s="71" t="s">
        <v>1169</v>
      </c>
      <c r="F544" s="71">
        <v>322</v>
      </c>
      <c r="G544" s="71" t="s">
        <v>355</v>
      </c>
      <c r="H544" s="62" t="s">
        <v>349</v>
      </c>
      <c r="I544" s="60" t="s">
        <v>205</v>
      </c>
      <c r="J544" s="60" t="s">
        <v>203</v>
      </c>
      <c r="K544" s="60" t="s">
        <v>782</v>
      </c>
      <c r="L544" s="60">
        <v>2</v>
      </c>
      <c r="M544" s="62">
        <v>43185</v>
      </c>
      <c r="N544" s="60" t="s">
        <v>27</v>
      </c>
      <c r="O544" s="60" t="s">
        <v>112</v>
      </c>
      <c r="S544" s="59">
        <v>12</v>
      </c>
      <c r="T544" s="60" t="s">
        <v>22</v>
      </c>
      <c r="U544" s="62">
        <v>43187</v>
      </c>
      <c r="V544" s="62">
        <v>43194</v>
      </c>
      <c r="W544" s="57">
        <v>43194</v>
      </c>
      <c r="X544" s="27">
        <f>IF(AND(V544="",R544&lt;&gt;""),1,0)</f>
        <v>0</v>
      </c>
      <c r="Y544" s="27">
        <f>IF(AND(R544="",U544="",V544=""),1,0)</f>
        <v>0</v>
      </c>
      <c r="Z544" s="27">
        <f>IF(AND(OR(V544&lt;&gt;"",U544&lt;&gt;""),W544=""),1,0)</f>
        <v>0</v>
      </c>
      <c r="AA544" s="27">
        <f>IF(AND(V544&lt;&gt;"",W544=""),1,0)</f>
        <v>0</v>
      </c>
      <c r="AB544" s="27"/>
      <c r="AC544" s="27"/>
      <c r="AD544" s="27"/>
      <c r="AE544" s="5" t="str">
        <f ca="1">IF(Y544&lt;&gt;0,NETWORKDAYS(M544,TODAY()),"")</f>
        <v/>
      </c>
      <c r="AF544" s="59" t="str">
        <f>IF(Z544=1,NETWORKDAYS(M544,U544),"")</f>
        <v/>
      </c>
      <c r="AG544" s="5" t="str">
        <f ca="1">IF(AA544=1,_xlfn.DAYS(TODAY(),V544),"")</f>
        <v/>
      </c>
    </row>
    <row r="545" spans="1:33" x14ac:dyDescent="0.25">
      <c r="A545" s="59">
        <v>3544705</v>
      </c>
      <c r="B545" s="71" t="s">
        <v>708</v>
      </c>
      <c r="C545" s="71">
        <f>VLOOKUP(D545,[1]vacantes!$H:$I,2,FALSE)</f>
        <v>1410</v>
      </c>
      <c r="D545" s="71" t="str">
        <f>F545&amp;"-"&amp;S545&amp;"-"&amp;IF(V545="",1,2)</f>
        <v>322-12-2</v>
      </c>
      <c r="E545" s="71" t="s">
        <v>1169</v>
      </c>
      <c r="F545" s="71">
        <v>322</v>
      </c>
      <c r="G545" s="72" t="s">
        <v>355</v>
      </c>
      <c r="H545" s="60" t="s">
        <v>349</v>
      </c>
      <c r="I545" s="60" t="s">
        <v>363</v>
      </c>
      <c r="J545" s="60" t="s">
        <v>204</v>
      </c>
      <c r="K545" s="60" t="s">
        <v>780</v>
      </c>
      <c r="L545" s="60">
        <v>3</v>
      </c>
      <c r="M545" s="62">
        <v>43192</v>
      </c>
      <c r="N545" s="60" t="s">
        <v>27</v>
      </c>
      <c r="O545" s="60" t="s">
        <v>112</v>
      </c>
      <c r="S545" s="59">
        <v>12</v>
      </c>
      <c r="T545" s="60" t="s">
        <v>22</v>
      </c>
      <c r="U545" s="62">
        <v>43196</v>
      </c>
      <c r="V545" s="62">
        <v>43200</v>
      </c>
      <c r="W545" s="62">
        <v>43215</v>
      </c>
      <c r="X545" s="27">
        <f>IF(AND(V545="",R545&lt;&gt;""),1,0)</f>
        <v>0</v>
      </c>
      <c r="Y545" s="27">
        <f>IF(AND(R545="",U545="",V545=""),1,0)</f>
        <v>0</v>
      </c>
      <c r="Z545" s="27">
        <f>IF(AND(OR(V545&lt;&gt;"",U545&lt;&gt;""),W545=""),1,0)</f>
        <v>0</v>
      </c>
      <c r="AA545" s="27">
        <f>IF(AND(V545&lt;&gt;"",W545=""),1,0)</f>
        <v>0</v>
      </c>
      <c r="AB545" s="27"/>
      <c r="AC545" s="27"/>
      <c r="AD545" s="27"/>
      <c r="AE545" s="5" t="str">
        <f ca="1">IF(Y545&lt;&gt;0,NETWORKDAYS(M545,TODAY()),"")</f>
        <v/>
      </c>
      <c r="AF545" s="59" t="str">
        <f>IF(Z545=1,NETWORKDAYS(M545,U545),"")</f>
        <v/>
      </c>
      <c r="AG545" s="5" t="str">
        <f ca="1">IF(AA545=1,_xlfn.DAYS(TODAY(),V545),"")</f>
        <v/>
      </c>
    </row>
    <row r="546" spans="1:33" x14ac:dyDescent="0.25">
      <c r="A546" s="59">
        <v>3540558</v>
      </c>
      <c r="B546" s="71" t="s">
        <v>678</v>
      </c>
      <c r="C546" s="71">
        <f>VLOOKUP(D546,[1]vacantes!$H:$I,2,FALSE)</f>
        <v>1416</v>
      </c>
      <c r="D546" s="71" t="str">
        <f>F546&amp;"-"&amp;S546&amp;"-"&amp;IF(V546="",1,2)</f>
        <v>273-15-2</v>
      </c>
      <c r="E546" s="71" t="s">
        <v>1117</v>
      </c>
      <c r="F546" s="71">
        <v>273</v>
      </c>
      <c r="G546" s="72" t="s">
        <v>457</v>
      </c>
      <c r="H546" s="60" t="s">
        <v>41</v>
      </c>
      <c r="I546" s="60" t="s">
        <v>205</v>
      </c>
      <c r="J546" s="60" t="s">
        <v>204</v>
      </c>
      <c r="K546" s="60">
        <v>0</v>
      </c>
      <c r="L546" s="60">
        <v>1</v>
      </c>
      <c r="M546" s="62">
        <v>43186</v>
      </c>
      <c r="N546" s="60" t="s">
        <v>28</v>
      </c>
      <c r="O546" s="60" t="s">
        <v>112</v>
      </c>
      <c r="S546" s="59">
        <v>15</v>
      </c>
      <c r="T546" s="60" t="s">
        <v>369</v>
      </c>
      <c r="U546" s="62">
        <v>43188</v>
      </c>
      <c r="V546" s="62">
        <v>43192</v>
      </c>
      <c r="W546" s="62">
        <v>43215</v>
      </c>
      <c r="X546" s="27">
        <f>IF(AND(V546="",R546&lt;&gt;""),1,0)</f>
        <v>0</v>
      </c>
      <c r="Y546" s="27">
        <f>IF(AND(R546="",U546="",V546=""),1,0)</f>
        <v>0</v>
      </c>
      <c r="Z546" s="27">
        <f>IF(AND(OR(V546&lt;&gt;"",U546&lt;&gt;""),W546=""),1,0)</f>
        <v>0</v>
      </c>
      <c r="AA546" s="27">
        <f>IF(AND(V546&lt;&gt;"",W546=""),1,0)</f>
        <v>0</v>
      </c>
      <c r="AB546" s="27"/>
      <c r="AC546" s="27"/>
      <c r="AD546" s="27"/>
      <c r="AE546" s="5" t="str">
        <f ca="1">IF(Y546&lt;&gt;0,NETWORKDAYS(M546,TODAY()),"")</f>
        <v/>
      </c>
      <c r="AF546" s="59" t="str">
        <f>IF(Z546=1,NETWORKDAYS(M546,U546),"")</f>
        <v/>
      </c>
      <c r="AG546" s="5" t="str">
        <f ca="1">IF(AA546=1,_xlfn.DAYS(TODAY(),V546),"")</f>
        <v/>
      </c>
    </row>
    <row r="547" spans="1:33" x14ac:dyDescent="0.25">
      <c r="A547" s="59">
        <v>3552316</v>
      </c>
      <c r="B547" s="71" t="s">
        <v>1052</v>
      </c>
      <c r="C547" s="71">
        <f>VLOOKUP(D547,[1]vacantes!$H:$I,2,FALSE)</f>
        <v>1416</v>
      </c>
      <c r="D547" s="71" t="str">
        <f>F547&amp;"-"&amp;S547&amp;"-"&amp;IF(V547="",1,2)</f>
        <v>273-15-2</v>
      </c>
      <c r="E547" s="71" t="s">
        <v>1117</v>
      </c>
      <c r="F547" s="71">
        <v>273</v>
      </c>
      <c r="G547" s="72" t="s">
        <v>457</v>
      </c>
      <c r="H547" s="60" t="s">
        <v>41</v>
      </c>
      <c r="I547" s="60" t="s">
        <v>205</v>
      </c>
      <c r="J547" s="60" t="s">
        <v>203</v>
      </c>
      <c r="K547" s="62">
        <v>32542</v>
      </c>
      <c r="L547" s="60">
        <v>1</v>
      </c>
      <c r="M547" s="62">
        <v>43207</v>
      </c>
      <c r="N547" s="60" t="s">
        <v>27</v>
      </c>
      <c r="O547" s="60" t="s">
        <v>134</v>
      </c>
      <c r="S547" s="59">
        <v>15</v>
      </c>
      <c r="T547" s="60" t="s">
        <v>369</v>
      </c>
      <c r="U547" s="62">
        <v>43210</v>
      </c>
      <c r="V547" s="62">
        <v>43214</v>
      </c>
      <c r="W547" s="57">
        <v>43214</v>
      </c>
      <c r="X547" s="27">
        <f>IF(AND(V547="",R547&lt;&gt;""),1,0)</f>
        <v>0</v>
      </c>
      <c r="Y547" s="27">
        <f>IF(AND(R547="",U547="",V547=""),1,0)</f>
        <v>0</v>
      </c>
      <c r="Z547" s="27">
        <f>IF(AND(OR(V547&lt;&gt;"",U547&lt;&gt;""),W547=""),1,0)</f>
        <v>0</v>
      </c>
      <c r="AA547" s="27">
        <f>IF(AND(V547&lt;&gt;"",W547=""),1,0)</f>
        <v>0</v>
      </c>
      <c r="AB547" s="27"/>
      <c r="AC547" s="27"/>
      <c r="AD547" s="27"/>
      <c r="AE547" s="5" t="str">
        <f ca="1">IF(Y547&lt;&gt;0,NETWORKDAYS(M547,TODAY()),"")</f>
        <v/>
      </c>
      <c r="AF547" s="59" t="str">
        <f>IF(Z547=1,NETWORKDAYS(M547,U547),"")</f>
        <v/>
      </c>
      <c r="AG547" s="5" t="str">
        <f ca="1">IF(AA547=1,_xlfn.DAYS(TODAY(),V547),"")</f>
        <v/>
      </c>
    </row>
    <row r="548" spans="1:33" x14ac:dyDescent="0.25">
      <c r="A548" s="59">
        <v>3543233</v>
      </c>
      <c r="B548" s="71" t="s">
        <v>714</v>
      </c>
      <c r="C548" s="71">
        <f>VLOOKUP(D548,[1]vacantes!$H:$I,2,FALSE)</f>
        <v>1422</v>
      </c>
      <c r="D548" s="71" t="str">
        <f>F548&amp;"-"&amp;S548&amp;"-"&amp;IF(V548="",1,2)</f>
        <v>352-17-2</v>
      </c>
      <c r="E548" s="71" t="s">
        <v>1119</v>
      </c>
      <c r="F548" s="71">
        <v>352</v>
      </c>
      <c r="G548" s="72" t="s">
        <v>239</v>
      </c>
      <c r="H548" s="60" t="s">
        <v>20</v>
      </c>
      <c r="I548" s="60" t="s">
        <v>215</v>
      </c>
      <c r="J548" s="60" t="s">
        <v>715</v>
      </c>
      <c r="K548" s="62" t="s">
        <v>731</v>
      </c>
      <c r="L548" s="60">
        <v>2</v>
      </c>
      <c r="M548" s="62">
        <v>43192</v>
      </c>
      <c r="N548" s="60" t="s">
        <v>27</v>
      </c>
      <c r="O548" s="60" t="s">
        <v>112</v>
      </c>
      <c r="S548" s="59">
        <v>17</v>
      </c>
      <c r="T548" s="60" t="s">
        <v>23</v>
      </c>
      <c r="U548" s="62">
        <v>43194</v>
      </c>
      <c r="V548" s="62">
        <v>43196</v>
      </c>
      <c r="W548" s="57">
        <v>43196</v>
      </c>
      <c r="X548" s="27">
        <f>IF(AND(V548="",R548&lt;&gt;""),1,0)</f>
        <v>0</v>
      </c>
      <c r="Y548" s="27">
        <f>IF(AND(R548="",U548="",V548=""),1,0)</f>
        <v>0</v>
      </c>
      <c r="Z548" s="27">
        <f>IF(AND(OR(V548&lt;&gt;"",U548&lt;&gt;""),W548=""),1,0)</f>
        <v>0</v>
      </c>
      <c r="AA548" s="27">
        <f>IF(AND(V548&lt;&gt;"",W548=""),1,0)</f>
        <v>0</v>
      </c>
      <c r="AB548" s="27"/>
      <c r="AC548" s="27"/>
      <c r="AD548" s="27"/>
      <c r="AE548" s="5" t="str">
        <f ca="1">IF(Y548&lt;&gt;0,NETWORKDAYS(M548,TODAY()),"")</f>
        <v/>
      </c>
      <c r="AF548" s="59" t="str">
        <f>IF(Z548=1,NETWORKDAYS(M548,U548),"")</f>
        <v/>
      </c>
      <c r="AG548" s="5" t="str">
        <f ca="1">IF(AA548=1,_xlfn.DAYS(TODAY(),V548),"")</f>
        <v/>
      </c>
    </row>
    <row r="549" spans="1:33" x14ac:dyDescent="0.25">
      <c r="A549" s="59">
        <v>3543228</v>
      </c>
      <c r="B549" s="71" t="s">
        <v>716</v>
      </c>
      <c r="C549" s="71">
        <f>VLOOKUP(D549,[1]vacantes!$H:$I,2,FALSE)</f>
        <v>1424</v>
      </c>
      <c r="D549" s="71" t="str">
        <f>F549&amp;"-"&amp;S549&amp;"-"&amp;IF(V549="",1,2)</f>
        <v>330-17-2</v>
      </c>
      <c r="E549" s="71" t="s">
        <v>1170</v>
      </c>
      <c r="F549" s="71">
        <v>330</v>
      </c>
      <c r="G549" s="72" t="s">
        <v>649</v>
      </c>
      <c r="H549" s="60" t="s">
        <v>12</v>
      </c>
      <c r="I549" s="60" t="s">
        <v>205</v>
      </c>
      <c r="J549" s="60" t="s">
        <v>203</v>
      </c>
      <c r="K549" s="62" t="s">
        <v>732</v>
      </c>
      <c r="L549" s="60">
        <v>2</v>
      </c>
      <c r="M549" s="62">
        <v>43192</v>
      </c>
      <c r="N549" s="60" t="s">
        <v>27</v>
      </c>
      <c r="O549" s="60" t="s">
        <v>112</v>
      </c>
      <c r="S549" s="59">
        <v>17</v>
      </c>
      <c r="T549" s="60" t="s">
        <v>23</v>
      </c>
      <c r="U549" s="62">
        <v>43194</v>
      </c>
      <c r="V549" s="62">
        <v>43196</v>
      </c>
      <c r="W549" s="57">
        <v>43196</v>
      </c>
      <c r="X549" s="27">
        <f>IF(AND(V549="",R549&lt;&gt;""),1,0)</f>
        <v>0</v>
      </c>
      <c r="Y549" s="27">
        <f>IF(AND(R549="",U549="",V549=""),1,0)</f>
        <v>0</v>
      </c>
      <c r="Z549" s="27">
        <f>IF(AND(OR(V549&lt;&gt;"",U549&lt;&gt;""),W549=""),1,0)</f>
        <v>0</v>
      </c>
      <c r="AA549" s="27">
        <f>IF(AND(V549&lt;&gt;"",W549=""),1,0)</f>
        <v>0</v>
      </c>
      <c r="AB549" s="27"/>
      <c r="AC549" s="27"/>
      <c r="AD549" s="27"/>
      <c r="AE549" s="5" t="str">
        <f ca="1">IF(Y549&lt;&gt;0,NETWORKDAYS(M549,TODAY()),"")</f>
        <v/>
      </c>
      <c r="AF549" s="59" t="str">
        <f>IF(Z549=1,NETWORKDAYS(M549,U549),"")</f>
        <v/>
      </c>
      <c r="AG549" s="5" t="str">
        <f ca="1">IF(AA549=1,_xlfn.DAYS(TODAY(),V549),"")</f>
        <v/>
      </c>
    </row>
    <row r="550" spans="1:33" x14ac:dyDescent="0.25">
      <c r="A550" s="59">
        <v>3544727</v>
      </c>
      <c r="B550" s="71" t="s">
        <v>743</v>
      </c>
      <c r="C550" s="71">
        <f>VLOOKUP(D550,[1]vacantes!$H:$I,2,FALSE)</f>
        <v>1436</v>
      </c>
      <c r="D550" s="71" t="str">
        <f>F550&amp;"-"&amp;S550&amp;"-"&amp;IF(V550="",1,2)</f>
        <v>249-16-2</v>
      </c>
      <c r="E550" s="71" t="s">
        <v>1101</v>
      </c>
      <c r="F550" s="71">
        <v>249</v>
      </c>
      <c r="G550" s="72" t="s">
        <v>245</v>
      </c>
      <c r="H550" s="60" t="s">
        <v>10</v>
      </c>
      <c r="I550" s="60" t="s">
        <v>215</v>
      </c>
      <c r="J550" s="60" t="s">
        <v>204</v>
      </c>
      <c r="K550" s="60" t="s">
        <v>744</v>
      </c>
      <c r="L550" s="60">
        <v>2</v>
      </c>
      <c r="M550" s="62">
        <v>43193</v>
      </c>
      <c r="N550" s="60" t="s">
        <v>27</v>
      </c>
      <c r="O550" s="60" t="s">
        <v>112</v>
      </c>
      <c r="S550" s="59">
        <v>16</v>
      </c>
      <c r="T550" s="60" t="s">
        <v>29</v>
      </c>
      <c r="U550" s="62">
        <v>43196</v>
      </c>
      <c r="V550" s="62">
        <v>43200</v>
      </c>
      <c r="W550" s="57">
        <v>43200</v>
      </c>
      <c r="X550" s="27">
        <f>IF(AND(V550="",R550&lt;&gt;""),1,0)</f>
        <v>0</v>
      </c>
      <c r="Y550" s="27">
        <f>IF(AND(R550="",U550="",V550=""),1,0)</f>
        <v>0</v>
      </c>
      <c r="Z550" s="27">
        <f>IF(AND(OR(V550&lt;&gt;"",U550&lt;&gt;""),W550=""),1,0)</f>
        <v>0</v>
      </c>
      <c r="AA550" s="27">
        <f>IF(AND(V550&lt;&gt;"",W550=""),1,0)</f>
        <v>0</v>
      </c>
      <c r="AB550" s="27"/>
      <c r="AC550" s="27"/>
      <c r="AD550" s="27"/>
      <c r="AE550" s="5" t="str">
        <f ca="1">IF(Y550&lt;&gt;0,NETWORKDAYS(M550,TODAY()),"")</f>
        <v/>
      </c>
      <c r="AF550" s="59" t="str">
        <f>IF(Z550=1,NETWORKDAYS(M550,U550),"")</f>
        <v/>
      </c>
      <c r="AG550" s="5" t="str">
        <f ca="1">IF(AA550=1,_xlfn.DAYS(TODAY(),V550),"")</f>
        <v/>
      </c>
    </row>
    <row r="551" spans="1:33" x14ac:dyDescent="0.25">
      <c r="A551" s="59">
        <v>0</v>
      </c>
      <c r="B551" s="72" t="s">
        <v>586</v>
      </c>
      <c r="C551" s="71">
        <f>VLOOKUP(D551,[1]vacantes!$H:$I,2,FALSE)</f>
        <v>1436</v>
      </c>
      <c r="D551" s="71" t="str">
        <f>F551&amp;"-"&amp;S551&amp;"-"&amp;IF(V551="",1,2)</f>
        <v>249-16-2</v>
      </c>
      <c r="E551" s="71" t="s">
        <v>1101</v>
      </c>
      <c r="F551" s="71">
        <v>249</v>
      </c>
      <c r="G551" s="72" t="s">
        <v>245</v>
      </c>
      <c r="H551" s="60" t="s">
        <v>1081</v>
      </c>
      <c r="I551" s="60" t="s">
        <v>205</v>
      </c>
      <c r="J551" s="60" t="s">
        <v>203</v>
      </c>
      <c r="K551" s="62">
        <v>26039</v>
      </c>
      <c r="L551" s="60">
        <v>1</v>
      </c>
      <c r="M551" s="62">
        <v>43223</v>
      </c>
      <c r="N551" s="60" t="s">
        <v>27</v>
      </c>
      <c r="O551" s="60" t="s">
        <v>1082</v>
      </c>
      <c r="S551" s="59">
        <v>16</v>
      </c>
      <c r="T551" s="60" t="s">
        <v>29</v>
      </c>
      <c r="U551" s="62">
        <v>43224</v>
      </c>
      <c r="V551" s="62">
        <v>43231</v>
      </c>
    </row>
    <row r="552" spans="1:33" x14ac:dyDescent="0.25">
      <c r="A552" s="59">
        <v>3031100</v>
      </c>
      <c r="B552" s="71" t="s">
        <v>751</v>
      </c>
      <c r="C552" s="71">
        <f>VLOOKUP(D552,[1]vacantes!$H:$I,2,FALSE)</f>
        <v>1439</v>
      </c>
      <c r="D552" s="71" t="str">
        <f>F552&amp;"-"&amp;S552&amp;"-"&amp;IF(V552="",1,2)</f>
        <v>236-13-2</v>
      </c>
      <c r="E552" s="71" t="s">
        <v>1105</v>
      </c>
      <c r="F552" s="71">
        <v>236</v>
      </c>
      <c r="G552" s="72" t="s">
        <v>440</v>
      </c>
      <c r="H552" s="60" t="s">
        <v>70</v>
      </c>
      <c r="I552" s="60" t="s">
        <v>215</v>
      </c>
      <c r="J552" s="60" t="s">
        <v>203</v>
      </c>
      <c r="K552" s="60" t="s">
        <v>752</v>
      </c>
      <c r="L552" s="60">
        <v>1</v>
      </c>
      <c r="M552" s="62">
        <v>43193</v>
      </c>
      <c r="N552" s="60" t="s">
        <v>28</v>
      </c>
      <c r="O552" s="60" t="s">
        <v>112</v>
      </c>
      <c r="Q552" s="60" t="s">
        <v>753</v>
      </c>
      <c r="S552" s="59">
        <v>13</v>
      </c>
      <c r="T552" s="60" t="s">
        <v>763</v>
      </c>
      <c r="U552" s="62">
        <v>43203</v>
      </c>
      <c r="V552" s="62">
        <v>43207</v>
      </c>
      <c r="W552" s="57">
        <v>43207</v>
      </c>
      <c r="X552" s="27">
        <f>IF(AND(V552="",R552&lt;&gt;""),1,0)</f>
        <v>0</v>
      </c>
      <c r="Y552" s="27">
        <f>IF(AND(R552="",U552="",V552=""),1,0)</f>
        <v>0</v>
      </c>
      <c r="Z552" s="27">
        <f>IF(AND(OR(V552&lt;&gt;"",U552&lt;&gt;""),W552=""),1,0)</f>
        <v>0</v>
      </c>
      <c r="AA552" s="27">
        <f>IF(AND(V552&lt;&gt;"",W552=""),1,0)</f>
        <v>0</v>
      </c>
      <c r="AB552" s="27"/>
      <c r="AC552" s="27"/>
      <c r="AD552" s="27"/>
      <c r="AE552" s="5" t="str">
        <f ca="1">IF(Y552&lt;&gt;0,NETWORKDAYS(M552,TODAY()),"")</f>
        <v/>
      </c>
      <c r="AF552" s="59" t="str">
        <f>IF(Z552=1,NETWORKDAYS(M552,U552),"")</f>
        <v/>
      </c>
      <c r="AG552" s="5" t="str">
        <f ca="1">IF(AA552=1,_xlfn.DAYS(TODAY(),V552),"")</f>
        <v/>
      </c>
    </row>
    <row r="553" spans="1:33" ht="16.5" customHeight="1" x14ac:dyDescent="0.25">
      <c r="A553" s="59">
        <v>3544775</v>
      </c>
      <c r="B553" s="71" t="s">
        <v>736</v>
      </c>
      <c r="C553" s="71">
        <f>VLOOKUP(D553,[1]vacantes!$H:$I,2,FALSE)</f>
        <v>1448</v>
      </c>
      <c r="D553" s="71" t="str">
        <f>F553&amp;"-"&amp;S553&amp;"-"&amp;IF(V553="",1,2)</f>
        <v>243-16-2</v>
      </c>
      <c r="E553" s="71" t="s">
        <v>1116</v>
      </c>
      <c r="F553" s="71">
        <v>243</v>
      </c>
      <c r="G553" s="72" t="s">
        <v>452</v>
      </c>
      <c r="H553" s="60" t="s">
        <v>10</v>
      </c>
      <c r="I553" s="60" t="s">
        <v>341</v>
      </c>
      <c r="J553" s="60" t="s">
        <v>204</v>
      </c>
      <c r="K553" s="60" t="s">
        <v>737</v>
      </c>
      <c r="L553" s="60">
        <v>1</v>
      </c>
      <c r="M553" s="62">
        <v>43194</v>
      </c>
      <c r="N553" s="60" t="s">
        <v>27</v>
      </c>
      <c r="O553" s="60" t="s">
        <v>112</v>
      </c>
      <c r="S553" s="59">
        <v>16</v>
      </c>
      <c r="T553" s="60" t="s">
        <v>29</v>
      </c>
      <c r="U553" s="62">
        <v>43196</v>
      </c>
      <c r="V553" s="62">
        <v>43200</v>
      </c>
      <c r="W553" s="57">
        <v>43200</v>
      </c>
      <c r="X553" s="27">
        <f>IF(AND(V553="",R553&lt;&gt;""),1,0)</f>
        <v>0</v>
      </c>
      <c r="Y553" s="27">
        <f>IF(AND(R553="",U553="",V553=""),1,0)</f>
        <v>0</v>
      </c>
      <c r="Z553" s="27">
        <f>IF(AND(OR(V553&lt;&gt;"",U553&lt;&gt;""),W553=""),1,0)</f>
        <v>0</v>
      </c>
      <c r="AA553" s="27">
        <f>IF(AND(V553&lt;&gt;"",W553=""),1,0)</f>
        <v>0</v>
      </c>
      <c r="AB553" s="27"/>
      <c r="AC553" s="27"/>
      <c r="AD553" s="27"/>
      <c r="AE553" s="5" t="str">
        <f ca="1">IF(Y553&lt;&gt;0,NETWORKDAYS(M553,TODAY()),"")</f>
        <v/>
      </c>
      <c r="AF553" s="59" t="str">
        <f>IF(Z553=1,NETWORKDAYS(M553,U553),"")</f>
        <v/>
      </c>
      <c r="AG553" s="5" t="str">
        <f ca="1">IF(AA553=1,_xlfn.DAYS(TODAY(),V553),"")</f>
        <v/>
      </c>
    </row>
    <row r="554" spans="1:33" x14ac:dyDescent="0.25">
      <c r="B554" s="71" t="s">
        <v>1096</v>
      </c>
      <c r="C554" s="71">
        <f>VLOOKUP(D554,[1]vacantes!$H:$I,2,FALSE)</f>
        <v>1458</v>
      </c>
      <c r="D554" s="71" t="str">
        <f>F554&amp;"-"&amp;S554&amp;"-"&amp;IF(V554="",1,2)</f>
        <v>318-12-1</v>
      </c>
      <c r="E554" s="71" t="s">
        <v>1133</v>
      </c>
      <c r="F554" s="71">
        <v>318</v>
      </c>
      <c r="G554" s="72" t="s">
        <v>48</v>
      </c>
      <c r="H554" s="60" t="s">
        <v>349</v>
      </c>
      <c r="I554" s="60" t="s">
        <v>215</v>
      </c>
      <c r="J554" s="60" t="s">
        <v>203</v>
      </c>
      <c r="K554" s="62">
        <v>31953</v>
      </c>
      <c r="M554" s="60" t="s">
        <v>1097</v>
      </c>
      <c r="N554" s="60" t="s">
        <v>27</v>
      </c>
      <c r="O554" s="60" t="s">
        <v>151</v>
      </c>
      <c r="S554" s="59">
        <v>12</v>
      </c>
      <c r="T554" s="60" t="s">
        <v>22</v>
      </c>
    </row>
    <row r="555" spans="1:33" x14ac:dyDescent="0.25">
      <c r="A555" s="59">
        <v>3547363</v>
      </c>
      <c r="B555" s="71" t="s">
        <v>786</v>
      </c>
      <c r="C555" s="71">
        <f>VLOOKUP(D555,[1]vacantes!$H:$I,2,FALSE)</f>
        <v>1459</v>
      </c>
      <c r="D555" s="71" t="str">
        <f>F555&amp;"-"&amp;S555&amp;"-"&amp;IF(V555="",1,2)</f>
        <v>315-12-2</v>
      </c>
      <c r="E555" s="71" t="s">
        <v>1172</v>
      </c>
      <c r="F555" s="71">
        <v>315</v>
      </c>
      <c r="G555" s="90" t="s">
        <v>63</v>
      </c>
      <c r="H555" s="63" t="s">
        <v>349</v>
      </c>
      <c r="I555" s="63" t="s">
        <v>205</v>
      </c>
      <c r="J555" s="63" t="s">
        <v>203</v>
      </c>
      <c r="K555" s="63" t="s">
        <v>787</v>
      </c>
      <c r="L555" s="63">
        <v>2</v>
      </c>
      <c r="M555" s="64">
        <v>43199</v>
      </c>
      <c r="N555" s="63" t="s">
        <v>27</v>
      </c>
      <c r="O555" s="63" t="s">
        <v>112</v>
      </c>
      <c r="P555" s="69"/>
      <c r="Q555" s="69"/>
      <c r="R555" s="69"/>
      <c r="S555" s="59">
        <v>12</v>
      </c>
      <c r="T555" s="63" t="s">
        <v>22</v>
      </c>
      <c r="U555" s="64">
        <v>43202</v>
      </c>
      <c r="V555" s="62">
        <v>43206</v>
      </c>
      <c r="W555" s="57">
        <v>43206</v>
      </c>
      <c r="X555" s="27">
        <f>IF(AND(V555="",R555&lt;&gt;""),1,0)</f>
        <v>0</v>
      </c>
      <c r="Y555" s="27">
        <f>IF(AND(R555="",U555="",V555=""),1,0)</f>
        <v>0</v>
      </c>
      <c r="Z555" s="27">
        <f>IF(AND(OR(V555&lt;&gt;"",U555&lt;&gt;""),W555=""),1,0)</f>
        <v>0</v>
      </c>
      <c r="AA555" s="27">
        <f>IF(AND(V555&lt;&gt;"",W555=""),1,0)</f>
        <v>0</v>
      </c>
      <c r="AB555" s="27"/>
      <c r="AC555" s="27"/>
      <c r="AD555" s="27"/>
      <c r="AE555" s="5" t="str">
        <f ca="1">IF(Y555&lt;&gt;0,NETWORKDAYS(M555,TODAY()),"")</f>
        <v/>
      </c>
      <c r="AF555" s="59" t="str">
        <f>IF(Z555=1,NETWORKDAYS(M555,U555),"")</f>
        <v/>
      </c>
      <c r="AG555" s="5" t="str">
        <f ca="1">IF(AA555=1,_xlfn.DAYS(TODAY(),V555),"")</f>
        <v/>
      </c>
    </row>
    <row r="556" spans="1:33" x14ac:dyDescent="0.25">
      <c r="A556" s="59">
        <v>3555256</v>
      </c>
      <c r="B556" s="71" t="s">
        <v>975</v>
      </c>
      <c r="C556" s="71">
        <f>VLOOKUP(D556,[1]vacantes!$H:$I,2,FALSE)</f>
        <v>1459</v>
      </c>
      <c r="D556" s="71" t="str">
        <f>F556&amp;"-"&amp;S556&amp;"-"&amp;IF(V556="",1,2)</f>
        <v>315-12-2</v>
      </c>
      <c r="E556" s="71" t="s">
        <v>1172</v>
      </c>
      <c r="F556" s="71">
        <v>315</v>
      </c>
      <c r="G556" s="72" t="s">
        <v>63</v>
      </c>
      <c r="H556" s="60" t="s">
        <v>349</v>
      </c>
      <c r="I556" s="60" t="s">
        <v>205</v>
      </c>
      <c r="J556" s="60" t="s">
        <v>203</v>
      </c>
      <c r="K556" s="62" t="s">
        <v>978</v>
      </c>
      <c r="L556" s="60">
        <v>1</v>
      </c>
      <c r="M556" s="62">
        <v>43214</v>
      </c>
      <c r="N556" s="60" t="s">
        <v>27</v>
      </c>
      <c r="O556" s="60" t="s">
        <v>172</v>
      </c>
      <c r="S556" s="59">
        <v>12</v>
      </c>
      <c r="T556" s="60" t="s">
        <v>22</v>
      </c>
      <c r="U556" s="62">
        <v>43216</v>
      </c>
      <c r="V556" s="62">
        <v>43220</v>
      </c>
      <c r="W556" s="57">
        <v>43220</v>
      </c>
      <c r="X556" s="27">
        <f>IF(AND(V556="",R556&lt;&gt;""),1,0)</f>
        <v>0</v>
      </c>
      <c r="Y556" s="27">
        <f>IF(AND(R556="",U556="",V556=""),1,0)</f>
        <v>0</v>
      </c>
      <c r="Z556" s="27">
        <f>IF(AND(OR(V556&lt;&gt;"",U556&lt;&gt;""),W556=""),1,0)</f>
        <v>0</v>
      </c>
      <c r="AA556" s="27">
        <f>IF(AND(V556&lt;&gt;"",W556=""),1,0)</f>
        <v>0</v>
      </c>
    </row>
    <row r="557" spans="1:33" x14ac:dyDescent="0.25">
      <c r="A557" s="59">
        <v>3546883</v>
      </c>
      <c r="B557" s="71" t="s">
        <v>873</v>
      </c>
      <c r="C557" s="71">
        <f>VLOOKUP(D557,[1]vacantes!$H:$I,2,FALSE)</f>
        <v>1462</v>
      </c>
      <c r="D557" s="71" t="str">
        <f>F557&amp;"-"&amp;S557&amp;"-"&amp;IF(V557="",1,2)</f>
        <v>245-16-2</v>
      </c>
      <c r="E557" s="71" t="s">
        <v>1154</v>
      </c>
      <c r="F557" s="71">
        <v>245</v>
      </c>
      <c r="G557" s="72" t="s">
        <v>298</v>
      </c>
      <c r="H557" s="60" t="s">
        <v>10</v>
      </c>
      <c r="I557" s="60" t="s">
        <v>205</v>
      </c>
      <c r="J557" s="60" t="s">
        <v>204</v>
      </c>
      <c r="K557" s="60" t="s">
        <v>874</v>
      </c>
      <c r="L557" s="60">
        <v>1</v>
      </c>
      <c r="M557" s="62">
        <v>43199</v>
      </c>
      <c r="N557" s="60" t="s">
        <v>27</v>
      </c>
      <c r="O557" s="60" t="s">
        <v>112</v>
      </c>
      <c r="S557" s="59">
        <v>16</v>
      </c>
      <c r="T557" s="60" t="s">
        <v>29</v>
      </c>
      <c r="U557" s="62">
        <v>43201</v>
      </c>
      <c r="V557" s="62">
        <v>43203</v>
      </c>
      <c r="W557" s="62">
        <v>43215</v>
      </c>
      <c r="X557" s="27">
        <f>IF(AND(V557="",R557&lt;&gt;""),1,0)</f>
        <v>0</v>
      </c>
      <c r="Y557" s="27">
        <f>IF(AND(R557="",U557="",V557=""),1,0)</f>
        <v>0</v>
      </c>
      <c r="Z557" s="27">
        <f>IF(AND(OR(V557&lt;&gt;"",U557&lt;&gt;""),W557=""),1,0)</f>
        <v>0</v>
      </c>
      <c r="AA557" s="27">
        <f>IF(AND(V557&lt;&gt;"",W557=""),1,0)</f>
        <v>0</v>
      </c>
      <c r="AB557" s="27"/>
      <c r="AC557" s="27"/>
      <c r="AD557" s="27"/>
      <c r="AE557" s="5" t="str">
        <f ca="1">IF(Y557&lt;&gt;0,NETWORKDAYS(M557,TODAY()),"")</f>
        <v/>
      </c>
      <c r="AF557" s="59" t="str">
        <f>IF(Z557=1,NETWORKDAYS(M557,U557),"")</f>
        <v/>
      </c>
      <c r="AG557" s="5" t="str">
        <f ca="1">IF(AA557=1,_xlfn.DAYS(TODAY(),V557),"")</f>
        <v/>
      </c>
    </row>
    <row r="558" spans="1:33" x14ac:dyDescent="0.25">
      <c r="A558" s="59">
        <v>3547381</v>
      </c>
      <c r="B558" s="71" t="s">
        <v>825</v>
      </c>
      <c r="C558" s="71">
        <f>VLOOKUP(D558,[1]vacantes!$H:$I,2,FALSE)</f>
        <v>1468</v>
      </c>
      <c r="D558" s="71" t="str">
        <f>F558&amp;"-"&amp;S558&amp;"-"&amp;IF(V558="",1,2)</f>
        <v>338-14-2</v>
      </c>
      <c r="E558" s="71" t="s">
        <v>1171</v>
      </c>
      <c r="F558" s="71">
        <v>338</v>
      </c>
      <c r="G558" s="72" t="s">
        <v>826</v>
      </c>
      <c r="H558" s="60" t="s">
        <v>357</v>
      </c>
      <c r="I558" s="60" t="s">
        <v>561</v>
      </c>
      <c r="J558" s="60" t="s">
        <v>715</v>
      </c>
      <c r="K558" s="62">
        <v>28434</v>
      </c>
      <c r="L558" s="60">
        <v>1</v>
      </c>
      <c r="M558" s="62">
        <v>43200</v>
      </c>
      <c r="N558" s="60" t="s">
        <v>799</v>
      </c>
      <c r="O558" s="60" t="s">
        <v>112</v>
      </c>
      <c r="S558" s="59">
        <v>14</v>
      </c>
      <c r="T558" s="60" t="s">
        <v>35</v>
      </c>
      <c r="U558" s="62">
        <v>43202</v>
      </c>
      <c r="V558" s="62">
        <v>43206</v>
      </c>
      <c r="W558" s="57">
        <v>43206</v>
      </c>
      <c r="X558" s="27">
        <f>IF(AND(V558="",R558&lt;&gt;""),1,0)</f>
        <v>0</v>
      </c>
      <c r="Y558" s="27">
        <f>IF(AND(R558="",U558="",V558=""),1,0)</f>
        <v>0</v>
      </c>
      <c r="Z558" s="27">
        <f>IF(AND(OR(V558&lt;&gt;"",U558&lt;&gt;""),W558=""),1,0)</f>
        <v>0</v>
      </c>
      <c r="AA558" s="27">
        <f>IF(AND(V558&lt;&gt;"",W558=""),1,0)</f>
        <v>0</v>
      </c>
      <c r="AB558" s="27">
        <v>40</v>
      </c>
      <c r="AC558" s="27"/>
      <c r="AD558" s="27"/>
      <c r="AE558" s="5" t="str">
        <f ca="1">IF(Y558&lt;&gt;0,NETWORKDAYS(M558,TODAY()),"")</f>
        <v/>
      </c>
      <c r="AF558" s="59" t="str">
        <f>IF(Z558=1,NETWORKDAYS(M558,U558),"")</f>
        <v/>
      </c>
      <c r="AG558" s="5" t="str">
        <f ca="1">IF(AA558=1,_xlfn.DAYS(TODAY(),V558),"")</f>
        <v/>
      </c>
    </row>
    <row r="559" spans="1:33" x14ac:dyDescent="0.25">
      <c r="A559" s="59">
        <v>3547360</v>
      </c>
      <c r="B559" s="71" t="s">
        <v>1045</v>
      </c>
      <c r="C559" s="71">
        <f>VLOOKUP(D559,[1]vacantes!$H:$I,2,FALSE)</f>
        <v>1470</v>
      </c>
      <c r="D559" s="71" t="str">
        <f>F559&amp;"-"&amp;S559&amp;"-"&amp;IF(V559="",1,2)</f>
        <v>335-14-2</v>
      </c>
      <c r="E559" s="71" t="s">
        <v>1102</v>
      </c>
      <c r="F559" s="71">
        <v>335</v>
      </c>
      <c r="G559" s="72" t="s">
        <v>809</v>
      </c>
      <c r="H559" s="60" t="s">
        <v>357</v>
      </c>
      <c r="I559" s="60" t="s">
        <v>561</v>
      </c>
      <c r="J559" s="60" t="s">
        <v>715</v>
      </c>
      <c r="K559" s="60" t="s">
        <v>824</v>
      </c>
      <c r="L559" s="60">
        <v>1</v>
      </c>
      <c r="M559" s="62">
        <v>43200</v>
      </c>
      <c r="N559" s="60" t="s">
        <v>799</v>
      </c>
      <c r="O559" s="60" t="s">
        <v>112</v>
      </c>
      <c r="S559" s="59">
        <v>14</v>
      </c>
      <c r="T559" s="60" t="s">
        <v>35</v>
      </c>
      <c r="U559" s="62">
        <v>43202</v>
      </c>
      <c r="V559" s="62">
        <v>43206</v>
      </c>
      <c r="W559" s="57">
        <v>43206</v>
      </c>
      <c r="X559" s="27">
        <f>IF(AND(V559="",R559&lt;&gt;""),1,0)</f>
        <v>0</v>
      </c>
      <c r="Y559" s="27">
        <f>IF(AND(R559="",U559="",V559=""),1,0)</f>
        <v>0</v>
      </c>
      <c r="Z559" s="27">
        <f>IF(AND(OR(V559&lt;&gt;"",U559&lt;&gt;""),W559=""),1,0)</f>
        <v>0</v>
      </c>
      <c r="AA559" s="27">
        <f>IF(AND(V559&lt;&gt;"",W559=""),1,0)</f>
        <v>0</v>
      </c>
      <c r="AB559" s="27">
        <v>25</v>
      </c>
      <c r="AC559" s="27"/>
      <c r="AD559" s="27"/>
      <c r="AE559" s="5" t="str">
        <f ca="1">IF(Y559&lt;&gt;0,NETWORKDAYS(M559,TODAY()),"")</f>
        <v/>
      </c>
      <c r="AF559" s="59" t="str">
        <f>IF(Z559=1,NETWORKDAYS(M559,U559),"")</f>
        <v/>
      </c>
      <c r="AG559" s="5" t="str">
        <f ca="1">IF(AA559=1,_xlfn.DAYS(TODAY(),V559),"")</f>
        <v/>
      </c>
    </row>
    <row r="560" spans="1:33" x14ac:dyDescent="0.25">
      <c r="A560" s="59">
        <v>0</v>
      </c>
      <c r="B560" s="71" t="s">
        <v>833</v>
      </c>
      <c r="C560" s="71">
        <f>VLOOKUP(D560,[1]vacantes!$H:$I,2,FALSE)</f>
        <v>1473</v>
      </c>
      <c r="D560" s="71" t="str">
        <f>F560&amp;"-"&amp;S560&amp;"-"&amp;IF(V560="",1,2)</f>
        <v>244-13-1</v>
      </c>
      <c r="E560" s="71" t="s">
        <v>1139</v>
      </c>
      <c r="F560" s="71">
        <v>244</v>
      </c>
      <c r="G560" s="72" t="s">
        <v>34</v>
      </c>
      <c r="H560" s="60" t="s">
        <v>10</v>
      </c>
      <c r="I560" s="60" t="s">
        <v>225</v>
      </c>
      <c r="J560" s="60" t="s">
        <v>203</v>
      </c>
      <c r="K560" s="60" t="s">
        <v>834</v>
      </c>
      <c r="L560" s="60">
        <v>1</v>
      </c>
      <c r="M560" s="62">
        <v>43200</v>
      </c>
      <c r="N560" s="60" t="s">
        <v>27</v>
      </c>
      <c r="O560" s="60" t="s">
        <v>134</v>
      </c>
      <c r="S560" s="59">
        <v>13</v>
      </c>
      <c r="T560" s="60" t="s">
        <v>763</v>
      </c>
      <c r="W560" s="57">
        <v>0</v>
      </c>
      <c r="X560" s="27">
        <f>IF(AND(V560="",R560&lt;&gt;""),1,0)</f>
        <v>0</v>
      </c>
      <c r="Y560" s="27">
        <f>IF(AND(R560="",U560="",V560=""),1,0)</f>
        <v>1</v>
      </c>
      <c r="Z560" s="27">
        <f>IF(AND(OR(V560&lt;&gt;"",U560&lt;&gt;""),W560=""),1,0)</f>
        <v>0</v>
      </c>
      <c r="AA560" s="27">
        <f>IF(AND(V560&lt;&gt;"",W560=""),1,0)</f>
        <v>0</v>
      </c>
      <c r="AB560" s="27"/>
      <c r="AC560" s="27"/>
      <c r="AD560" s="27"/>
      <c r="AE560" s="5">
        <f ca="1">IF(Y560&lt;&gt;0,NETWORKDAYS(M560,TODAY()),"")</f>
        <v>20</v>
      </c>
      <c r="AF560" s="59" t="str">
        <f>IF(Z560=1,NETWORKDAYS(M560,U560),"")</f>
        <v/>
      </c>
      <c r="AG560" s="5" t="str">
        <f ca="1">IF(AA560=1,_xlfn.DAYS(TODAY(),V560),"")</f>
        <v/>
      </c>
    </row>
    <row r="561" spans="1:33" x14ac:dyDescent="0.25">
      <c r="A561" s="59">
        <v>3547367</v>
      </c>
      <c r="B561" s="71" t="s">
        <v>891</v>
      </c>
      <c r="C561" s="71">
        <f>VLOOKUP(D561,[1]vacantes!$H:$I,2,FALSE)</f>
        <v>1478</v>
      </c>
      <c r="D561" s="71" t="str">
        <f>F561&amp;"-"&amp;S561&amp;"-"&amp;IF(V561="",1,2)</f>
        <v>230-12-2</v>
      </c>
      <c r="E561" s="71" t="s">
        <v>1173</v>
      </c>
      <c r="F561" s="71">
        <v>230</v>
      </c>
      <c r="G561" s="90" t="s">
        <v>892</v>
      </c>
      <c r="H561" s="63" t="s">
        <v>70</v>
      </c>
      <c r="I561" s="63" t="s">
        <v>205</v>
      </c>
      <c r="J561" s="63" t="s">
        <v>203</v>
      </c>
      <c r="K561" s="63" t="s">
        <v>893</v>
      </c>
      <c r="L561" s="63">
        <v>2</v>
      </c>
      <c r="M561" s="64">
        <v>43200</v>
      </c>
      <c r="N561" s="63" t="s">
        <v>27</v>
      </c>
      <c r="O561" s="63" t="s">
        <v>112</v>
      </c>
      <c r="P561" s="69"/>
      <c r="Q561" s="69"/>
      <c r="R561" s="69"/>
      <c r="S561" s="59">
        <v>12</v>
      </c>
      <c r="T561" s="63" t="s">
        <v>22</v>
      </c>
      <c r="U561" s="64">
        <v>43202</v>
      </c>
      <c r="V561" s="62">
        <v>43206</v>
      </c>
      <c r="W561" s="62">
        <v>43208</v>
      </c>
      <c r="X561" s="27">
        <f>IF(AND(V561="",R561&lt;&gt;""),1,0)</f>
        <v>0</v>
      </c>
      <c r="Y561" s="27">
        <f>IF(AND(R561="",U561="",V561=""),1,0)</f>
        <v>0</v>
      </c>
      <c r="Z561" s="27">
        <f>IF(AND(OR(V561&lt;&gt;"",U561&lt;&gt;""),W561=""),1,0)</f>
        <v>0</v>
      </c>
      <c r="AA561" s="27">
        <f>IF(AND(V561&lt;&gt;"",W561=""),1,0)</f>
        <v>0</v>
      </c>
      <c r="AB561" s="27"/>
      <c r="AC561" s="27"/>
      <c r="AD561" s="27"/>
      <c r="AE561" s="5" t="str">
        <f ca="1">IF(Y561&lt;&gt;0,NETWORKDAYS(M561,TODAY()),"")</f>
        <v/>
      </c>
      <c r="AF561" s="59" t="str">
        <f>IF(Z561=1,NETWORKDAYS(M561,U561),"")</f>
        <v/>
      </c>
      <c r="AG561" s="5" t="str">
        <f ca="1">IF(AA561=1,_xlfn.DAYS(TODAY(),V561),"")</f>
        <v/>
      </c>
    </row>
    <row r="562" spans="1:33" x14ac:dyDescent="0.25">
      <c r="A562" s="59">
        <v>3555268</v>
      </c>
      <c r="B562" s="71" t="s">
        <v>976</v>
      </c>
      <c r="C562" s="71">
        <f>VLOOKUP(D562,[1]vacantes!$H:$I,2,FALSE)</f>
        <v>1478</v>
      </c>
      <c r="D562" s="71" t="str">
        <f>F562&amp;"-"&amp;S562&amp;"-"&amp;IF(V562="",1,2)</f>
        <v>230-12-2</v>
      </c>
      <c r="E562" s="71" t="s">
        <v>1173</v>
      </c>
      <c r="F562" s="71">
        <v>230</v>
      </c>
      <c r="G562" s="72" t="s">
        <v>892</v>
      </c>
      <c r="H562" s="60" t="s">
        <v>70</v>
      </c>
      <c r="I562" s="60" t="s">
        <v>205</v>
      </c>
      <c r="J562" s="60" t="s">
        <v>203</v>
      </c>
      <c r="K562" s="62" t="s">
        <v>979</v>
      </c>
      <c r="L562" s="60">
        <v>1</v>
      </c>
      <c r="M562" s="62">
        <v>43214</v>
      </c>
      <c r="N562" s="60" t="s">
        <v>27</v>
      </c>
      <c r="O562" s="59" t="s">
        <v>112</v>
      </c>
      <c r="S562" s="59">
        <v>12</v>
      </c>
      <c r="T562" s="60" t="s">
        <v>22</v>
      </c>
      <c r="U562" s="62">
        <v>43216</v>
      </c>
      <c r="V562" s="62">
        <v>43220</v>
      </c>
      <c r="W562" s="57">
        <v>43220</v>
      </c>
      <c r="X562" s="27">
        <f>IF(AND(V562="",R562&lt;&gt;""),1,0)</f>
        <v>0</v>
      </c>
      <c r="Y562" s="27">
        <f>IF(AND(R562="",U562="",V562=""),1,0)</f>
        <v>0</v>
      </c>
      <c r="Z562" s="27">
        <f>IF(AND(OR(V562&lt;&gt;"",U562&lt;&gt;""),W562=""),1,0)</f>
        <v>0</v>
      </c>
      <c r="AA562" s="27">
        <f>IF(AND(V562&lt;&gt;"",W562=""),1,0)</f>
        <v>0</v>
      </c>
    </row>
    <row r="563" spans="1:33" x14ac:dyDescent="0.25">
      <c r="A563" s="59">
        <v>3546740</v>
      </c>
      <c r="B563" s="71" t="s">
        <v>872</v>
      </c>
      <c r="C563" s="71">
        <f>VLOOKUP(D563,[1]vacantes!$H:$I,2,FALSE)</f>
        <v>1486</v>
      </c>
      <c r="D563" s="71" t="str">
        <f>F563&amp;"-"&amp;S563&amp;"-"&amp;IF(V563="",1,2)</f>
        <v>268-15-2</v>
      </c>
      <c r="E563" s="71" t="s">
        <v>1107</v>
      </c>
      <c r="F563" s="71">
        <v>268</v>
      </c>
      <c r="G563" s="72" t="s">
        <v>295</v>
      </c>
      <c r="H563" s="60" t="s">
        <v>41</v>
      </c>
      <c r="I563" s="60" t="s">
        <v>205</v>
      </c>
      <c r="J563" s="60" t="s">
        <v>203</v>
      </c>
      <c r="K563" s="60" t="s">
        <v>875</v>
      </c>
      <c r="L563" s="60">
        <v>1</v>
      </c>
      <c r="M563" s="62">
        <v>43201</v>
      </c>
      <c r="N563" s="60" t="s">
        <v>27</v>
      </c>
      <c r="O563" s="60" t="s">
        <v>112</v>
      </c>
      <c r="S563" s="59">
        <v>15</v>
      </c>
      <c r="T563" s="60" t="s">
        <v>369</v>
      </c>
      <c r="U563" s="62">
        <v>43202</v>
      </c>
      <c r="V563" s="62">
        <v>43202</v>
      </c>
      <c r="W563" s="57">
        <v>43202</v>
      </c>
      <c r="X563" s="27">
        <f>IF(AND(V563="",R563&lt;&gt;""),1,0)</f>
        <v>0</v>
      </c>
      <c r="Y563" s="27">
        <f>IF(AND(R563="",U563="",V563=""),1,0)</f>
        <v>0</v>
      </c>
      <c r="Z563" s="27">
        <f>IF(AND(OR(V563&lt;&gt;"",U563&lt;&gt;""),W563=""),1,0)</f>
        <v>0</v>
      </c>
      <c r="AA563" s="27">
        <f>IF(AND(V563&lt;&gt;"",W563=""),1,0)</f>
        <v>0</v>
      </c>
      <c r="AB563" s="27"/>
      <c r="AC563" s="27"/>
      <c r="AD563" s="27"/>
      <c r="AE563" s="5" t="str">
        <f ca="1">IF(Y563&lt;&gt;0,NETWORKDAYS(M563,TODAY()),"")</f>
        <v/>
      </c>
      <c r="AF563" s="59" t="str">
        <f>IF(Z563=1,NETWORKDAYS(M563,U563),"")</f>
        <v/>
      </c>
      <c r="AG563" s="5" t="str">
        <f ca="1">IF(AA563=1,_xlfn.DAYS(TODAY(),V563),"")</f>
        <v/>
      </c>
    </row>
    <row r="564" spans="1:33" x14ac:dyDescent="0.25">
      <c r="A564" s="59">
        <v>3548312</v>
      </c>
      <c r="B564" s="71" t="s">
        <v>1026</v>
      </c>
      <c r="C564" s="71">
        <f>VLOOKUP(D564,[1]vacantes!$H:$I,2,FALSE)</f>
        <v>1505</v>
      </c>
      <c r="D564" s="71" t="str">
        <f>F564&amp;"-"&amp;S564&amp;"-"&amp;IF(V564="",1,2)</f>
        <v>269-15-2</v>
      </c>
      <c r="E564" s="71" t="s">
        <v>1141</v>
      </c>
      <c r="F564" s="71">
        <v>269</v>
      </c>
      <c r="G564" s="72" t="s">
        <v>162</v>
      </c>
      <c r="H564" s="60" t="s">
        <v>41</v>
      </c>
      <c r="I564" s="60" t="s">
        <v>215</v>
      </c>
      <c r="J564" s="60" t="s">
        <v>204</v>
      </c>
      <c r="K564" s="62">
        <v>36390</v>
      </c>
      <c r="L564" s="60">
        <v>1</v>
      </c>
      <c r="M564" s="62">
        <v>43203</v>
      </c>
      <c r="N564" s="60" t="s">
        <v>27</v>
      </c>
      <c r="O564" s="60" t="s">
        <v>112</v>
      </c>
      <c r="S564" s="59">
        <v>15</v>
      </c>
      <c r="T564" s="60" t="s">
        <v>369</v>
      </c>
      <c r="U564" s="62">
        <v>43203</v>
      </c>
      <c r="V564" s="62">
        <v>43207</v>
      </c>
      <c r="W564" s="57">
        <v>43207</v>
      </c>
      <c r="X564" s="27">
        <f>IF(AND(V564="",R564&lt;&gt;""),1,0)</f>
        <v>0</v>
      </c>
      <c r="Y564" s="27">
        <f>IF(AND(R564="",U564="",V564=""),1,0)</f>
        <v>0</v>
      </c>
      <c r="Z564" s="27">
        <f>IF(AND(OR(V564&lt;&gt;"",U564&lt;&gt;""),W564=""),1,0)</f>
        <v>0</v>
      </c>
      <c r="AA564" s="27">
        <f>IF(AND(V564&lt;&gt;"",W564=""),1,0)</f>
        <v>0</v>
      </c>
      <c r="AB564" s="27"/>
      <c r="AC564" s="27"/>
      <c r="AD564" s="27"/>
      <c r="AE564" s="5" t="str">
        <f ca="1">IF(Y564&lt;&gt;0,NETWORKDAYS(M564,TODAY()),"")</f>
        <v/>
      </c>
      <c r="AF564" s="59" t="str">
        <f>IF(Z564=1,NETWORKDAYS(M564,U564),"")</f>
        <v/>
      </c>
      <c r="AG564" s="5" t="str">
        <f ca="1">IF(AA564=1,_xlfn.DAYS(TODAY(),V564),"")</f>
        <v/>
      </c>
    </row>
    <row r="565" spans="1:33" x14ac:dyDescent="0.25">
      <c r="A565" s="59">
        <v>3550499</v>
      </c>
      <c r="B565" s="71" t="s">
        <v>944</v>
      </c>
      <c r="C565" s="71">
        <f>VLOOKUP(D565,[1]vacantes!$H:$I,2,FALSE)</f>
        <v>1510</v>
      </c>
      <c r="D565" s="71" t="str">
        <f>F565&amp;"-"&amp;S565&amp;"-"&amp;IF(V565="",1,2)</f>
        <v>312-12-2</v>
      </c>
      <c r="E565" s="71" t="s">
        <v>1111</v>
      </c>
      <c r="F565" s="71">
        <v>312</v>
      </c>
      <c r="G565" s="72" t="s">
        <v>474</v>
      </c>
      <c r="H565" s="60" t="s">
        <v>349</v>
      </c>
      <c r="I565" s="60" t="s">
        <v>205</v>
      </c>
      <c r="J565" s="60" t="s">
        <v>204</v>
      </c>
      <c r="K565" s="60" t="s">
        <v>945</v>
      </c>
      <c r="L565" s="60">
        <v>1</v>
      </c>
      <c r="M565" s="62">
        <v>43206</v>
      </c>
      <c r="N565" s="60" t="s">
        <v>27</v>
      </c>
      <c r="O565" s="60" t="s">
        <v>742</v>
      </c>
      <c r="S565" s="59">
        <v>12</v>
      </c>
      <c r="T565" s="60" t="s">
        <v>22</v>
      </c>
      <c r="U565" s="62">
        <v>43208</v>
      </c>
      <c r="V565" s="62">
        <v>43210</v>
      </c>
      <c r="W565" s="57">
        <v>43210</v>
      </c>
      <c r="X565" s="27">
        <f>IF(AND(V565="",R565&lt;&gt;""),1,0)</f>
        <v>0</v>
      </c>
      <c r="Y565" s="27">
        <f>IF(AND(R565="",U565="",V565=""),1,0)</f>
        <v>0</v>
      </c>
      <c r="Z565" s="27">
        <f>IF(AND(OR(V565&lt;&gt;"",U565&lt;&gt;""),W565=""),1,0)</f>
        <v>0</v>
      </c>
      <c r="AA565" s="27">
        <f>IF(AND(V565&lt;&gt;"",W565=""),1,0)</f>
        <v>0</v>
      </c>
      <c r="AB565" s="27"/>
      <c r="AC565" s="27"/>
      <c r="AD565" s="27"/>
      <c r="AE565" s="5" t="str">
        <f ca="1">IF(Y565&lt;&gt;0,NETWORKDAYS(M565,TODAY()),"")</f>
        <v/>
      </c>
      <c r="AF565" s="59" t="str">
        <f>IF(Z565=1,NETWORKDAYS(M565,U565),"")</f>
        <v/>
      </c>
      <c r="AG565" s="5" t="str">
        <f ca="1">IF(AA565=1,_xlfn.DAYS(TODAY(),V565),"")</f>
        <v/>
      </c>
    </row>
    <row r="566" spans="1:33" x14ac:dyDescent="0.25">
      <c r="A566" s="59">
        <v>3551397</v>
      </c>
      <c r="B566" s="71" t="s">
        <v>878</v>
      </c>
      <c r="C566" s="71">
        <f>VLOOKUP(D566,[1]vacantes!$H:$I,2,FALSE)</f>
        <v>1514</v>
      </c>
      <c r="D566" s="71" t="str">
        <f>F566&amp;"-"&amp;S566&amp;"-"&amp;IF(V566="",1,2)</f>
        <v>244-13-2</v>
      </c>
      <c r="E566" s="71" t="s">
        <v>1139</v>
      </c>
      <c r="F566" s="71">
        <v>244</v>
      </c>
      <c r="G566" s="72" t="s">
        <v>34</v>
      </c>
      <c r="H566" s="60" t="s">
        <v>10</v>
      </c>
      <c r="I566" s="60" t="s">
        <v>215</v>
      </c>
      <c r="J566" s="60" t="s">
        <v>204</v>
      </c>
      <c r="K566" s="62">
        <v>25398</v>
      </c>
      <c r="L566" s="60">
        <v>1</v>
      </c>
      <c r="M566" s="62">
        <v>43206</v>
      </c>
      <c r="N566" s="59" t="s">
        <v>27</v>
      </c>
      <c r="O566" s="59" t="s">
        <v>112</v>
      </c>
      <c r="P566" s="8"/>
      <c r="Q566" s="8"/>
      <c r="R566" s="8"/>
      <c r="S566" s="59">
        <v>13</v>
      </c>
      <c r="T566" s="60" t="s">
        <v>763</v>
      </c>
      <c r="U566" s="62">
        <v>43209</v>
      </c>
      <c r="V566" s="62">
        <v>43213</v>
      </c>
      <c r="W566" s="57">
        <v>43213</v>
      </c>
      <c r="X566" s="27">
        <f>IF(AND(V566="",R566&lt;&gt;""),1,0)</f>
        <v>0</v>
      </c>
      <c r="Y566" s="27">
        <f>IF(AND(R566="",U566="",V566=""),1,0)</f>
        <v>0</v>
      </c>
      <c r="Z566" s="27">
        <f>IF(AND(OR(V566&lt;&gt;"",U566&lt;&gt;""),W566=""),1,0)</f>
        <v>0</v>
      </c>
      <c r="AA566" s="27">
        <f>IF(AND(V566&lt;&gt;"",W566=""),1,0)</f>
        <v>0</v>
      </c>
      <c r="AB566" s="27"/>
      <c r="AC566" s="27"/>
      <c r="AD566" s="27"/>
      <c r="AE566" s="5" t="str">
        <f ca="1">IF(Y566&lt;&gt;0,NETWORKDAYS(#REF!,TODAY()),"")</f>
        <v/>
      </c>
      <c r="AF566" s="59" t="str">
        <f>IF(Z566=1,NETWORKDAYS(#REF!,#REF!),"")</f>
        <v/>
      </c>
      <c r="AG566" s="5" t="str">
        <f ca="1">IF(AA566=1,_xlfn.DAYS(TODAY(),#REF!),"")</f>
        <v/>
      </c>
    </row>
    <row r="567" spans="1:33" x14ac:dyDescent="0.25">
      <c r="A567" s="59">
        <v>3551393</v>
      </c>
      <c r="B567" s="71" t="s">
        <v>879</v>
      </c>
      <c r="C567" s="71">
        <f>VLOOKUP(D567,[1]vacantes!$H:$I,2,FALSE)</f>
        <v>1514</v>
      </c>
      <c r="D567" s="71" t="str">
        <f>F567&amp;"-"&amp;S567&amp;"-"&amp;IF(V567="",1,2)</f>
        <v>244-13-2</v>
      </c>
      <c r="E567" s="71" t="s">
        <v>1139</v>
      </c>
      <c r="F567" s="71">
        <v>244</v>
      </c>
      <c r="G567" s="72" t="s">
        <v>34</v>
      </c>
      <c r="H567" s="60" t="s">
        <v>10</v>
      </c>
      <c r="I567" s="60" t="s">
        <v>205</v>
      </c>
      <c r="J567" s="60" t="s">
        <v>204</v>
      </c>
      <c r="K567" s="62">
        <v>32444</v>
      </c>
      <c r="L567" s="60">
        <v>1</v>
      </c>
      <c r="M567" s="62">
        <v>43206</v>
      </c>
      <c r="N567" s="60" t="s">
        <v>27</v>
      </c>
      <c r="O567" s="60" t="s">
        <v>112</v>
      </c>
      <c r="P567" s="8"/>
      <c r="Q567" s="8"/>
      <c r="R567" s="8"/>
      <c r="S567" s="59">
        <v>13</v>
      </c>
      <c r="T567" s="60" t="s">
        <v>763</v>
      </c>
      <c r="U567" s="62">
        <v>43209</v>
      </c>
      <c r="V567" s="62">
        <v>43213</v>
      </c>
      <c r="W567" s="57">
        <v>43213</v>
      </c>
      <c r="X567" s="27">
        <f>IF(AND(V567="",R567&lt;&gt;""),1,0)</f>
        <v>0</v>
      </c>
      <c r="Y567" s="27">
        <f>IF(AND(R567="",U567="",V567=""),1,0)</f>
        <v>0</v>
      </c>
      <c r="Z567" s="27">
        <f>IF(AND(OR(V567&lt;&gt;"",U567&lt;&gt;""),W567=""),1,0)</f>
        <v>0</v>
      </c>
      <c r="AA567" s="27">
        <f>IF(AND(V567&lt;&gt;"",W567=""),1,0)</f>
        <v>0</v>
      </c>
      <c r="AB567" s="27"/>
      <c r="AC567" s="27"/>
      <c r="AD567" s="27"/>
      <c r="AE567" s="5" t="str">
        <f ca="1">IF(Y567&lt;&gt;0,NETWORKDAYS(#REF!,TODAY()),"")</f>
        <v/>
      </c>
      <c r="AF567" s="59" t="str">
        <f>IF(Z567=1,NETWORKDAYS(#REF!,#REF!),"")</f>
        <v/>
      </c>
      <c r="AG567" s="5" t="str">
        <f ca="1">IF(AA567=1,_xlfn.DAYS(TODAY(),#REF!),"")</f>
        <v/>
      </c>
    </row>
    <row r="568" spans="1:33" x14ac:dyDescent="0.25">
      <c r="A568" s="59">
        <v>3552284</v>
      </c>
      <c r="B568" s="71" t="s">
        <v>1053</v>
      </c>
      <c r="C568" s="71">
        <f>VLOOKUP(D568,[1]vacantes!$H:$I,2,FALSE)</f>
        <v>1519</v>
      </c>
      <c r="D568" s="71" t="str">
        <f>F568&amp;"-"&amp;S568&amp;"-"&amp;IF(V568="",1,2)</f>
        <v>274-15-2</v>
      </c>
      <c r="E568" s="71" t="s">
        <v>1174</v>
      </c>
      <c r="F568" s="71">
        <v>274</v>
      </c>
      <c r="G568" s="72" t="s">
        <v>767</v>
      </c>
      <c r="H568" s="60" t="s">
        <v>41</v>
      </c>
      <c r="I568" s="60" t="s">
        <v>205</v>
      </c>
      <c r="J568" s="60" t="s">
        <v>203</v>
      </c>
      <c r="K568" s="62">
        <v>28624</v>
      </c>
      <c r="L568" s="60">
        <v>1</v>
      </c>
      <c r="M568" s="62">
        <v>43207</v>
      </c>
      <c r="N568" s="60" t="s">
        <v>27</v>
      </c>
      <c r="O568" s="60" t="s">
        <v>134</v>
      </c>
      <c r="S568" s="59">
        <v>15</v>
      </c>
      <c r="T568" s="60" t="s">
        <v>369</v>
      </c>
      <c r="U568" s="62">
        <v>43210</v>
      </c>
      <c r="V568" s="62">
        <v>43214</v>
      </c>
      <c r="W568" s="57">
        <v>43214</v>
      </c>
      <c r="X568" s="27">
        <f>IF(AND(V568="",R568&lt;&gt;""),1,0)</f>
        <v>0</v>
      </c>
      <c r="Y568" s="27">
        <f>IF(AND(R568="",U568="",V568=""),1,0)</f>
        <v>0</v>
      </c>
      <c r="Z568" s="27">
        <f>IF(AND(OR(V568&lt;&gt;"",U568&lt;&gt;""),W568=""),1,0)</f>
        <v>0</v>
      </c>
      <c r="AA568" s="27">
        <f>IF(AND(V568&lt;&gt;"",W568=""),1,0)</f>
        <v>0</v>
      </c>
      <c r="AB568" s="27"/>
      <c r="AC568" s="27"/>
      <c r="AD568" s="27"/>
      <c r="AE568" s="5" t="str">
        <f ca="1">IF(Y568&lt;&gt;0,NETWORKDAYS(M568,TODAY()),"")</f>
        <v/>
      </c>
      <c r="AF568" s="59" t="str">
        <f>IF(Z568=1,NETWORKDAYS(M568,U568),"")</f>
        <v/>
      </c>
      <c r="AG568" s="5" t="str">
        <f ca="1">IF(AA568=1,_xlfn.DAYS(TODAY(),V568),"")</f>
        <v/>
      </c>
    </row>
    <row r="569" spans="1:33" x14ac:dyDescent="0.25">
      <c r="A569" s="59">
        <v>0</v>
      </c>
      <c r="B569" s="71" t="s">
        <v>995</v>
      </c>
      <c r="C569" s="71">
        <f>VLOOKUP(D569,[1]vacantes!$H:$I,2,FALSE)</f>
        <v>1526</v>
      </c>
      <c r="D569" s="71" t="str">
        <f>F569&amp;"-"&amp;S569&amp;"-"&amp;IF(V569="",1,2)</f>
        <v>250-16-2</v>
      </c>
      <c r="E569" s="71" t="s">
        <v>1126</v>
      </c>
      <c r="F569" s="71">
        <v>250</v>
      </c>
      <c r="G569" s="72" t="s">
        <v>216</v>
      </c>
      <c r="H569" s="60" t="s">
        <v>10</v>
      </c>
      <c r="I569" s="60" t="s">
        <v>374</v>
      </c>
      <c r="J569" s="60" t="s">
        <v>204</v>
      </c>
      <c r="K569" s="60" t="s">
        <v>996</v>
      </c>
      <c r="M569" s="62">
        <v>43214</v>
      </c>
      <c r="N569" s="60" t="s">
        <v>27</v>
      </c>
      <c r="O569" s="60" t="s">
        <v>112</v>
      </c>
      <c r="S569" s="59">
        <v>16</v>
      </c>
      <c r="T569" s="60" t="s">
        <v>29</v>
      </c>
      <c r="U569" s="62">
        <v>43217</v>
      </c>
      <c r="V569" s="62">
        <v>43223</v>
      </c>
      <c r="W569" s="57">
        <v>0</v>
      </c>
      <c r="X569" s="27">
        <f>IF(AND(V569="",R569&lt;&gt;""),1,0)</f>
        <v>0</v>
      </c>
      <c r="Y569" s="27">
        <f>IF(AND(R569="",U569="",V569=""),1,0)</f>
        <v>0</v>
      </c>
      <c r="Z569" s="27">
        <f>IF(AND(OR(V569&lt;&gt;"",U569&lt;&gt;""),W569=""),1,0)</f>
        <v>0</v>
      </c>
      <c r="AA569" s="27">
        <f>IF(AND(V569&lt;&gt;"",W569=""),1,0)</f>
        <v>0</v>
      </c>
    </row>
    <row r="570" spans="1:33" x14ac:dyDescent="0.25">
      <c r="A570" s="59">
        <v>3552205</v>
      </c>
      <c r="B570" s="71" t="s">
        <v>1049</v>
      </c>
      <c r="C570" s="71">
        <f>VLOOKUP(D570,[1]vacantes!$H:$I,2,FALSE)</f>
        <v>1526</v>
      </c>
      <c r="D570" s="71" t="str">
        <f>F570&amp;"-"&amp;S570&amp;"-"&amp;IF(V570="",1,2)</f>
        <v>250-16-2</v>
      </c>
      <c r="E570" s="71" t="s">
        <v>1126</v>
      </c>
      <c r="F570" s="71">
        <v>250</v>
      </c>
      <c r="G570" s="72" t="s">
        <v>216</v>
      </c>
      <c r="H570" s="60" t="s">
        <v>10</v>
      </c>
      <c r="I570" s="60" t="s">
        <v>215</v>
      </c>
      <c r="J570" s="60" t="s">
        <v>203</v>
      </c>
      <c r="K570" s="60" t="s">
        <v>922</v>
      </c>
      <c r="L570" s="60">
        <v>1</v>
      </c>
      <c r="M570" s="60" t="s">
        <v>923</v>
      </c>
      <c r="N570" s="60" t="s">
        <v>27</v>
      </c>
      <c r="O570" s="60" t="s">
        <v>112</v>
      </c>
      <c r="S570" s="59">
        <v>16</v>
      </c>
      <c r="T570" s="60" t="s">
        <v>29</v>
      </c>
      <c r="U570" s="62">
        <v>43210</v>
      </c>
      <c r="V570" s="62">
        <v>43214</v>
      </c>
      <c r="W570" s="57">
        <v>43214</v>
      </c>
      <c r="X570" s="27">
        <f>IF(AND(V570="",R570&lt;&gt;""),1,0)</f>
        <v>0</v>
      </c>
      <c r="Y570" s="27">
        <f>IF(AND(R570="",U570="",V570=""),1,0)</f>
        <v>0</v>
      </c>
      <c r="Z570" s="27">
        <f>IF(AND(OR(V570&lt;&gt;"",U570&lt;&gt;""),W570=""),1,0)</f>
        <v>0</v>
      </c>
      <c r="AA570" s="27">
        <f>IF(AND(V570&lt;&gt;"",W570=""),1,0)</f>
        <v>0</v>
      </c>
      <c r="AB570" s="27"/>
      <c r="AC570" s="27"/>
      <c r="AD570" s="27"/>
      <c r="AE570" s="5" t="str">
        <f ca="1">IF(Y570&lt;&gt;0,NETWORKDAYS(M570,TODAY()),"")</f>
        <v/>
      </c>
      <c r="AF570" s="59" t="str">
        <f>IF(Z570=1,NETWORKDAYS(M570,U570),"")</f>
        <v/>
      </c>
      <c r="AG570" s="5" t="str">
        <f ca="1">IF(AA570=1,_xlfn.DAYS(TODAY(),V570),"")</f>
        <v/>
      </c>
    </row>
    <row r="571" spans="1:33" x14ac:dyDescent="0.25">
      <c r="A571" s="59">
        <v>3552193</v>
      </c>
      <c r="B571" s="71" t="s">
        <v>1050</v>
      </c>
      <c r="C571" s="71">
        <f>VLOOKUP(D571,[1]vacantes!$H:$I,2,FALSE)</f>
        <v>1528</v>
      </c>
      <c r="D571" s="71" t="str">
        <f>F571&amp;"-"&amp;S571&amp;"-"&amp;IF(V571="",1,2)</f>
        <v>240-16-2</v>
      </c>
      <c r="E571" s="71" t="s">
        <v>1127</v>
      </c>
      <c r="F571" s="71">
        <v>240</v>
      </c>
      <c r="G571" s="72" t="s">
        <v>89</v>
      </c>
      <c r="H571" s="60" t="s">
        <v>10</v>
      </c>
      <c r="I571" s="60" t="s">
        <v>205</v>
      </c>
      <c r="J571" s="60" t="s">
        <v>203</v>
      </c>
      <c r="K571" s="60" t="s">
        <v>924</v>
      </c>
      <c r="L571" s="60">
        <v>1</v>
      </c>
      <c r="M571" s="62">
        <v>43209</v>
      </c>
      <c r="N571" s="60" t="s">
        <v>27</v>
      </c>
      <c r="O571" s="60" t="s">
        <v>112</v>
      </c>
      <c r="S571" s="59">
        <v>16</v>
      </c>
      <c r="T571" s="60" t="s">
        <v>29</v>
      </c>
      <c r="U571" s="62">
        <v>43210</v>
      </c>
      <c r="V571" s="62">
        <v>43215</v>
      </c>
      <c r="W571" s="57">
        <v>43215</v>
      </c>
      <c r="X571" s="27">
        <f>IF(AND(V571="",R571&lt;&gt;""),1,0)</f>
        <v>0</v>
      </c>
      <c r="Y571" s="27">
        <f>IF(AND(R571="",U571="",V571=""),1,0)</f>
        <v>0</v>
      </c>
      <c r="Z571" s="27">
        <f>IF(AND(OR(V571&lt;&gt;"",U571&lt;&gt;""),W571=""),1,0)</f>
        <v>0</v>
      </c>
      <c r="AA571" s="27">
        <f>IF(AND(V571&lt;&gt;"",W571=""),1,0)</f>
        <v>0</v>
      </c>
      <c r="AB571" s="27"/>
      <c r="AC571" s="27"/>
      <c r="AD571" s="27"/>
      <c r="AE571" s="5" t="str">
        <f ca="1">IF(Y571&lt;&gt;0,NETWORKDAYS(M571,TODAY()),"")</f>
        <v/>
      </c>
      <c r="AF571" s="59" t="str">
        <f>IF(Z571=1,NETWORKDAYS(M571,U571),"")</f>
        <v/>
      </c>
      <c r="AG571" s="5" t="str">
        <f ca="1">IF(AA571=1,_xlfn.DAYS(TODAY(),V571),"")</f>
        <v/>
      </c>
    </row>
    <row r="572" spans="1:33" x14ac:dyDescent="0.25">
      <c r="A572" s="59">
        <v>0</v>
      </c>
      <c r="B572" s="71" t="s">
        <v>960</v>
      </c>
      <c r="C572" s="71">
        <f>VLOOKUP(D572,[1]vacantes!$H:$I,2,FALSE)</f>
        <v>1540</v>
      </c>
      <c r="D572" s="71" t="str">
        <f>F572&amp;"-"&amp;S572&amp;"-"&amp;IF(V572="",1,2)</f>
        <v>268-13-2</v>
      </c>
      <c r="E572" s="71" t="s">
        <v>1107</v>
      </c>
      <c r="F572" s="71">
        <v>268</v>
      </c>
      <c r="G572" s="71" t="s">
        <v>961</v>
      </c>
      <c r="H572" s="59" t="s">
        <v>41</v>
      </c>
      <c r="I572" s="59" t="s">
        <v>205</v>
      </c>
      <c r="J572" s="59" t="s">
        <v>203</v>
      </c>
      <c r="K572" s="65">
        <v>34261</v>
      </c>
      <c r="L572" s="8">
        <v>3</v>
      </c>
      <c r="M572" s="65">
        <v>43213</v>
      </c>
      <c r="N572" s="59" t="s">
        <v>28</v>
      </c>
      <c r="O572" s="59" t="s">
        <v>112</v>
      </c>
      <c r="P572" s="8"/>
      <c r="Q572" s="8"/>
      <c r="R572" s="8"/>
      <c r="S572" s="59">
        <v>13</v>
      </c>
      <c r="T572" s="59" t="s">
        <v>763</v>
      </c>
      <c r="U572" s="65">
        <v>43217</v>
      </c>
      <c r="V572" s="65">
        <v>43222</v>
      </c>
      <c r="W572" s="57">
        <v>0</v>
      </c>
      <c r="X572" s="27">
        <f>IF(AND(V572="",R572&lt;&gt;""),1,0)</f>
        <v>0</v>
      </c>
      <c r="Y572" s="27">
        <f>IF(AND(R572="",U572="",V572=""),1,0)</f>
        <v>0</v>
      </c>
      <c r="Z572" s="27">
        <f>IF(AND(OR(V572&lt;&gt;"",U572&lt;&gt;""),W572=""),1,0)</f>
        <v>0</v>
      </c>
      <c r="AA572" s="27">
        <f>IF(AND(V572&lt;&gt;"",W572=""),1,0)</f>
        <v>0</v>
      </c>
      <c r="AB572" s="8"/>
      <c r="AC572" s="8"/>
      <c r="AD572" s="8"/>
      <c r="AE572" s="8"/>
      <c r="AF572" s="8"/>
      <c r="AG572" s="8"/>
    </row>
    <row r="573" spans="1:33" x14ac:dyDescent="0.25">
      <c r="A573" s="59">
        <v>3555414</v>
      </c>
      <c r="B573" s="71" t="s">
        <v>958</v>
      </c>
      <c r="C573" s="71">
        <f>VLOOKUP(D573,[1]vacantes!$H:$I,2,FALSE)</f>
        <v>1543</v>
      </c>
      <c r="D573" s="71" t="str">
        <f>F573&amp;"-"&amp;S573&amp;"-"&amp;IF(V573="",1,2)</f>
        <v>242-13-2</v>
      </c>
      <c r="E573" s="71" t="s">
        <v>1130</v>
      </c>
      <c r="F573" s="71">
        <v>242</v>
      </c>
      <c r="G573" s="71" t="s">
        <v>53</v>
      </c>
      <c r="H573" s="59" t="s">
        <v>10</v>
      </c>
      <c r="I573" s="59" t="s">
        <v>215</v>
      </c>
      <c r="J573" s="59" t="s">
        <v>203</v>
      </c>
      <c r="K573" s="65">
        <v>43400</v>
      </c>
      <c r="L573" s="8">
        <v>1</v>
      </c>
      <c r="M573" s="65">
        <v>43213</v>
      </c>
      <c r="N573" s="59" t="s">
        <v>27</v>
      </c>
      <c r="O573" s="59" t="s">
        <v>112</v>
      </c>
      <c r="P573" s="8"/>
      <c r="Q573" s="8"/>
      <c r="R573" s="8"/>
      <c r="S573" s="59">
        <v>13</v>
      </c>
      <c r="T573" s="59" t="s">
        <v>763</v>
      </c>
      <c r="U573" s="65">
        <v>43216</v>
      </c>
      <c r="V573" s="65">
        <v>43220</v>
      </c>
      <c r="W573" s="57">
        <v>43220</v>
      </c>
      <c r="X573" s="27">
        <f>IF(AND(V573="",R573&lt;&gt;""),1,0)</f>
        <v>0</v>
      </c>
      <c r="Y573" s="27">
        <f>IF(AND(R573="",U573="",V573=""),1,0)</f>
        <v>0</v>
      </c>
      <c r="Z573" s="27">
        <f>IF(AND(OR(V573&lt;&gt;"",U573&lt;&gt;""),W573=""),1,0)</f>
        <v>0</v>
      </c>
      <c r="AA573" s="27">
        <f>IF(AND(V573&lt;&gt;"",W573=""),1,0)</f>
        <v>0</v>
      </c>
      <c r="AB573" s="8"/>
      <c r="AC573" s="8"/>
      <c r="AD573" s="8"/>
      <c r="AE573" s="8"/>
      <c r="AF573" s="8"/>
      <c r="AG573" s="8"/>
    </row>
    <row r="574" spans="1:33" x14ac:dyDescent="0.25">
      <c r="A574" s="59">
        <v>0</v>
      </c>
      <c r="B574" s="71" t="s">
        <v>1006</v>
      </c>
      <c r="C574" s="71">
        <f>VLOOKUP(D574,[1]vacantes!$H:$I,2,FALSE)</f>
        <v>1547</v>
      </c>
      <c r="D574" s="71" t="str">
        <f>F574&amp;"-"&amp;S574&amp;"-"&amp;IF(V574="",1,2)</f>
        <v>340-16-1</v>
      </c>
      <c r="E574" s="71" t="s">
        <v>1158</v>
      </c>
      <c r="F574" s="71">
        <v>340</v>
      </c>
      <c r="G574" s="72" t="s">
        <v>378</v>
      </c>
      <c r="H574" s="60" t="s">
        <v>357</v>
      </c>
      <c r="I574" s="60" t="s">
        <v>205</v>
      </c>
      <c r="J574" s="60" t="s">
        <v>203</v>
      </c>
      <c r="K574" s="60" t="s">
        <v>1007</v>
      </c>
      <c r="M574" s="62">
        <v>43214</v>
      </c>
      <c r="N574" s="60" t="s">
        <v>28</v>
      </c>
      <c r="O574" s="60" t="s">
        <v>112</v>
      </c>
      <c r="Q574" s="60" t="s">
        <v>1008</v>
      </c>
      <c r="S574" s="59">
        <v>16</v>
      </c>
      <c r="T574" s="60" t="s">
        <v>29</v>
      </c>
      <c r="W574" s="57">
        <v>0</v>
      </c>
      <c r="X574" s="27">
        <f>IF(AND(V574="",R574&lt;&gt;""),1,0)</f>
        <v>0</v>
      </c>
      <c r="Y574" s="27">
        <f>IF(AND(R574="",U574="",V574=""),1,0)</f>
        <v>1</v>
      </c>
      <c r="Z574" s="27">
        <f>IF(AND(OR(V574&lt;&gt;"",U574&lt;&gt;""),W574=""),1,0)</f>
        <v>0</v>
      </c>
      <c r="AA574" s="27">
        <f>IF(AND(V574&lt;&gt;"",W574=""),1,0)</f>
        <v>0</v>
      </c>
    </row>
    <row r="575" spans="1:33" x14ac:dyDescent="0.25">
      <c r="B575" s="16" t="s">
        <v>1094</v>
      </c>
      <c r="C575" s="71">
        <f>VLOOKUP(D575,[1]vacantes!$H:$I,2,FALSE)</f>
        <v>1575</v>
      </c>
      <c r="D575" s="71" t="str">
        <f>F575&amp;"-"&amp;S575&amp;"-"&amp;IF(V575="",1,2)</f>
        <v>351-13-2</v>
      </c>
      <c r="E575" s="71" t="s">
        <v>1100</v>
      </c>
      <c r="F575" s="71">
        <v>351</v>
      </c>
      <c r="G575" s="72" t="s">
        <v>80</v>
      </c>
      <c r="H575" s="60" t="s">
        <v>20</v>
      </c>
      <c r="I575" s="60" t="s">
        <v>205</v>
      </c>
      <c r="J575" s="60" t="s">
        <v>203</v>
      </c>
      <c r="K575" s="62">
        <v>30768</v>
      </c>
      <c r="M575" s="62">
        <v>43220</v>
      </c>
      <c r="N575" s="60" t="s">
        <v>27</v>
      </c>
      <c r="O575" s="60" t="s">
        <v>112</v>
      </c>
      <c r="S575" s="59">
        <v>13</v>
      </c>
      <c r="T575" s="60" t="s">
        <v>763</v>
      </c>
      <c r="U575" s="62">
        <v>43224</v>
      </c>
      <c r="V575" s="62">
        <v>43229</v>
      </c>
    </row>
    <row r="576" spans="1:33" x14ac:dyDescent="0.25">
      <c r="A576" s="59">
        <v>0</v>
      </c>
      <c r="B576" s="71" t="s">
        <v>1033</v>
      </c>
      <c r="C576" s="71">
        <f>VLOOKUP(D576,[1]vacantes!$H:$I,2,FALSE)</f>
        <v>1577</v>
      </c>
      <c r="D576" s="71" t="str">
        <f>F576&amp;"-"&amp;S576&amp;"-"&amp;IF(V576="",1,2)</f>
        <v>345-17-1</v>
      </c>
      <c r="E576" s="71" t="s">
        <v>1121</v>
      </c>
      <c r="F576" s="71">
        <v>345</v>
      </c>
      <c r="G576" s="72" t="s">
        <v>13</v>
      </c>
      <c r="H576" s="60" t="s">
        <v>20</v>
      </c>
      <c r="I576" s="60" t="s">
        <v>205</v>
      </c>
      <c r="J576" s="60" t="s">
        <v>203</v>
      </c>
      <c r="K576" s="62">
        <v>34981</v>
      </c>
      <c r="M576" s="62">
        <v>43220</v>
      </c>
      <c r="N576" s="60" t="s">
        <v>28</v>
      </c>
      <c r="O576" s="60" t="s">
        <v>112</v>
      </c>
      <c r="P576" s="60" t="s">
        <v>772</v>
      </c>
      <c r="Q576" s="60" t="s">
        <v>1091</v>
      </c>
      <c r="S576" s="59">
        <v>17</v>
      </c>
      <c r="T576" s="60" t="s">
        <v>23</v>
      </c>
      <c r="W576" s="57">
        <v>0</v>
      </c>
      <c r="X576" s="27">
        <f>IF(AND(V576="",R576&lt;&gt;""),1,0)</f>
        <v>0</v>
      </c>
      <c r="Y576" s="27">
        <f>IF(AND(R576="",U576="",V576=""),1,0)</f>
        <v>1</v>
      </c>
      <c r="Z576" s="27">
        <f>IF(AND(OR(V576&lt;&gt;"",U576&lt;&gt;""),W576=""),1,0)</f>
        <v>0</v>
      </c>
      <c r="AA576" s="27">
        <f>IF(AND(V576&lt;&gt;"",W576=""),1,0)</f>
        <v>0</v>
      </c>
    </row>
    <row r="577" spans="1:33" x14ac:dyDescent="0.25">
      <c r="A577" s="59">
        <v>0</v>
      </c>
      <c r="B577" s="72" t="s">
        <v>1075</v>
      </c>
      <c r="C577" s="71">
        <f>VLOOKUP(D577,[1]vacantes!$H:$I,2,FALSE)</f>
        <v>1579</v>
      </c>
      <c r="D577" s="71" t="str">
        <f>F577&amp;"-"&amp;S577&amp;"-"&amp;IF(V577="",1,2)</f>
        <v>314-13-2</v>
      </c>
      <c r="E577" s="71" t="s">
        <v>1137</v>
      </c>
      <c r="F577" s="71">
        <v>314</v>
      </c>
      <c r="G577" s="72" t="s">
        <v>118</v>
      </c>
      <c r="H577" s="60" t="s">
        <v>349</v>
      </c>
      <c r="I577" s="60" t="s">
        <v>205</v>
      </c>
      <c r="J577" s="60" t="s">
        <v>203</v>
      </c>
      <c r="K577" s="62">
        <v>26434</v>
      </c>
      <c r="L577" s="60">
        <v>1</v>
      </c>
      <c r="M577" s="62">
        <v>43220</v>
      </c>
      <c r="N577" s="60" t="s">
        <v>28</v>
      </c>
      <c r="O577" s="60" t="s">
        <v>112</v>
      </c>
      <c r="S577" s="59">
        <v>13</v>
      </c>
      <c r="T577" s="60" t="s">
        <v>763</v>
      </c>
      <c r="U577" s="62">
        <v>43223</v>
      </c>
      <c r="V577" s="62">
        <v>43227</v>
      </c>
      <c r="W577" s="57">
        <v>0</v>
      </c>
      <c r="X577" s="27">
        <f>IF(AND(V577="",R577&lt;&gt;""),1,0)</f>
        <v>0</v>
      </c>
      <c r="Y577" s="27">
        <f>IF(AND(R577="",U577="",V577=""),1,0)</f>
        <v>0</v>
      </c>
      <c r="Z577" s="27">
        <f>IF(AND(OR(V577&lt;&gt;"",U577&lt;&gt;""),W577=""),1,0)</f>
        <v>0</v>
      </c>
      <c r="AA577" s="27">
        <f>IF(AND(V577&lt;&gt;"",W577=""),1,0)</f>
        <v>0</v>
      </c>
      <c r="AB577" s="57">
        <v>45</v>
      </c>
    </row>
    <row r="578" spans="1:33" x14ac:dyDescent="0.25">
      <c r="B578" s="72" t="s">
        <v>1084</v>
      </c>
      <c r="C578" s="71">
        <f>VLOOKUP(D578,[1]vacantes!$H:$I,2,FALSE)</f>
        <v>1586</v>
      </c>
      <c r="D578" s="71" t="str">
        <f>F578&amp;"-"&amp;S578&amp;"-"&amp;IF(V578="",1,2)</f>
        <v>272-15-2</v>
      </c>
      <c r="E578" s="71" t="s">
        <v>1145</v>
      </c>
      <c r="F578" s="71">
        <v>272</v>
      </c>
      <c r="G578" s="72" t="s">
        <v>51</v>
      </c>
      <c r="H578" s="60" t="s">
        <v>41</v>
      </c>
      <c r="I578" s="60" t="s">
        <v>215</v>
      </c>
      <c r="J578" s="60" t="s">
        <v>203</v>
      </c>
      <c r="K578" s="62">
        <v>35191</v>
      </c>
      <c r="L578" s="60">
        <v>2</v>
      </c>
      <c r="M578" s="62">
        <v>43222</v>
      </c>
      <c r="N578" s="60" t="s">
        <v>27</v>
      </c>
      <c r="O578" s="60" t="s">
        <v>134</v>
      </c>
      <c r="S578" s="59">
        <v>15</v>
      </c>
      <c r="T578" s="60" t="s">
        <v>369</v>
      </c>
      <c r="U578" s="62">
        <v>43223</v>
      </c>
      <c r="V578" s="62">
        <v>43228</v>
      </c>
    </row>
    <row r="579" spans="1:33" x14ac:dyDescent="0.25">
      <c r="A579" s="59">
        <v>0</v>
      </c>
      <c r="B579" s="72" t="s">
        <v>1083</v>
      </c>
      <c r="C579" s="71">
        <f>VLOOKUP(D579,[1]vacantes!$H:$I,2,FALSE)</f>
        <v>1591</v>
      </c>
      <c r="D579" s="71" t="str">
        <f>F579&amp;"-"&amp;S579&amp;"-"&amp;IF(V579="",1,2)</f>
        <v>323-16-2</v>
      </c>
      <c r="E579" s="71" t="s">
        <v>1161</v>
      </c>
      <c r="F579" s="71">
        <v>323</v>
      </c>
      <c r="G579" s="72" t="s">
        <v>482</v>
      </c>
      <c r="H579" s="60" t="s">
        <v>1081</v>
      </c>
      <c r="I579" s="60" t="s">
        <v>205</v>
      </c>
      <c r="J579" s="60" t="s">
        <v>203</v>
      </c>
      <c r="K579" s="62">
        <v>29083</v>
      </c>
      <c r="L579" s="60">
        <v>1</v>
      </c>
      <c r="M579" s="62">
        <v>43223</v>
      </c>
      <c r="N579" s="60" t="s">
        <v>28</v>
      </c>
      <c r="O579" s="60" t="s">
        <v>1082</v>
      </c>
      <c r="S579" s="59">
        <v>16</v>
      </c>
      <c r="T579" s="60" t="s">
        <v>29</v>
      </c>
      <c r="U579" s="62">
        <v>43224</v>
      </c>
      <c r="V579" s="62">
        <v>43228</v>
      </c>
    </row>
    <row r="580" spans="1:33" x14ac:dyDescent="0.25">
      <c r="A580" s="59">
        <v>3514178</v>
      </c>
      <c r="B580" s="71" t="s">
        <v>251</v>
      </c>
      <c r="C580" s="71" t="e">
        <f>VLOOKUP(D580,[1]vacantes!$H:$I,2,FALSE)</f>
        <v>#N/A</v>
      </c>
      <c r="D580" s="71" t="e">
        <f>F580&amp;"-"&amp;S580&amp;"-"&amp;IF(V580="",1,2)</f>
        <v>#N/A</v>
      </c>
      <c r="E580" s="71" t="e">
        <v>#N/A</v>
      </c>
      <c r="F580" s="71" t="e">
        <v>#N/A</v>
      </c>
      <c r="G580" s="72" t="s">
        <v>234</v>
      </c>
      <c r="H580" s="60" t="s">
        <v>70</v>
      </c>
      <c r="I580" s="60" t="s">
        <v>215</v>
      </c>
      <c r="J580" s="60" t="s">
        <v>204</v>
      </c>
      <c r="K580" s="60">
        <v>0</v>
      </c>
      <c r="L580" s="60">
        <v>1</v>
      </c>
      <c r="M580" s="62">
        <v>43131</v>
      </c>
      <c r="N580" s="60" t="s">
        <v>28</v>
      </c>
      <c r="O580" s="60" t="s">
        <v>112</v>
      </c>
      <c r="S580" s="59">
        <v>12</v>
      </c>
      <c r="T580" s="60" t="s">
        <v>22</v>
      </c>
      <c r="U580" s="62">
        <v>43137</v>
      </c>
      <c r="V580" s="62">
        <v>43140</v>
      </c>
      <c r="W580" s="57">
        <v>0</v>
      </c>
      <c r="X580" s="27">
        <f>IF(AND(V580="",R580&lt;&gt;""),1,0)</f>
        <v>0</v>
      </c>
      <c r="Y580" s="27">
        <f>IF(AND(R580="",U580="",V580=""),1,0)</f>
        <v>0</v>
      </c>
      <c r="Z580" s="27">
        <f>IF(AND(OR(V580&lt;&gt;"",U580&lt;&gt;""),W580=""),1,0)</f>
        <v>0</v>
      </c>
      <c r="AA580" s="27">
        <f>IF(AND(V580&lt;&gt;"",W580=""),1,0)</f>
        <v>0</v>
      </c>
      <c r="AB580" s="27"/>
      <c r="AC580" s="27"/>
      <c r="AD580" s="27"/>
      <c r="AE580" s="5" t="str">
        <f ca="1">IF(Y580&lt;&gt;0,NETWORKDAYS(M580,TODAY()),"")</f>
        <v/>
      </c>
      <c r="AF580" s="59" t="str">
        <f>IF(Z580=1,NETWORKDAYS(M580,U580),"")</f>
        <v/>
      </c>
      <c r="AG580" s="5" t="str">
        <f ca="1">IF(AA580=1,_xlfn.DAYS(TODAY(),V580),"")</f>
        <v/>
      </c>
    </row>
    <row r="581" spans="1:33" x14ac:dyDescent="0.25">
      <c r="A581" s="59">
        <v>3514212</v>
      </c>
      <c r="B581" s="71" t="s">
        <v>246</v>
      </c>
      <c r="C581" s="71" t="e">
        <f>VLOOKUP(D581,[1]vacantes!$H:$I,2,FALSE)</f>
        <v>#N/A</v>
      </c>
      <c r="D581" s="71" t="e">
        <f>F581&amp;"-"&amp;S581&amp;"-"&amp;IF(V581="",1,2)</f>
        <v>#N/A</v>
      </c>
      <c r="E581" s="71" t="e">
        <v>#N/A</v>
      </c>
      <c r="F581" s="71" t="e">
        <v>#N/A</v>
      </c>
      <c r="G581" s="72" t="s">
        <v>247</v>
      </c>
      <c r="H581" s="59" t="s">
        <v>383</v>
      </c>
      <c r="I581" s="60" t="s">
        <v>225</v>
      </c>
      <c r="J581" s="60" t="s">
        <v>203</v>
      </c>
      <c r="K581" s="60">
        <v>0</v>
      </c>
      <c r="L581" s="60">
        <v>1</v>
      </c>
      <c r="M581" s="62">
        <v>43131</v>
      </c>
      <c r="N581" s="60" t="s">
        <v>28</v>
      </c>
      <c r="O581" s="60" t="s">
        <v>112</v>
      </c>
      <c r="S581" s="59">
        <v>14</v>
      </c>
      <c r="T581" s="60" t="s">
        <v>35</v>
      </c>
      <c r="U581" s="62">
        <v>43137</v>
      </c>
      <c r="V581" s="62">
        <v>43140</v>
      </c>
      <c r="W581" s="62">
        <v>43175</v>
      </c>
      <c r="X581" s="27">
        <f>IF(AND(V581="",R581&lt;&gt;""),1,0)</f>
        <v>0</v>
      </c>
      <c r="Y581" s="27">
        <f>IF(AND(R581="",U581="",V581=""),1,0)</f>
        <v>0</v>
      </c>
      <c r="Z581" s="27">
        <f>IF(AND(OR(V581&lt;&gt;"",U581&lt;&gt;""),W581=""),1,0)</f>
        <v>0</v>
      </c>
      <c r="AA581" s="27">
        <f>IF(AND(V581&lt;&gt;"",W581=""),1,0)</f>
        <v>0</v>
      </c>
      <c r="AB581" s="27"/>
      <c r="AC581" s="27"/>
      <c r="AD581" s="27"/>
      <c r="AE581" s="5" t="str">
        <f ca="1">IF(Y581&lt;&gt;0,NETWORKDAYS(M581,TODAY()),"")</f>
        <v/>
      </c>
      <c r="AF581" s="59" t="str">
        <f>IF(Z581=1,NETWORKDAYS(M581,U581),"")</f>
        <v/>
      </c>
      <c r="AG581" s="5" t="str">
        <f ca="1">IF(AA581=1,_xlfn.DAYS(TODAY(),V581),"")</f>
        <v/>
      </c>
    </row>
    <row r="582" spans="1:33" x14ac:dyDescent="0.25">
      <c r="A582" s="59">
        <v>3515041</v>
      </c>
      <c r="B582" s="71" t="s">
        <v>268</v>
      </c>
      <c r="C582" s="71" t="e">
        <f>VLOOKUP(D582,[1]vacantes!$H:$I,2,FALSE)</f>
        <v>#N/A</v>
      </c>
      <c r="D582" s="71" t="e">
        <f>F582&amp;"-"&amp;S582&amp;"-"&amp;IF(V582="",1,2)</f>
        <v>#N/A</v>
      </c>
      <c r="E582" s="71" t="e">
        <v>#N/A</v>
      </c>
      <c r="F582" s="71" t="e">
        <v>#N/A</v>
      </c>
      <c r="G582" s="72" t="s">
        <v>269</v>
      </c>
      <c r="H582" s="60" t="s">
        <v>357</v>
      </c>
      <c r="I582" s="59" t="s">
        <v>205</v>
      </c>
      <c r="J582" s="60" t="s">
        <v>203</v>
      </c>
      <c r="K582" s="60">
        <v>0</v>
      </c>
      <c r="L582" s="60">
        <v>1</v>
      </c>
      <c r="M582" s="62">
        <v>43133</v>
      </c>
      <c r="N582" s="60" t="s">
        <v>28</v>
      </c>
      <c r="O582" s="60" t="s">
        <v>112</v>
      </c>
      <c r="S582" s="59">
        <v>12</v>
      </c>
      <c r="T582" s="60" t="s">
        <v>22</v>
      </c>
      <c r="U582" s="62">
        <v>43137</v>
      </c>
      <c r="V582" s="62">
        <v>43143</v>
      </c>
      <c r="W582" s="57">
        <v>0</v>
      </c>
      <c r="X582" s="27">
        <f>IF(AND(V582="",R582&lt;&gt;""),1,0)</f>
        <v>0</v>
      </c>
      <c r="Y582" s="27">
        <f>IF(AND(R582="",U582="",V582=""),1,0)</f>
        <v>0</v>
      </c>
      <c r="Z582" s="27">
        <f>IF(AND(OR(V582&lt;&gt;"",U582&lt;&gt;""),W582=""),1,0)</f>
        <v>0</v>
      </c>
      <c r="AA582" s="27">
        <f>IF(AND(V582&lt;&gt;"",W582=""),1,0)</f>
        <v>0</v>
      </c>
      <c r="AB582" s="27"/>
      <c r="AC582" s="27"/>
      <c r="AD582" s="27"/>
      <c r="AE582" s="5" t="str">
        <f ca="1">IF(Y582&lt;&gt;0,NETWORKDAYS(M582,TODAY()),"")</f>
        <v/>
      </c>
      <c r="AF582" s="59" t="str">
        <f>IF(Z582=1,NETWORKDAYS(M582,U582),"")</f>
        <v/>
      </c>
      <c r="AG582" s="5" t="str">
        <f ca="1">IF(AA582=1,_xlfn.DAYS(TODAY(),V582),"")</f>
        <v/>
      </c>
    </row>
    <row r="583" spans="1:33" x14ac:dyDescent="0.25">
      <c r="A583" s="59">
        <v>3516142</v>
      </c>
      <c r="B583" s="71" t="s">
        <v>422</v>
      </c>
      <c r="C583" s="71" t="e">
        <f>VLOOKUP(D583,[1]vacantes!$H:$I,2,FALSE)</f>
        <v>#N/A</v>
      </c>
      <c r="D583" s="71" t="e">
        <f>F583&amp;"-"&amp;S583&amp;"-"&amp;IF(V583="",1,2)</f>
        <v>#N/A</v>
      </c>
      <c r="E583" s="71" t="e">
        <v>#N/A</v>
      </c>
      <c r="F583" s="71" t="e">
        <v>#N/A</v>
      </c>
      <c r="G583" s="72" t="s">
        <v>319</v>
      </c>
      <c r="H583" s="60" t="s">
        <v>20</v>
      </c>
      <c r="I583" s="59" t="s">
        <v>205</v>
      </c>
      <c r="J583" s="60" t="s">
        <v>203</v>
      </c>
      <c r="K583" s="60">
        <v>0</v>
      </c>
      <c r="L583" s="60">
        <v>1</v>
      </c>
      <c r="M583" s="62">
        <v>43139</v>
      </c>
      <c r="N583" s="60" t="s">
        <v>28</v>
      </c>
      <c r="O583" s="60" t="s">
        <v>112</v>
      </c>
      <c r="S583" s="59">
        <v>12</v>
      </c>
      <c r="T583" s="60" t="s">
        <v>22</v>
      </c>
      <c r="U583" s="62">
        <v>43140</v>
      </c>
      <c r="V583" s="62">
        <v>43144</v>
      </c>
      <c r="W583" s="62">
        <v>43207</v>
      </c>
      <c r="X583" s="27">
        <f>IF(AND(V583="",R583&lt;&gt;""),1,0)</f>
        <v>0</v>
      </c>
      <c r="Y583" s="27">
        <f>IF(AND(R583="",U583="",V583=""),1,0)</f>
        <v>0</v>
      </c>
      <c r="Z583" s="27">
        <f>IF(AND(OR(V583&lt;&gt;"",U583&lt;&gt;""),W583=""),1,0)</f>
        <v>0</v>
      </c>
      <c r="AA583" s="27">
        <f>IF(AND(V583&lt;&gt;"",W583=""),1,0)</f>
        <v>0</v>
      </c>
      <c r="AB583" s="27"/>
      <c r="AC583" s="27"/>
      <c r="AD583" s="27"/>
      <c r="AE583" s="5" t="str">
        <f ca="1">IF(Y583&lt;&gt;0,NETWORKDAYS(M583,TODAY()),"")</f>
        <v/>
      </c>
      <c r="AF583" s="59" t="str">
        <f>IF(Z583=1,NETWORKDAYS(M583,U583),"")</f>
        <v/>
      </c>
      <c r="AG583" s="5" t="str">
        <f ca="1">IF(AA583=1,_xlfn.DAYS(TODAY(),V583),"")</f>
        <v/>
      </c>
    </row>
    <row r="584" spans="1:33" x14ac:dyDescent="0.25">
      <c r="A584" s="91">
        <v>3548435</v>
      </c>
      <c r="B584" s="92" t="s">
        <v>857</v>
      </c>
      <c r="C584" s="71" t="e">
        <f>VLOOKUP(D584,[1]vacantes!$H:$I,2,FALSE)</f>
        <v>#N/A</v>
      </c>
      <c r="D584" s="71" t="e">
        <f>F584&amp;"-"&amp;S584&amp;"-"&amp;IF(V584="",1,2)</f>
        <v>#N/A</v>
      </c>
      <c r="E584" s="92" t="e">
        <v>#N/A</v>
      </c>
      <c r="F584" s="92" t="e">
        <v>#N/A</v>
      </c>
      <c r="G584" s="92" t="s">
        <v>858</v>
      </c>
      <c r="H584" s="60" t="s">
        <v>12</v>
      </c>
      <c r="I584" s="60" t="s">
        <v>205</v>
      </c>
      <c r="J584" s="60" t="s">
        <v>203</v>
      </c>
      <c r="K584" s="60" t="s">
        <v>859</v>
      </c>
      <c r="L584" s="60">
        <v>2</v>
      </c>
      <c r="M584" s="62">
        <v>43201</v>
      </c>
      <c r="N584" s="60" t="s">
        <v>27</v>
      </c>
      <c r="O584" s="60" t="s">
        <v>112</v>
      </c>
      <c r="S584" s="59">
        <v>17</v>
      </c>
      <c r="T584" s="60" t="s">
        <v>23</v>
      </c>
      <c r="U584" s="62">
        <v>43203</v>
      </c>
      <c r="V584" s="62">
        <v>43207</v>
      </c>
      <c r="W584" s="57">
        <v>43207</v>
      </c>
      <c r="X584" s="27">
        <f>IF(AND(V584="",R584&lt;&gt;""),1,0)</f>
        <v>0</v>
      </c>
      <c r="Y584" s="27">
        <f>IF(AND(R584="",U584="",V584=""),1,0)</f>
        <v>0</v>
      </c>
      <c r="Z584" s="27">
        <f>IF(AND(OR(V584&lt;&gt;"",U584&lt;&gt;""),W584=""),1,0)</f>
        <v>0</v>
      </c>
      <c r="AA584" s="27">
        <f>IF(AND(V584&lt;&gt;"",W584=""),1,0)</f>
        <v>0</v>
      </c>
      <c r="AB584" s="27">
        <v>18</v>
      </c>
      <c r="AC584" s="27"/>
      <c r="AD584" s="27"/>
      <c r="AE584" s="5" t="str">
        <f ca="1">IF(Y584&lt;&gt;0,NETWORKDAYS(M584,TODAY()),"")</f>
        <v/>
      </c>
      <c r="AF584" s="59" t="str">
        <f>IF(Z584=1,NETWORKDAYS(M584,U584),"")</f>
        <v/>
      </c>
      <c r="AG584" s="5" t="str">
        <f ca="1">IF(AA584=1,_xlfn.DAYS(TODAY(),V584),"")</f>
        <v/>
      </c>
    </row>
    <row r="585" spans="1:33" x14ac:dyDescent="0.25">
      <c r="B585" s="71"/>
      <c r="D585" s="71"/>
      <c r="E585" s="71"/>
      <c r="F585" s="71"/>
    </row>
    <row r="586" spans="1:33" x14ac:dyDescent="0.25">
      <c r="B586" s="71"/>
      <c r="D586" s="71"/>
      <c r="E586" s="71"/>
      <c r="F586" s="71"/>
    </row>
  </sheetData>
  <autoFilter ref="A1:AG582">
    <sortState ref="A2:AG584">
      <sortCondition ref="R1:R582"/>
    </sortState>
  </autoFilter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B1:U530"/>
  <sheetViews>
    <sheetView showGridLines="0" zoomScaleNormal="100" workbookViewId="0">
      <selection activeCell="R24" sqref="R24"/>
    </sheetView>
  </sheetViews>
  <sheetFormatPr defaultColWidth="11.42578125" defaultRowHeight="15" x14ac:dyDescent="0.25"/>
  <cols>
    <col min="2" max="2" width="11.140625" customWidth="1"/>
    <col min="3" max="3" width="14.42578125" customWidth="1"/>
    <col min="4" max="4" width="12.5703125" style="8" customWidth="1"/>
    <col min="5" max="5" width="14.5703125" style="8" customWidth="1"/>
    <col min="6" max="7" width="13.42578125" style="8" customWidth="1"/>
    <col min="8" max="8" width="15.28515625" style="8" customWidth="1"/>
    <col min="9" max="9" width="13.5703125" customWidth="1"/>
    <col min="10" max="11" width="12.85546875" customWidth="1"/>
    <col min="12" max="12" width="12.85546875" style="4" customWidth="1"/>
    <col min="13" max="21" width="12.85546875" customWidth="1"/>
  </cols>
  <sheetData>
    <row r="1" spans="2:21" x14ac:dyDescent="0.25">
      <c r="J1" s="81" t="s">
        <v>497</v>
      </c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</row>
    <row r="2" spans="2:21" s="9" customFormat="1" ht="45" x14ac:dyDescent="0.25">
      <c r="B2" s="10" t="s">
        <v>97</v>
      </c>
      <c r="C2" s="37" t="s">
        <v>96</v>
      </c>
      <c r="D2" s="38" t="s">
        <v>499</v>
      </c>
      <c r="E2" s="39" t="s">
        <v>116</v>
      </c>
      <c r="F2" s="40" t="s">
        <v>27</v>
      </c>
      <c r="G2" s="41" t="s">
        <v>28</v>
      </c>
      <c r="H2" s="42" t="s">
        <v>302</v>
      </c>
      <c r="I2" s="43" t="s">
        <v>104</v>
      </c>
      <c r="J2" s="31" t="s">
        <v>291</v>
      </c>
      <c r="K2" s="31" t="s">
        <v>219</v>
      </c>
      <c r="L2" s="31" t="s">
        <v>112</v>
      </c>
      <c r="M2" s="31" t="s">
        <v>346</v>
      </c>
      <c r="N2" s="31" t="s">
        <v>391</v>
      </c>
      <c r="O2" s="31" t="s">
        <v>134</v>
      </c>
      <c r="P2" s="31" t="s">
        <v>332</v>
      </c>
      <c r="Q2" s="31" t="s">
        <v>229</v>
      </c>
      <c r="R2" s="31" t="s">
        <v>177</v>
      </c>
      <c r="S2" s="31" t="s">
        <v>172</v>
      </c>
      <c r="T2" s="31" t="s">
        <v>151</v>
      </c>
      <c r="U2" s="31" t="s">
        <v>351</v>
      </c>
    </row>
    <row r="3" spans="2:21" x14ac:dyDescent="0.25">
      <c r="B3" s="6" t="s">
        <v>29</v>
      </c>
      <c r="C3" s="6">
        <f>+COUNTIF('Base de datos'!$T$2:$T$777,B3)</f>
        <v>129</v>
      </c>
      <c r="D3" s="11" t="e">
        <f>+AVERAGEIF('Base de datos'!$T:$T,'Productividad MR por Reclutador'!$B3:$B7,'Base de datos'!$AF:$AF)</f>
        <v>#DIV/0!</v>
      </c>
      <c r="E3" s="30" t="e">
        <f>SUMIF('Base de datos'!T:T,'Productividad MR por Reclutador'!B3,'Base de datos'!#REF!)</f>
        <v>#REF!</v>
      </c>
      <c r="F3" s="30">
        <f>COUNTIFS('Base de datos'!$T:$T,$B3,'Base de datos'!$N:$N,F$2,'Base de datos'!$Z:$Z,1)</f>
        <v>0</v>
      </c>
      <c r="G3" s="30">
        <f>COUNTIFS('Base de datos'!$T:$T,$B3,'Base de datos'!$N:$N,G$2,'Base de datos'!$Z:$Z,1)</f>
        <v>0</v>
      </c>
      <c r="H3" s="30">
        <f>COUNTIF(J3:U3,"&gt;0")</f>
        <v>0</v>
      </c>
      <c r="I3" s="6">
        <f ca="1">COUNTIFS('Base de datos'!$T:$T,'Productividad MR por Reclutador'!$B3,'Base de datos'!$AG:$AG,"&gt;90")</f>
        <v>0</v>
      </c>
      <c r="J3" s="29">
        <f>COUNTIFS('Base de datos'!$O:$O,J$2,'Base de datos'!$T:$T,$B3,'Base de datos'!$Z:$Z,1)</f>
        <v>0</v>
      </c>
      <c r="K3" s="29">
        <f>COUNTIFS('Base de datos'!$O:$O,K$2,'Base de datos'!$T:$T,$B3,'Base de datos'!$Z:$Z,1)</f>
        <v>0</v>
      </c>
      <c r="L3" s="29">
        <f>COUNTIFS('Base de datos'!$O:$O,L$2,'Base de datos'!$T:$T,$B3,'Base de datos'!$Z:$Z,1)</f>
        <v>0</v>
      </c>
      <c r="M3" s="29">
        <f>COUNTIFS('Base de datos'!$O:$O,M$2,'Base de datos'!$T:$T,$B3,'Base de datos'!$Z:$Z,1)</f>
        <v>0</v>
      </c>
      <c r="N3" s="29">
        <f>COUNTIFS('Base de datos'!$O:$O,N$2,'Base de datos'!$T:$T,$B3,'Base de datos'!$Z:$Z,1)</f>
        <v>0</v>
      </c>
      <c r="O3" s="29">
        <f>COUNTIFS('Base de datos'!$O:$O,O$2,'Base de datos'!$T:$T,$B3,'Base de datos'!$Z:$Z,1)</f>
        <v>0</v>
      </c>
      <c r="P3" s="29">
        <f>COUNTIFS('Base de datos'!$O:$O,P$2,'Base de datos'!$T:$T,$B3,'Base de datos'!$Z:$Z,1)</f>
        <v>0</v>
      </c>
      <c r="Q3" s="29">
        <f>COUNTIFS('Base de datos'!$O:$O,Q$2,'Base de datos'!$T:$T,$B3,'Base de datos'!$Z:$Z,1)</f>
        <v>0</v>
      </c>
      <c r="R3" s="29">
        <f>COUNTIFS('Base de datos'!$O:$O,R$2,'Base de datos'!$T:$T,$B3,'Base de datos'!$Z:$Z,1)</f>
        <v>0</v>
      </c>
      <c r="S3" s="29">
        <f>COUNTIFS('Base de datos'!$O:$O,S$2,'Base de datos'!$T:$T,$B3,'Base de datos'!$Z:$Z,1)</f>
        <v>0</v>
      </c>
      <c r="T3" s="29">
        <f>COUNTIFS('Base de datos'!$O:$O,T$2,'Base de datos'!$T:$T,$B3,'Base de datos'!$Z:$Z,1)</f>
        <v>0</v>
      </c>
      <c r="U3" s="29">
        <f>COUNTIFS('Base de datos'!$O:$O,U$2,'Base de datos'!$T:$T,$B3,'Base de datos'!$Z:$Z,1)</f>
        <v>0</v>
      </c>
    </row>
    <row r="4" spans="2:21" x14ac:dyDescent="0.25">
      <c r="B4" s="6" t="s">
        <v>23</v>
      </c>
      <c r="C4" s="6">
        <f>+COUNTIF('Base de datos'!$T$2:$T$777,B4)</f>
        <v>108</v>
      </c>
      <c r="D4" s="11" t="e">
        <f>AVERAGEIF('Base de datos'!$T:$T,'Productividad MR por Reclutador'!$B3:$B7,'Base de datos'!$AF:$AF)</f>
        <v>#DIV/0!</v>
      </c>
      <c r="E4" s="30" t="e">
        <f>SUMIF('Base de datos'!T:T,'Productividad MR por Reclutador'!B4,'Base de datos'!#REF!)</f>
        <v>#REF!</v>
      </c>
      <c r="F4" s="30">
        <f>COUNTIFS('Base de datos'!$T:$T,B4,'Base de datos'!$N:$N,F$2,'Base de datos'!$Z:$Z,1)</f>
        <v>0</v>
      </c>
      <c r="G4" s="30">
        <f>COUNTIFS('Base de datos'!$T:$T,$B4,'Base de datos'!$N:$N,G$2,'Base de datos'!$Z:$Z,1)</f>
        <v>0</v>
      </c>
      <c r="H4" s="30">
        <f t="shared" ref="H4:H7" si="0">COUNTIF(J4:U4,"&gt;0")</f>
        <v>0</v>
      </c>
      <c r="I4" s="6">
        <f ca="1">COUNTIFS('Base de datos'!$T:$T,'Productividad MR por Reclutador'!$B4,'Base de datos'!$AG:$AG,"&gt;90")</f>
        <v>0</v>
      </c>
      <c r="J4" s="29">
        <f>COUNTIFS('Base de datos'!$O:$O,J$2,'Base de datos'!$T:$T,$B4,'Base de datos'!$Z:$Z,1)</f>
        <v>0</v>
      </c>
      <c r="K4" s="29">
        <f>COUNTIFS('Base de datos'!$O:$O,K$2,'Base de datos'!$T:$T,$B4,'Base de datos'!$Z:$Z,1)</f>
        <v>0</v>
      </c>
      <c r="L4" s="29">
        <f>COUNTIFS('Base de datos'!$O:$O,L$2,'Base de datos'!$T:$T,$B4,'Base de datos'!$Z:$Z,1)</f>
        <v>0</v>
      </c>
      <c r="M4" s="29">
        <f>COUNTIFS('Base de datos'!$O:$O,M$2,'Base de datos'!$T:$T,$B4,'Base de datos'!$Z:$Z,1)</f>
        <v>0</v>
      </c>
      <c r="N4" s="29">
        <f>COUNTIFS('Base de datos'!$O:$O,N$2,'Base de datos'!$T:$T,$B4,'Base de datos'!$Z:$Z,1)</f>
        <v>0</v>
      </c>
      <c r="O4" s="29">
        <f>COUNTIFS('Base de datos'!$O:$O,O$2,'Base de datos'!$T:$T,$B4,'Base de datos'!$Z:$Z,1)</f>
        <v>0</v>
      </c>
      <c r="P4" s="29">
        <f>COUNTIFS('Base de datos'!$O:$O,P$2,'Base de datos'!$T:$T,$B4,'Base de datos'!$Z:$Z,1)</f>
        <v>0</v>
      </c>
      <c r="Q4" s="29">
        <f>COUNTIFS('Base de datos'!$O:$O,Q$2,'Base de datos'!$T:$T,$B4,'Base de datos'!$Z:$Z,1)</f>
        <v>0</v>
      </c>
      <c r="R4" s="29">
        <f>COUNTIFS('Base de datos'!$O:$O,R$2,'Base de datos'!$T:$T,$B4,'Base de datos'!$Z:$Z,1)</f>
        <v>0</v>
      </c>
      <c r="S4" s="29">
        <f>COUNTIFS('Base de datos'!$O:$O,S$2,'Base de datos'!$T:$T,$B4,'Base de datos'!$Z:$Z,1)</f>
        <v>0</v>
      </c>
      <c r="T4" s="29">
        <f>COUNTIFS('Base de datos'!$O:$O,T$2,'Base de datos'!$T:$T,$B4,'Base de datos'!$Z:$Z,1)</f>
        <v>0</v>
      </c>
      <c r="U4" s="29">
        <f>COUNTIFS('Base de datos'!$O:$O,U$2,'Base de datos'!$T:$T,$B4,'Base de datos'!$Z:$Z,1)</f>
        <v>0</v>
      </c>
    </row>
    <row r="5" spans="2:21" x14ac:dyDescent="0.25">
      <c r="B5" s="6" t="s">
        <v>22</v>
      </c>
      <c r="C5" s="6">
        <f>+COUNTIF('Base de datos'!$T$2:$T$1630,B5)</f>
        <v>108</v>
      </c>
      <c r="D5" s="11" t="e">
        <f>+AVERAGEIF('Base de datos'!$T:$T,'Productividad MR por Reclutador'!$B3:$B7,'Base de datos'!$AF:$AF)</f>
        <v>#DIV/0!</v>
      </c>
      <c r="E5" s="30" t="e">
        <f>SUMIF('Base de datos'!T:T,'Productividad MR por Reclutador'!B5,'Base de datos'!#REF!)</f>
        <v>#REF!</v>
      </c>
      <c r="F5" s="30">
        <f>COUNTIFS('Base de datos'!$T:$T,B5,'Base de datos'!$N:$N,F$2,'Base de datos'!$Z:$Z,1)</f>
        <v>0</v>
      </c>
      <c r="G5" s="30">
        <f>COUNTIFS('Base de datos'!$T:$T,$B5,'Base de datos'!$N:$N,G$2,'Base de datos'!$Z:$Z,1)</f>
        <v>0</v>
      </c>
      <c r="H5" s="30">
        <f t="shared" si="0"/>
        <v>0</v>
      </c>
      <c r="I5" s="6">
        <f ca="1">COUNTIFS('Base de datos'!$T:$T,'Productividad MR por Reclutador'!$B5,'Base de datos'!$AG:$AG,"&gt;90")</f>
        <v>0</v>
      </c>
      <c r="J5" s="29">
        <f>COUNTIFS('Base de datos'!$O:$O,J$2,'Base de datos'!$T:$T,$B5,'Base de datos'!$Z:$Z,1)</f>
        <v>0</v>
      </c>
      <c r="K5" s="29">
        <f>COUNTIFS('Base de datos'!$O:$O,K$2,'Base de datos'!$T:$T,$B5,'Base de datos'!$Z:$Z,1)</f>
        <v>0</v>
      </c>
      <c r="L5" s="29">
        <f>COUNTIFS('Base de datos'!$O:$O,L$2,'Base de datos'!$T:$T,$B5,'Base de datos'!$Z:$Z,1)</f>
        <v>0</v>
      </c>
      <c r="M5" s="29">
        <f>COUNTIFS('Base de datos'!$O:$O,M$2,'Base de datos'!$T:$T,$B5,'Base de datos'!$Z:$Z,1)</f>
        <v>0</v>
      </c>
      <c r="N5" s="29">
        <f>COUNTIFS('Base de datos'!$O:$O,N$2,'Base de datos'!$T:$T,$B5,'Base de datos'!$Z:$Z,1)</f>
        <v>0</v>
      </c>
      <c r="O5" s="29">
        <f>COUNTIFS('Base de datos'!$O:$O,O$2,'Base de datos'!$T:$T,$B5,'Base de datos'!$Z:$Z,1)</f>
        <v>0</v>
      </c>
      <c r="P5" s="29">
        <f>COUNTIFS('Base de datos'!$O:$O,P$2,'Base de datos'!$T:$T,$B5,'Base de datos'!$Z:$Z,1)</f>
        <v>0</v>
      </c>
      <c r="Q5" s="29">
        <f>COUNTIFS('Base de datos'!$O:$O,Q$2,'Base de datos'!$T:$T,$B5,'Base de datos'!$Z:$Z,1)</f>
        <v>0</v>
      </c>
      <c r="R5" s="29">
        <f>COUNTIFS('Base de datos'!$O:$O,R$2,'Base de datos'!$T:$T,$B5,'Base de datos'!$Z:$Z,1)</f>
        <v>0</v>
      </c>
      <c r="S5" s="29">
        <f>COUNTIFS('Base de datos'!$O:$O,S$2,'Base de datos'!$T:$T,$B5,'Base de datos'!$Z:$Z,1)</f>
        <v>0</v>
      </c>
      <c r="T5" s="29">
        <f>COUNTIFS('Base de datos'!$O:$O,T$2,'Base de datos'!$T:$T,$B5,'Base de datos'!$Z:$Z,1)</f>
        <v>0</v>
      </c>
      <c r="U5" s="29">
        <f>COUNTIFS('Base de datos'!$O:$O,U$2,'Base de datos'!$T:$T,$B5,'Base de datos'!$Z:$Z,1)</f>
        <v>0</v>
      </c>
    </row>
    <row r="6" spans="2:21" x14ac:dyDescent="0.25">
      <c r="B6" s="6" t="s">
        <v>35</v>
      </c>
      <c r="C6" s="6">
        <f>+COUNTIF('Base de datos'!$T$2:$T$2173,B6)</f>
        <v>123</v>
      </c>
      <c r="D6" s="11" t="e">
        <f>+AVERAGEIF('Base de datos'!$T:$T,'Productividad MR por Reclutador'!$B4:$B7,'Base de datos'!$AF:$AF)</f>
        <v>#DIV/0!</v>
      </c>
      <c r="E6" s="30" t="e">
        <f>SUMIF('Base de datos'!T:T,'Productividad MR por Reclutador'!B6,'Base de datos'!#REF!)</f>
        <v>#REF!</v>
      </c>
      <c r="F6" s="30">
        <f>COUNTIFS('Base de datos'!$T:$T,B6,'Base de datos'!$N:$N,F$2,'Base de datos'!$Z:$Z,1)</f>
        <v>0</v>
      </c>
      <c r="G6" s="30">
        <f>COUNTIFS('Base de datos'!$T:$T,$B6,'Base de datos'!$N:$N,G$2,'Base de datos'!$Z:$Z,1)</f>
        <v>0</v>
      </c>
      <c r="H6" s="30">
        <f t="shared" si="0"/>
        <v>0</v>
      </c>
      <c r="I6" s="6">
        <f ca="1">COUNTIFS('Base de datos'!$T:$T,'Productividad MR por Reclutador'!$B6,'Base de datos'!$AG:$AG,"&gt;90")</f>
        <v>0</v>
      </c>
      <c r="J6" s="29">
        <f>COUNTIFS('Base de datos'!$O:$O,J$2,'Base de datos'!$T:$T,$B6,'Base de datos'!$Z:$Z,1)</f>
        <v>0</v>
      </c>
      <c r="K6" s="29">
        <f>COUNTIFS('Base de datos'!$O:$O,K$2,'Base de datos'!$T:$T,$B6,'Base de datos'!$Z:$Z,1)</f>
        <v>0</v>
      </c>
      <c r="L6" s="29">
        <f>COUNTIFS('Base de datos'!$O:$O,L$2,'Base de datos'!$T:$T,$B6,'Base de datos'!$Z:$Z,1)</f>
        <v>0</v>
      </c>
      <c r="M6" s="29">
        <f>COUNTIFS('Base de datos'!$O:$O,M$2,'Base de datos'!$T:$T,$B6,'Base de datos'!$Z:$Z,1)</f>
        <v>0</v>
      </c>
      <c r="N6" s="29">
        <f>COUNTIFS('Base de datos'!$O:$O,N$2,'Base de datos'!$T:$T,$B6,'Base de datos'!$Z:$Z,1)</f>
        <v>0</v>
      </c>
      <c r="O6" s="29">
        <f>COUNTIFS('Base de datos'!$O:$O,O$2,'Base de datos'!$T:$T,$B6,'Base de datos'!$Z:$Z,1)</f>
        <v>0</v>
      </c>
      <c r="P6" s="29">
        <f>COUNTIFS('Base de datos'!$O:$O,P$2,'Base de datos'!$T:$T,$B6,'Base de datos'!$Z:$Z,1)</f>
        <v>0</v>
      </c>
      <c r="Q6" s="29">
        <f>COUNTIFS('Base de datos'!$O:$O,Q$2,'Base de datos'!$T:$T,$B6,'Base de datos'!$Z:$Z,1)</f>
        <v>0</v>
      </c>
      <c r="R6" s="29">
        <f>COUNTIFS('Base de datos'!$O:$O,R$2,'Base de datos'!$T:$T,$B6,'Base de datos'!$Z:$Z,1)</f>
        <v>0</v>
      </c>
      <c r="S6" s="29">
        <f>COUNTIFS('Base de datos'!$O:$O,S$2,'Base de datos'!$T:$T,$B6,'Base de datos'!$Z:$Z,1)</f>
        <v>0</v>
      </c>
      <c r="T6" s="29">
        <f>COUNTIFS('Base de datos'!$O:$O,T$2,'Base de datos'!$T:$T,$B6,'Base de datos'!$Z:$Z,1)</f>
        <v>0</v>
      </c>
      <c r="U6" s="29">
        <f>COUNTIFS('Base de datos'!$O:$O,U$2,'Base de datos'!$T:$T,$B6,'Base de datos'!$Z:$Z,1)</f>
        <v>0</v>
      </c>
    </row>
    <row r="7" spans="2:21" x14ac:dyDescent="0.25">
      <c r="B7" s="6" t="s">
        <v>369</v>
      </c>
      <c r="C7" s="6">
        <f>+COUNTIF('Base de datos'!$T$2:$T$2173,B7)</f>
        <v>65</v>
      </c>
      <c r="D7" s="11" t="str">
        <f>IFERROR(AVERAGEIF('Base de datos'!$T:$T,'Productividad MR por Reclutador'!$B3:$B7,'Base de datos'!$AF:$AF),"")</f>
        <v/>
      </c>
      <c r="E7" s="30" t="e">
        <f>SUMIF('Base de datos'!T:T,'Productividad MR por Reclutador'!B7,'Base de datos'!#REF!)</f>
        <v>#REF!</v>
      </c>
      <c r="F7" s="30">
        <f>COUNTIFS('Base de datos'!$T:$T,B7,'Base de datos'!$N:$N,F$2,'Base de datos'!$Z:$Z,1)</f>
        <v>0</v>
      </c>
      <c r="G7" s="30">
        <f>COUNTIFS('Base de datos'!$T:$T,$B7,'Base de datos'!$N:$N,G$2,'Base de datos'!$Z:$Z,1)</f>
        <v>0</v>
      </c>
      <c r="H7" s="30">
        <f t="shared" si="0"/>
        <v>0</v>
      </c>
      <c r="I7" s="6">
        <f ca="1">COUNTIFS('Base de datos'!$T:$T,'Productividad MR por Reclutador'!$B7,'Base de datos'!$AG:$AG,"&gt;90")</f>
        <v>0</v>
      </c>
      <c r="J7" s="29">
        <f>COUNTIFS('Base de datos'!$O:$O,J$2,'Base de datos'!$T:$T,$B7,'Base de datos'!$Z:$Z,1)</f>
        <v>0</v>
      </c>
      <c r="K7" s="29">
        <f>COUNTIFS('Base de datos'!$O:$O,K$2,'Base de datos'!$T:$T,$B7,'Base de datos'!$Z:$Z,1)</f>
        <v>0</v>
      </c>
      <c r="L7" s="29">
        <f>COUNTIFS('Base de datos'!$O:$O,L$2,'Base de datos'!$T:$T,$B7,'Base de datos'!$Z:$Z,1)</f>
        <v>0</v>
      </c>
      <c r="M7" s="29">
        <f>COUNTIFS('Base de datos'!$O:$O,M$2,'Base de datos'!$T:$T,$B7,'Base de datos'!$Z:$Z,1)</f>
        <v>0</v>
      </c>
      <c r="N7" s="29">
        <f>COUNTIFS('Base de datos'!$O:$O,N$2,'Base de datos'!$T:$T,$B7,'Base de datos'!$Z:$Z,1)</f>
        <v>0</v>
      </c>
      <c r="O7" s="29">
        <f>COUNTIFS('Base de datos'!$O:$O,O$2,'Base de datos'!$T:$T,$B7,'Base de datos'!$Z:$Z,1)</f>
        <v>0</v>
      </c>
      <c r="P7" s="29">
        <f>COUNTIFS('Base de datos'!$O:$O,P$2,'Base de datos'!$T:$T,$B7,'Base de datos'!$Z:$Z,1)</f>
        <v>0</v>
      </c>
      <c r="Q7" s="29">
        <f>COUNTIFS('Base de datos'!$O:$O,Q$2,'Base de datos'!$T:$T,$B7,'Base de datos'!$Z:$Z,1)</f>
        <v>0</v>
      </c>
      <c r="R7" s="29">
        <f>COUNTIFS('Base de datos'!$O:$O,R$2,'Base de datos'!$T:$T,$B7,'Base de datos'!$Z:$Z,1)</f>
        <v>0</v>
      </c>
      <c r="S7" s="29">
        <f>COUNTIFS('Base de datos'!$O:$O,S$2,'Base de datos'!$T:$T,$B7,'Base de datos'!$Z:$Z,1)</f>
        <v>0</v>
      </c>
      <c r="T7" s="29">
        <f>COUNTIFS('Base de datos'!$O:$O,T$2,'Base de datos'!$T:$T,$B7,'Base de datos'!$Z:$Z,1)</f>
        <v>0</v>
      </c>
      <c r="U7" s="29">
        <f>COUNTIFS('Base de datos'!$O:$O,U$2,'Base de datos'!$T:$T,$B7,'Base de datos'!$Z:$Z,1)</f>
        <v>0</v>
      </c>
    </row>
    <row r="8" spans="2:21" x14ac:dyDescent="0.25">
      <c r="B8" s="6"/>
      <c r="C8" s="6"/>
      <c r="D8" s="11"/>
      <c r="E8" s="30"/>
      <c r="F8" s="30"/>
      <c r="G8" s="30"/>
      <c r="H8" s="11"/>
      <c r="I8" s="12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</row>
    <row r="9" spans="2:21" x14ac:dyDescent="0.25">
      <c r="B9" s="82" t="s">
        <v>498</v>
      </c>
      <c r="C9" s="33" t="s">
        <v>500</v>
      </c>
      <c r="D9" s="34" t="s">
        <v>315</v>
      </c>
      <c r="E9" s="34" t="s">
        <v>500</v>
      </c>
      <c r="F9" s="34" t="s">
        <v>500</v>
      </c>
      <c r="G9" s="34" t="s">
        <v>500</v>
      </c>
      <c r="H9" s="34" t="s">
        <v>315</v>
      </c>
      <c r="I9" s="34" t="s">
        <v>500</v>
      </c>
      <c r="J9" s="34" t="s">
        <v>500</v>
      </c>
      <c r="K9" s="34" t="s">
        <v>500</v>
      </c>
      <c r="L9" s="34" t="s">
        <v>500</v>
      </c>
      <c r="M9" s="34" t="s">
        <v>500</v>
      </c>
      <c r="N9" s="34" t="s">
        <v>500</v>
      </c>
      <c r="O9" s="34" t="s">
        <v>500</v>
      </c>
      <c r="P9" s="34" t="s">
        <v>500</v>
      </c>
      <c r="Q9" s="34" t="s">
        <v>500</v>
      </c>
      <c r="R9" s="34" t="s">
        <v>500</v>
      </c>
      <c r="S9" s="34" t="s">
        <v>500</v>
      </c>
      <c r="T9" s="34" t="s">
        <v>500</v>
      </c>
      <c r="U9" s="34" t="s">
        <v>500</v>
      </c>
    </row>
    <row r="10" spans="2:21" x14ac:dyDescent="0.25">
      <c r="B10" s="82"/>
      <c r="C10" s="36">
        <f>SUM(C3:C8)</f>
        <v>533</v>
      </c>
      <c r="D10" s="34" t="e">
        <f>AVERAGE(D3:D7)</f>
        <v>#DIV/0!</v>
      </c>
      <c r="E10" s="36" t="e">
        <f>SUM(E3:E7)</f>
        <v>#REF!</v>
      </c>
      <c r="F10" s="36">
        <f>SUM(F3:F8)</f>
        <v>0</v>
      </c>
      <c r="G10" s="36">
        <f>SUM(G3:G8)</f>
        <v>0</v>
      </c>
      <c r="H10" s="34">
        <f>AVERAGE(H3:H7)</f>
        <v>0</v>
      </c>
      <c r="I10" s="36">
        <f ca="1">SUM(I3:I8)</f>
        <v>0</v>
      </c>
      <c r="J10" s="34">
        <f t="shared" ref="J10:U10" si="1">SUM(J3:J8)</f>
        <v>0</v>
      </c>
      <c r="K10" s="34">
        <f t="shared" si="1"/>
        <v>0</v>
      </c>
      <c r="L10" s="34">
        <f t="shared" si="1"/>
        <v>0</v>
      </c>
      <c r="M10" s="34">
        <f t="shared" si="1"/>
        <v>0</v>
      </c>
      <c r="N10" s="34">
        <f t="shared" si="1"/>
        <v>0</v>
      </c>
      <c r="O10" s="34">
        <f t="shared" si="1"/>
        <v>0</v>
      </c>
      <c r="P10" s="34">
        <f t="shared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si="1"/>
        <v>0</v>
      </c>
      <c r="U10" s="34">
        <f t="shared" si="1"/>
        <v>0</v>
      </c>
    </row>
    <row r="11" spans="2:21" x14ac:dyDescent="0.25">
      <c r="I11" s="8"/>
      <c r="J11" s="32" t="s">
        <v>501</v>
      </c>
      <c r="K11" s="32" t="s">
        <v>501</v>
      </c>
      <c r="L11" s="32" t="s">
        <v>501</v>
      </c>
      <c r="M11" s="32" t="s">
        <v>501</v>
      </c>
      <c r="N11" s="32" t="s">
        <v>501</v>
      </c>
      <c r="O11" s="32" t="s">
        <v>501</v>
      </c>
      <c r="P11" s="32" t="s">
        <v>501</v>
      </c>
      <c r="Q11" s="32" t="s">
        <v>501</v>
      </c>
      <c r="R11" s="32" t="s">
        <v>501</v>
      </c>
      <c r="S11" s="32" t="s">
        <v>501</v>
      </c>
      <c r="T11" s="32" t="s">
        <v>501</v>
      </c>
      <c r="U11" s="32" t="s">
        <v>501</v>
      </c>
    </row>
    <row r="12" spans="2:21" x14ac:dyDescent="0.25">
      <c r="J12" s="35" t="e">
        <f>J10/SUM($J$10:$U$10)</f>
        <v>#DIV/0!</v>
      </c>
      <c r="K12" s="35" t="e">
        <f t="shared" ref="K12:U12" si="2">K10/SUM($J$10:$U$10)</f>
        <v>#DIV/0!</v>
      </c>
      <c r="L12" s="35" t="e">
        <f t="shared" si="2"/>
        <v>#DIV/0!</v>
      </c>
      <c r="M12" s="35" t="e">
        <f t="shared" si="2"/>
        <v>#DIV/0!</v>
      </c>
      <c r="N12" s="35" t="e">
        <f t="shared" si="2"/>
        <v>#DIV/0!</v>
      </c>
      <c r="O12" s="35" t="e">
        <f t="shared" si="2"/>
        <v>#DIV/0!</v>
      </c>
      <c r="P12" s="35" t="e">
        <f t="shared" si="2"/>
        <v>#DIV/0!</v>
      </c>
      <c r="Q12" s="35" t="e">
        <f t="shared" si="2"/>
        <v>#DIV/0!</v>
      </c>
      <c r="R12" s="35" t="e">
        <f t="shared" si="2"/>
        <v>#DIV/0!</v>
      </c>
      <c r="S12" s="35" t="e">
        <f t="shared" si="2"/>
        <v>#DIV/0!</v>
      </c>
      <c r="T12" s="35" t="e">
        <f t="shared" si="2"/>
        <v>#DIV/0!</v>
      </c>
      <c r="U12" s="35" t="e">
        <f t="shared" si="2"/>
        <v>#DIV/0!</v>
      </c>
    </row>
    <row r="15" spans="2:21" x14ac:dyDescent="0.25">
      <c r="L15" s="2"/>
    </row>
    <row r="16" spans="2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</sheetData>
  <sortState ref="L2:L544">
    <sortCondition ref="L1"/>
  </sortState>
  <mergeCells count="2">
    <mergeCell ref="J1:U1"/>
    <mergeCell ref="B9:B10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9"/>
  <sheetViews>
    <sheetView showGridLines="0" workbookViewId="0">
      <selection activeCell="C4" sqref="C4"/>
    </sheetView>
  </sheetViews>
  <sheetFormatPr defaultColWidth="11.42578125" defaultRowHeight="15" x14ac:dyDescent="0.25"/>
  <cols>
    <col min="2" max="2" width="3" bestFit="1" customWidth="1"/>
    <col min="3" max="3" width="4" bestFit="1" customWidth="1"/>
    <col min="4" max="4" width="3.42578125" customWidth="1"/>
    <col min="5" max="5" width="3" bestFit="1" customWidth="1"/>
    <col min="6" max="6" width="4" bestFit="1" customWidth="1"/>
    <col min="7" max="7" width="5.140625" bestFit="1" customWidth="1"/>
    <col min="8" max="9" width="3" bestFit="1" customWidth="1"/>
    <col min="10" max="10" width="3.7109375" bestFit="1" customWidth="1"/>
    <col min="11" max="12" width="3" bestFit="1" customWidth="1"/>
    <col min="13" max="13" width="5.140625" bestFit="1" customWidth="1"/>
    <col min="14" max="15" width="3" bestFit="1" customWidth="1"/>
    <col min="16" max="16" width="4.7109375" bestFit="1" customWidth="1"/>
    <col min="17" max="18" width="3" bestFit="1" customWidth="1"/>
    <col min="19" max="19" width="5.140625" bestFit="1" customWidth="1"/>
    <col min="20" max="24" width="3" bestFit="1" customWidth="1"/>
    <col min="25" max="25" width="5.140625" bestFit="1" customWidth="1"/>
    <col min="26" max="30" width="3" bestFit="1" customWidth="1"/>
    <col min="31" max="31" width="5.140625" bestFit="1" customWidth="1"/>
    <col min="32" max="36" width="3" bestFit="1" customWidth="1"/>
    <col min="37" max="37" width="5.140625" bestFit="1" customWidth="1"/>
    <col min="38" max="42" width="3" bestFit="1" customWidth="1"/>
    <col min="43" max="43" width="5.140625" bestFit="1" customWidth="1"/>
    <col min="44" max="48" width="3" bestFit="1" customWidth="1"/>
    <col min="49" max="49" width="5.140625" bestFit="1" customWidth="1"/>
    <col min="50" max="54" width="3" bestFit="1" customWidth="1"/>
    <col min="55" max="55" width="5.140625" bestFit="1" customWidth="1"/>
    <col min="56" max="60" width="3" bestFit="1" customWidth="1"/>
    <col min="61" max="61" width="5.140625" bestFit="1" customWidth="1"/>
    <col min="62" max="66" width="3" bestFit="1" customWidth="1"/>
    <col min="67" max="67" width="5.140625" bestFit="1" customWidth="1"/>
    <col min="68" max="72" width="3" bestFit="1" customWidth="1"/>
  </cols>
  <sheetData>
    <row r="2" spans="1:74" ht="76.5" customHeight="1" x14ac:dyDescent="0.25">
      <c r="A2" s="88" t="s">
        <v>97</v>
      </c>
      <c r="B2" s="24" t="s">
        <v>57</v>
      </c>
      <c r="C2" s="20" t="s">
        <v>58</v>
      </c>
      <c r="D2" s="21" t="s">
        <v>59</v>
      </c>
      <c r="E2" s="25" t="s">
        <v>56</v>
      </c>
      <c r="F2" s="21" t="s">
        <v>60</v>
      </c>
      <c r="G2" s="21" t="s">
        <v>61</v>
      </c>
      <c r="H2" s="24" t="s">
        <v>57</v>
      </c>
      <c r="I2" s="20" t="s">
        <v>58</v>
      </c>
      <c r="J2" s="21" t="s">
        <v>59</v>
      </c>
      <c r="K2" s="25" t="s">
        <v>56</v>
      </c>
      <c r="L2" s="21" t="s">
        <v>60</v>
      </c>
      <c r="M2" s="21" t="s">
        <v>61</v>
      </c>
      <c r="N2" s="24" t="s">
        <v>57</v>
      </c>
      <c r="O2" s="20" t="s">
        <v>58</v>
      </c>
      <c r="P2" s="21" t="s">
        <v>59</v>
      </c>
      <c r="Q2" s="25" t="s">
        <v>56</v>
      </c>
      <c r="R2" s="21" t="s">
        <v>60</v>
      </c>
      <c r="S2" s="21" t="s">
        <v>61</v>
      </c>
      <c r="T2" s="22" t="s">
        <v>57</v>
      </c>
      <c r="U2" s="20" t="s">
        <v>58</v>
      </c>
      <c r="V2" s="21" t="s">
        <v>59</v>
      </c>
      <c r="W2" s="20" t="s">
        <v>56</v>
      </c>
      <c r="X2" s="21" t="s">
        <v>60</v>
      </c>
      <c r="Y2" s="21" t="s">
        <v>61</v>
      </c>
      <c r="Z2" s="22" t="s">
        <v>57</v>
      </c>
      <c r="AA2" s="20" t="s">
        <v>58</v>
      </c>
      <c r="AB2" s="21" t="s">
        <v>59</v>
      </c>
      <c r="AC2" s="20" t="s">
        <v>56</v>
      </c>
      <c r="AD2" s="21" t="s">
        <v>60</v>
      </c>
      <c r="AE2" s="21" t="s">
        <v>61</v>
      </c>
      <c r="AF2" s="22" t="s">
        <v>57</v>
      </c>
      <c r="AG2" s="20" t="s">
        <v>58</v>
      </c>
      <c r="AH2" s="21" t="s">
        <v>59</v>
      </c>
      <c r="AI2" s="20" t="s">
        <v>56</v>
      </c>
      <c r="AJ2" s="21" t="s">
        <v>60</v>
      </c>
      <c r="AK2" s="21" t="s">
        <v>61</v>
      </c>
      <c r="AL2" s="22" t="s">
        <v>57</v>
      </c>
      <c r="AM2" s="20" t="s">
        <v>58</v>
      </c>
      <c r="AN2" s="21" t="s">
        <v>59</v>
      </c>
      <c r="AO2" s="20" t="s">
        <v>56</v>
      </c>
      <c r="AP2" s="21" t="s">
        <v>60</v>
      </c>
      <c r="AQ2" s="21" t="s">
        <v>61</v>
      </c>
      <c r="AR2" s="22" t="s">
        <v>57</v>
      </c>
      <c r="AS2" s="20" t="s">
        <v>58</v>
      </c>
      <c r="AT2" s="21" t="s">
        <v>59</v>
      </c>
      <c r="AU2" s="20" t="s">
        <v>56</v>
      </c>
      <c r="AV2" s="21" t="s">
        <v>60</v>
      </c>
      <c r="AW2" s="21" t="s">
        <v>61</v>
      </c>
      <c r="AX2" s="22" t="s">
        <v>57</v>
      </c>
      <c r="AY2" s="20" t="s">
        <v>58</v>
      </c>
      <c r="AZ2" s="21" t="s">
        <v>59</v>
      </c>
      <c r="BA2" s="20" t="s">
        <v>56</v>
      </c>
      <c r="BB2" s="21" t="s">
        <v>60</v>
      </c>
      <c r="BC2" s="21" t="s">
        <v>61</v>
      </c>
      <c r="BD2" s="22" t="s">
        <v>57</v>
      </c>
      <c r="BE2" s="20" t="s">
        <v>58</v>
      </c>
      <c r="BF2" s="21" t="s">
        <v>59</v>
      </c>
      <c r="BG2" s="20" t="s">
        <v>56</v>
      </c>
      <c r="BH2" s="21" t="s">
        <v>60</v>
      </c>
      <c r="BI2" s="21" t="s">
        <v>61</v>
      </c>
      <c r="BJ2" s="22" t="s">
        <v>57</v>
      </c>
      <c r="BK2" s="20" t="s">
        <v>58</v>
      </c>
      <c r="BL2" s="21" t="s">
        <v>59</v>
      </c>
      <c r="BM2" s="20" t="s">
        <v>56</v>
      </c>
      <c r="BN2" s="21" t="s">
        <v>60</v>
      </c>
      <c r="BO2" s="21" t="s">
        <v>61</v>
      </c>
      <c r="BP2" s="22" t="s">
        <v>57</v>
      </c>
      <c r="BQ2" s="20" t="s">
        <v>58</v>
      </c>
      <c r="BR2" s="21" t="s">
        <v>59</v>
      </c>
      <c r="BS2" s="20" t="s">
        <v>56</v>
      </c>
      <c r="BT2" s="20" t="s">
        <v>60</v>
      </c>
      <c r="BU2" s="83" t="s">
        <v>315</v>
      </c>
    </row>
    <row r="3" spans="1:74" ht="15" customHeight="1" x14ac:dyDescent="0.25">
      <c r="A3" s="89"/>
      <c r="B3" s="86">
        <v>43101</v>
      </c>
      <c r="C3" s="87"/>
      <c r="D3" s="87"/>
      <c r="E3" s="87"/>
      <c r="F3" s="87"/>
      <c r="G3" s="87"/>
      <c r="H3" s="86">
        <v>43132</v>
      </c>
      <c r="I3" s="87"/>
      <c r="J3" s="87"/>
      <c r="K3" s="87"/>
      <c r="L3" s="87"/>
      <c r="M3" s="87"/>
      <c r="N3" s="84" t="s">
        <v>252</v>
      </c>
      <c r="O3" s="85"/>
      <c r="P3" s="85"/>
      <c r="Q3" s="85"/>
      <c r="R3" s="85"/>
      <c r="S3" s="85"/>
      <c r="T3" s="84" t="s">
        <v>316</v>
      </c>
      <c r="U3" s="85"/>
      <c r="V3" s="85"/>
      <c r="W3" s="85"/>
      <c r="X3" s="85"/>
      <c r="Y3" s="85"/>
      <c r="Z3" s="84" t="s">
        <v>253</v>
      </c>
      <c r="AA3" s="85"/>
      <c r="AB3" s="85"/>
      <c r="AC3" s="85"/>
      <c r="AD3" s="85"/>
      <c r="AE3" s="85"/>
      <c r="AF3" s="84" t="s">
        <v>254</v>
      </c>
      <c r="AG3" s="85"/>
      <c r="AH3" s="85"/>
      <c r="AI3" s="85"/>
      <c r="AJ3" s="85"/>
      <c r="AK3" s="85"/>
      <c r="AL3" s="84" t="s">
        <v>255</v>
      </c>
      <c r="AM3" s="85"/>
      <c r="AN3" s="85"/>
      <c r="AO3" s="85"/>
      <c r="AP3" s="85"/>
      <c r="AQ3" s="85"/>
      <c r="AR3" s="84" t="s">
        <v>317</v>
      </c>
      <c r="AS3" s="85"/>
      <c r="AT3" s="85"/>
      <c r="AU3" s="85"/>
      <c r="AV3" s="85"/>
      <c r="AW3" s="85"/>
      <c r="AX3" s="84" t="s">
        <v>256</v>
      </c>
      <c r="AY3" s="85"/>
      <c r="AZ3" s="85"/>
      <c r="BA3" s="85"/>
      <c r="BB3" s="85"/>
      <c r="BC3" s="85"/>
      <c r="BD3" s="84" t="s">
        <v>257</v>
      </c>
      <c r="BE3" s="85"/>
      <c r="BF3" s="85"/>
      <c r="BG3" s="85"/>
      <c r="BH3" s="85"/>
      <c r="BI3" s="85"/>
      <c r="BJ3" s="84" t="s">
        <v>258</v>
      </c>
      <c r="BK3" s="85"/>
      <c r="BL3" s="85"/>
      <c r="BM3" s="85"/>
      <c r="BN3" s="85"/>
      <c r="BO3" s="85"/>
      <c r="BP3" s="84" t="s">
        <v>318</v>
      </c>
      <c r="BQ3" s="85"/>
      <c r="BR3" s="85"/>
      <c r="BS3" s="85"/>
      <c r="BT3" s="85"/>
      <c r="BU3" s="83"/>
      <c r="BV3" s="23"/>
    </row>
    <row r="4" spans="1:74" x14ac:dyDescent="0.25">
      <c r="A4" s="6" t="s">
        <v>29</v>
      </c>
      <c r="B4" s="46">
        <v>35</v>
      </c>
      <c r="C4" s="6">
        <f>COUNTIFS('Base de datos'!$M:$M,"&gt;="&amp;B$3,'Base de datos'!$M:$M,"&lt;="&amp;EDATE(B$3,1),'Base de datos'!$T:$T,'Productividad por Reclutador'!$A4)</f>
        <v>37</v>
      </c>
      <c r="D4" s="6">
        <f>+C4-B4</f>
        <v>2</v>
      </c>
      <c r="E4" s="46">
        <v>20</v>
      </c>
      <c r="F4" s="6">
        <f>COUNTIFS('Base de datos'!$V:$V,"&gt;="&amp;B$3,'Base de datos'!$V:$V,"&lt;="&amp;EDATE(B$3,1),'Base de datos'!$T:$T,'Productividad por Reclutador'!$A4)</f>
        <v>12</v>
      </c>
      <c r="G4" s="6">
        <f>+F4-E4</f>
        <v>-8</v>
      </c>
      <c r="H4" s="46">
        <v>35</v>
      </c>
      <c r="I4" s="6">
        <f>COUNTIFS('Base de datos'!$M:$M,"&gt;="&amp;H$3,'Base de datos'!$M:$M,"&lt;="&amp;EDATE(H$3,1),'Base de datos'!$T:$T,'Productividad por Reclutador'!$A4)</f>
        <v>35</v>
      </c>
      <c r="J4" s="6">
        <f>+I4-H4</f>
        <v>0</v>
      </c>
      <c r="K4" s="46">
        <v>20</v>
      </c>
      <c r="L4" s="6">
        <f>COUNTIFS('Base de datos'!$V:$V,"&gt;="&amp;H$3,'Base de datos'!$V:$V,"&lt;="&amp;EDATE(H$3,1),'Base de datos'!$T:$T,'Productividad por Reclutador'!$A4)</f>
        <v>11</v>
      </c>
      <c r="M4" s="6">
        <f>+L4-K4</f>
        <v>-9</v>
      </c>
      <c r="N4" s="46">
        <v>35</v>
      </c>
      <c r="O4" s="6">
        <f>COUNTIFS('Base de datos'!$M:$M,"&gt;="&amp;N$3,'Base de datos'!$M:$M,"&lt;="&amp;EDATE(N$3,1),'Base de datos'!$T:$T,'Productividad por Reclutador'!$A4)</f>
        <v>0</v>
      </c>
      <c r="P4" s="6">
        <f>+O4-N4</f>
        <v>-35</v>
      </c>
      <c r="Q4" s="46">
        <v>20</v>
      </c>
      <c r="R4" s="6">
        <f>COUNTIFS('Base de datos'!$V:$V,"&gt;="&amp;N$3,'Base de datos'!$V:$V,"&lt;="&amp;EDATE(N$3,1),'Base de datos'!$T:$T,'Productividad por Reclutador'!$A4)</f>
        <v>0</v>
      </c>
      <c r="S4" s="6">
        <f>+R4-Q4</f>
        <v>-20</v>
      </c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</row>
    <row r="5" spans="1:74" x14ac:dyDescent="0.25">
      <c r="A5" s="6" t="s">
        <v>23</v>
      </c>
      <c r="B5" s="46">
        <v>35</v>
      </c>
      <c r="C5" s="6">
        <f>COUNTIFS('Base de datos'!$M:$M,"&gt;="&amp;B$3,'Base de datos'!$M:$M,"&lt;="&amp;EDATE(B$3,1),'Base de datos'!$T:$T,'Productividad por Reclutador'!$A5)</f>
        <v>37</v>
      </c>
      <c r="D5" s="6">
        <f t="shared" ref="D5:D7" si="0">+C5-B5</f>
        <v>2</v>
      </c>
      <c r="E5" s="46">
        <v>20</v>
      </c>
      <c r="F5" s="6">
        <f>COUNTIFS('Base de datos'!$V:$V,"&gt;="&amp;B$3,'Base de datos'!$V:$V,"&lt;="&amp;EDATE(B$3,1),'Base de datos'!$T:$T,'Productividad por Reclutador'!$A5)</f>
        <v>12</v>
      </c>
      <c r="G5" s="6">
        <f t="shared" ref="G5:G7" si="1">+F5-E5</f>
        <v>-8</v>
      </c>
      <c r="H5" s="46">
        <v>35</v>
      </c>
      <c r="I5" s="6">
        <f>COUNTIFS('Base de datos'!$M:$M,"&gt;="&amp;H$3,'Base de datos'!$M:$M,"&lt;="&amp;EDATE(H$3,1),'Base de datos'!$T:$T,'Productividad por Reclutador'!$A5)</f>
        <v>25</v>
      </c>
      <c r="J5" s="6">
        <f t="shared" ref="J5:J7" si="2">+I5-H5</f>
        <v>-10</v>
      </c>
      <c r="K5" s="46">
        <v>20</v>
      </c>
      <c r="L5" s="6">
        <f>COUNTIFS('Base de datos'!$V:$V,"&gt;="&amp;H$3,'Base de datos'!$V:$V,"&lt;="&amp;EDATE(H$3,1),'Base de datos'!$T:$T,'Productividad por Reclutador'!$A5)</f>
        <v>18</v>
      </c>
      <c r="M5" s="6">
        <f t="shared" ref="M5:M7" si="3">+L5-K5</f>
        <v>-2</v>
      </c>
      <c r="N5" s="46">
        <v>35</v>
      </c>
      <c r="O5" s="6">
        <f>COUNTIFS('Base de datos'!$M:$M,"&gt;="&amp;N$3,'Base de datos'!$M:$M,"&lt;="&amp;EDATE(N$3,1),'Base de datos'!$T:$T,'Productividad por Reclutador'!$A5)</f>
        <v>0</v>
      </c>
      <c r="P5" s="6">
        <f t="shared" ref="P5:P7" si="4">+O5-N5</f>
        <v>-35</v>
      </c>
      <c r="Q5" s="46">
        <v>20</v>
      </c>
      <c r="R5" s="6">
        <f>COUNTIFS('Base de datos'!$V:$V,"&gt;="&amp;N$3,'Base de datos'!$V:$V,"&lt;="&amp;EDATE(N$3,1),'Base de datos'!$T:$T,'Productividad por Reclutador'!$A5)</f>
        <v>0</v>
      </c>
      <c r="S5" s="6">
        <f t="shared" ref="S5:S7" si="5">+R5-Q5</f>
        <v>-20</v>
      </c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</row>
    <row r="6" spans="1:74" x14ac:dyDescent="0.25">
      <c r="A6" s="6" t="s">
        <v>22</v>
      </c>
      <c r="B6" s="46">
        <v>35</v>
      </c>
      <c r="C6" s="6">
        <f>COUNTIFS('Base de datos'!$M:$M,"&gt;="&amp;B$3,'Base de datos'!$M:$M,"&lt;="&amp;EDATE(B$3,1),'Base de datos'!$T:$T,'Productividad por Reclutador'!$A6)</f>
        <v>38</v>
      </c>
      <c r="D6" s="6">
        <f t="shared" si="0"/>
        <v>3</v>
      </c>
      <c r="E6" s="46">
        <v>20</v>
      </c>
      <c r="F6" s="6">
        <f>COUNTIFS('Base de datos'!$V:$V,"&gt;="&amp;B$3,'Base de datos'!$V:$V,"&lt;="&amp;EDATE(B$3,1),'Base de datos'!$T:$T,'Productividad por Reclutador'!$A6)</f>
        <v>19</v>
      </c>
      <c r="G6" s="6">
        <f t="shared" si="1"/>
        <v>-1</v>
      </c>
      <c r="H6" s="46">
        <v>35</v>
      </c>
      <c r="I6" s="6">
        <f>COUNTIFS('Base de datos'!$M:$M,"&gt;="&amp;H$3,'Base de datos'!$M:$M,"&lt;="&amp;EDATE(H$3,1),'Base de datos'!$T:$T,'Productividad por Reclutador'!$A6)</f>
        <v>6</v>
      </c>
      <c r="J6" s="6">
        <f t="shared" si="2"/>
        <v>-29</v>
      </c>
      <c r="K6" s="46">
        <v>20</v>
      </c>
      <c r="L6" s="6">
        <f>COUNTIFS('Base de datos'!$V:$V,"&gt;="&amp;H$3,'Base de datos'!$V:$V,"&lt;="&amp;EDATE(H$3,1),'Base de datos'!$T:$T,'Productividad por Reclutador'!$A6)</f>
        <v>13</v>
      </c>
      <c r="M6" s="6">
        <f t="shared" si="3"/>
        <v>-7</v>
      </c>
      <c r="N6" s="46">
        <v>35</v>
      </c>
      <c r="O6" s="6">
        <f>COUNTIFS('Base de datos'!$M:$M,"&gt;="&amp;N$3,'Base de datos'!$M:$M,"&lt;="&amp;EDATE(N$3,1),'Base de datos'!$T:$T,'Productividad por Reclutador'!$A6)</f>
        <v>0</v>
      </c>
      <c r="P6" s="6">
        <f t="shared" si="4"/>
        <v>-35</v>
      </c>
      <c r="Q6" s="46">
        <v>20</v>
      </c>
      <c r="R6" s="6">
        <f>COUNTIFS('Base de datos'!$V:$V,"&gt;="&amp;N$3,'Base de datos'!$V:$V,"&lt;="&amp;EDATE(N$3,1),'Base de datos'!$T:$T,'Productividad por Reclutador'!$A6)</f>
        <v>0</v>
      </c>
      <c r="S6" s="6">
        <f t="shared" si="5"/>
        <v>-20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</row>
    <row r="7" spans="1:74" x14ac:dyDescent="0.25">
      <c r="A7" s="6" t="s">
        <v>35</v>
      </c>
      <c r="B7" s="46">
        <v>35</v>
      </c>
      <c r="C7" s="6">
        <f>COUNTIFS('Base de datos'!$M:$M,"&gt;="&amp;B$3,'Base de datos'!$M:$M,"&lt;="&amp;EDATE(B$3,1),'Base de datos'!$T:$T,'Productividad por Reclutador'!$A7)</f>
        <v>35</v>
      </c>
      <c r="D7" s="6">
        <f t="shared" si="0"/>
        <v>0</v>
      </c>
      <c r="E7" s="46">
        <v>20</v>
      </c>
      <c r="F7" s="6">
        <f>COUNTIFS('Base de datos'!$V:$V,"&gt;="&amp;B$3,'Base de datos'!$V:$V,"&lt;="&amp;EDATE(B$3,1),'Base de datos'!$T:$T,'Productividad por Reclutador'!$A7)</f>
        <v>11</v>
      </c>
      <c r="G7" s="6">
        <f t="shared" si="1"/>
        <v>-9</v>
      </c>
      <c r="H7" s="46">
        <v>35</v>
      </c>
      <c r="I7" s="6">
        <f>COUNTIFS('Base de datos'!$M:$M,"&gt;="&amp;H$3,'Base de datos'!$M:$M,"&lt;="&amp;EDATE(H$3,1),'Base de datos'!$T:$T,'Productividad por Reclutador'!$A7)</f>
        <v>30</v>
      </c>
      <c r="J7" s="6">
        <f t="shared" si="2"/>
        <v>-5</v>
      </c>
      <c r="K7" s="46">
        <v>20</v>
      </c>
      <c r="L7" s="6">
        <f>COUNTIFS('Base de datos'!$V:$V,"&gt;="&amp;H$3,'Base de datos'!$V:$V,"&lt;="&amp;EDATE(H$3,1),'Base de datos'!$T:$T,'Productividad por Reclutador'!$A7)</f>
        <v>21</v>
      </c>
      <c r="M7" s="6">
        <f t="shared" si="3"/>
        <v>1</v>
      </c>
      <c r="N7" s="46">
        <v>35</v>
      </c>
      <c r="O7" s="6">
        <f>COUNTIFS('Base de datos'!$M:$M,"&gt;="&amp;N$3,'Base de datos'!$M:$M,"&lt;="&amp;EDATE(N$3,1),'Base de datos'!$T:$T,'Productividad por Reclutador'!$A7)</f>
        <v>0</v>
      </c>
      <c r="P7" s="6">
        <f t="shared" si="4"/>
        <v>-35</v>
      </c>
      <c r="Q7" s="46">
        <v>20</v>
      </c>
      <c r="R7" s="6">
        <f>COUNTIFS('Base de datos'!$V:$V,"&gt;="&amp;N$3,'Base de datos'!$V:$V,"&lt;="&amp;EDATE(N$3,1),'Base de datos'!$T:$T,'Productividad por Reclutador'!$A7)</f>
        <v>0</v>
      </c>
      <c r="S7" s="6">
        <f t="shared" si="5"/>
        <v>-20</v>
      </c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</row>
    <row r="8" spans="1:74" x14ac:dyDescent="0.25">
      <c r="A8" s="6" t="s">
        <v>369</v>
      </c>
      <c r="B8" s="46">
        <v>36</v>
      </c>
      <c r="C8" s="6">
        <f>COUNTIFS('Base de datos'!$M:$M,"&gt;="&amp;B$3,'Base de datos'!$M:$M,"&lt;="&amp;EDATE(B$3,1),'Base de datos'!$T:$T,'Productividad por Reclutador'!$A8)</f>
        <v>0</v>
      </c>
      <c r="D8" s="6">
        <f t="shared" ref="D8" si="6">+C8-B8</f>
        <v>-36</v>
      </c>
      <c r="E8" s="46">
        <v>21</v>
      </c>
      <c r="F8" s="6">
        <f>COUNTIFS('Base de datos'!$V:$V,"&gt;="&amp;B$3,'Base de datos'!$V:$V,"&lt;="&amp;EDATE(B$3,1),'Base de datos'!$T:$T,'Productividad por Reclutador'!$A8)</f>
        <v>0</v>
      </c>
      <c r="G8" s="6">
        <f t="shared" ref="G8" si="7">+F8-E8</f>
        <v>-21</v>
      </c>
      <c r="H8" s="46">
        <v>36</v>
      </c>
      <c r="I8" s="6">
        <f>COUNTIFS('Base de datos'!$M:$M,"&gt;="&amp;H$3,'Base de datos'!$M:$M,"&lt;="&amp;EDATE(H$3,1),'Base de datos'!$T:$T,'Productividad por Reclutador'!$A8)</f>
        <v>11</v>
      </c>
      <c r="J8" s="6">
        <f t="shared" ref="J8" si="8">+I8-H8</f>
        <v>-25</v>
      </c>
      <c r="K8" s="46">
        <v>21</v>
      </c>
      <c r="L8" s="6">
        <f>COUNTIFS('Base de datos'!$V:$V,"&gt;="&amp;H$3,'Base de datos'!$V:$V,"&lt;="&amp;EDATE(H$3,1),'Base de datos'!$T:$T,'Productividad por Reclutador'!$A8)</f>
        <v>0</v>
      </c>
      <c r="M8" s="6">
        <f t="shared" ref="M8" si="9">+L8-K8</f>
        <v>-21</v>
      </c>
      <c r="N8" s="46">
        <v>36</v>
      </c>
      <c r="O8" s="6">
        <f>COUNTIFS('Base de datos'!$M:$M,"&gt;="&amp;N$3,'Base de datos'!$M:$M,"&lt;="&amp;EDATE(N$3,1),'Base de datos'!$T:$T,'Productividad por Reclutador'!$A8)</f>
        <v>0</v>
      </c>
      <c r="P8" s="6">
        <f t="shared" ref="P8" si="10">+O8-N8</f>
        <v>-36</v>
      </c>
      <c r="Q8" s="46">
        <v>21</v>
      </c>
      <c r="R8" s="6">
        <f>COUNTIFS('Base de datos'!$V:$V,"&gt;="&amp;N$3,'Base de datos'!$V:$V,"&lt;="&amp;EDATE(N$3,1),'Base de datos'!$T:$T,'Productividad por Reclutador'!$A8)</f>
        <v>0</v>
      </c>
      <c r="S8" s="6">
        <f t="shared" ref="S8" si="11">+R8-Q8</f>
        <v>-21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</row>
    <row r="9" spans="1:74" s="3" customFormat="1" x14ac:dyDescent="0.25">
      <c r="C9" s="29">
        <f>SUM(C4:C7)</f>
        <v>147</v>
      </c>
      <c r="D9" s="6">
        <f>SUM(D4:D7)</f>
        <v>7</v>
      </c>
      <c r="E9" s="4"/>
      <c r="F9" s="29">
        <f>SUM(F4:F7)</f>
        <v>54</v>
      </c>
      <c r="G9" s="6">
        <f>SUM(G4:G7)</f>
        <v>-26</v>
      </c>
      <c r="I9" s="29">
        <f>SUM(I4:I7)</f>
        <v>96</v>
      </c>
      <c r="J9" s="6">
        <f>SUM(J4:J7)</f>
        <v>-44</v>
      </c>
      <c r="K9" s="4"/>
      <c r="L9" s="29">
        <f>SUM(L4:L7)</f>
        <v>63</v>
      </c>
      <c r="M9" s="6">
        <f>SUM(M4:M7)</f>
        <v>-17</v>
      </c>
      <c r="O9" s="29">
        <f>SUM(O4:O7)</f>
        <v>0</v>
      </c>
      <c r="P9" s="6">
        <f>SUM(P4:P7)</f>
        <v>-140</v>
      </c>
      <c r="Q9" s="4"/>
      <c r="R9" s="29">
        <f>SUM(R4:R7)</f>
        <v>0</v>
      </c>
      <c r="S9" s="6">
        <f>SUM(S4:S7)</f>
        <v>-80</v>
      </c>
    </row>
  </sheetData>
  <mergeCells count="14">
    <mergeCell ref="B3:G3"/>
    <mergeCell ref="A2:A3"/>
    <mergeCell ref="H3:M3"/>
    <mergeCell ref="N3:S3"/>
    <mergeCell ref="T3:Y3"/>
    <mergeCell ref="BU2:BU3"/>
    <mergeCell ref="BJ3:BO3"/>
    <mergeCell ref="BP3:BT3"/>
    <mergeCell ref="Z3:AE3"/>
    <mergeCell ref="AF3:AK3"/>
    <mergeCell ref="AL3:AQ3"/>
    <mergeCell ref="AR3:AW3"/>
    <mergeCell ref="AX3:BC3"/>
    <mergeCell ref="BD3:BI3"/>
  </mergeCells>
  <conditionalFormatting sqref="D4:D9">
    <cfRule type="cellIs" dxfId="5" priority="9" operator="lessThan">
      <formula>0</formula>
    </cfRule>
  </conditionalFormatting>
  <conditionalFormatting sqref="G4:G9">
    <cfRule type="cellIs" dxfId="4" priority="7" operator="lessThan">
      <formula>0</formula>
    </cfRule>
  </conditionalFormatting>
  <conditionalFormatting sqref="J4:J9">
    <cfRule type="cellIs" dxfId="3" priority="4" operator="lessThan">
      <formula>0</formula>
    </cfRule>
  </conditionalFormatting>
  <conditionalFormatting sqref="M4:M9">
    <cfRule type="cellIs" dxfId="2" priority="3" operator="lessThan">
      <formula>0</formula>
    </cfRule>
  </conditionalFormatting>
  <conditionalFormatting sqref="P4:P9">
    <cfRule type="cellIs" dxfId="1" priority="2" operator="lessThan">
      <formula>0</formula>
    </cfRule>
  </conditionalFormatting>
  <conditionalFormatting sqref="S4:S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"/>
  <sheetViews>
    <sheetView workbookViewId="0">
      <selection activeCell="I30" sqref="I30"/>
    </sheetView>
  </sheetViews>
  <sheetFormatPr defaultColWidth="11.42578125" defaultRowHeight="15" x14ac:dyDescent="0.25"/>
  <cols>
    <col min="3" max="13" width="14" customWidth="1"/>
  </cols>
  <sheetData>
    <row r="2" spans="1:14" x14ac:dyDescent="0.25">
      <c r="A2" s="10" t="s">
        <v>97</v>
      </c>
      <c r="B2" s="10" t="s">
        <v>303</v>
      </c>
      <c r="C2" s="10" t="s">
        <v>304</v>
      </c>
      <c r="D2" s="10" t="s">
        <v>305</v>
      </c>
      <c r="E2" s="10" t="s">
        <v>306</v>
      </c>
      <c r="F2" s="10" t="s">
        <v>307</v>
      </c>
      <c r="G2" s="10" t="s">
        <v>308</v>
      </c>
      <c r="H2" s="10" t="s">
        <v>309</v>
      </c>
      <c r="I2" s="10" t="s">
        <v>310</v>
      </c>
      <c r="J2" s="10" t="s">
        <v>311</v>
      </c>
      <c r="K2" s="10" t="s">
        <v>312</v>
      </c>
      <c r="L2" s="10" t="s">
        <v>313</v>
      </c>
      <c r="M2" s="10" t="s">
        <v>314</v>
      </c>
      <c r="N2" s="10" t="s">
        <v>315</v>
      </c>
    </row>
    <row r="3" spans="1:14" x14ac:dyDescent="0.25">
      <c r="A3" s="6" t="s">
        <v>29</v>
      </c>
      <c r="B3" s="6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x14ac:dyDescent="0.25">
      <c r="A4" s="6" t="s">
        <v>23</v>
      </c>
      <c r="B4" s="6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4" x14ac:dyDescent="0.25">
      <c r="A5" s="6" t="s">
        <v>22</v>
      </c>
      <c r="B5" s="6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 x14ac:dyDescent="0.25">
      <c r="A6" s="6" t="s">
        <v>35</v>
      </c>
      <c r="B6" s="6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4" x14ac:dyDescent="0.25">
      <c r="A7" s="6" t="s">
        <v>369</v>
      </c>
      <c r="B7" s="6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16"/>
  <sheetViews>
    <sheetView showGridLines="0" workbookViewId="0">
      <selection activeCell="A14" sqref="A14"/>
    </sheetView>
  </sheetViews>
  <sheetFormatPr defaultColWidth="11.42578125" defaultRowHeight="15" x14ac:dyDescent="0.25"/>
  <cols>
    <col min="1" max="1" width="33.28515625" style="9" customWidth="1"/>
    <col min="2" max="16384" width="11.42578125" style="9"/>
  </cols>
  <sheetData>
    <row r="1" spans="1:2" x14ac:dyDescent="0.25">
      <c r="A1" s="18" t="s">
        <v>121</v>
      </c>
    </row>
    <row r="2" spans="1:2" x14ac:dyDescent="0.25">
      <c r="A2" s="18" t="s">
        <v>133</v>
      </c>
    </row>
    <row r="3" spans="1:2" x14ac:dyDescent="0.25">
      <c r="A3" s="18" t="s">
        <v>122</v>
      </c>
    </row>
    <row r="4" spans="1:2" x14ac:dyDescent="0.25">
      <c r="A4" s="18" t="s">
        <v>123</v>
      </c>
    </row>
    <row r="5" spans="1:2" x14ac:dyDescent="0.25">
      <c r="A5" s="18" t="s">
        <v>124</v>
      </c>
    </row>
    <row r="6" spans="1:2" ht="105" x14ac:dyDescent="0.25">
      <c r="A6" s="18" t="s">
        <v>259</v>
      </c>
      <c r="B6" s="18" t="s">
        <v>131</v>
      </c>
    </row>
    <row r="7" spans="1:2" x14ac:dyDescent="0.25">
      <c r="A7" s="18" t="s">
        <v>261</v>
      </c>
    </row>
    <row r="8" spans="1:2" x14ac:dyDescent="0.25">
      <c r="A8" s="18" t="s">
        <v>130</v>
      </c>
    </row>
    <row r="9" spans="1:2" x14ac:dyDescent="0.25">
      <c r="A9" s="18" t="s">
        <v>125</v>
      </c>
    </row>
    <row r="10" spans="1:2" x14ac:dyDescent="0.25">
      <c r="A10" s="18" t="s">
        <v>132</v>
      </c>
    </row>
    <row r="11" spans="1:2" ht="30" x14ac:dyDescent="0.25">
      <c r="A11" s="18" t="s">
        <v>131</v>
      </c>
    </row>
    <row r="12" spans="1:2" x14ac:dyDescent="0.25">
      <c r="A12" s="18" t="s">
        <v>260</v>
      </c>
    </row>
    <row r="13" spans="1:2" x14ac:dyDescent="0.25">
      <c r="A13" s="18" t="s">
        <v>126</v>
      </c>
    </row>
    <row r="14" spans="1:2" x14ac:dyDescent="0.25">
      <c r="A14" s="18" t="s">
        <v>127</v>
      </c>
    </row>
    <row r="15" spans="1:2" x14ac:dyDescent="0.25">
      <c r="A15" s="18" t="s">
        <v>128</v>
      </c>
    </row>
    <row r="16" spans="1:2" x14ac:dyDescent="0.25">
      <c r="A16" s="18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Portada</vt:lpstr>
      <vt:lpstr>Base de datos</vt:lpstr>
      <vt:lpstr>Hoja1</vt:lpstr>
      <vt:lpstr>Productividad MR por Reclutador</vt:lpstr>
      <vt:lpstr>Productividad por Reclutador</vt:lpstr>
      <vt:lpstr>Batting</vt:lpstr>
      <vt:lpstr>Medios de Reclutamiento</vt:lpstr>
    </vt:vector>
  </TitlesOfParts>
  <Company>FEMSA COmercio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Azpeitia Gabriela Ivette</dc:creator>
  <cp:lastModifiedBy>LIEB</cp:lastModifiedBy>
  <cp:lastPrinted>2018-02-28T21:16:19Z</cp:lastPrinted>
  <dcterms:created xsi:type="dcterms:W3CDTF">2018-01-15T23:38:21Z</dcterms:created>
  <dcterms:modified xsi:type="dcterms:W3CDTF">2018-05-07T23:05:51Z</dcterms:modified>
</cp:coreProperties>
</file>