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2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be_\Documents\Noé\SPORTSCIENCE\Monitorización de cargas\"/>
    </mc:Choice>
  </mc:AlternateContent>
  <xr:revisionPtr revIDLastSave="0" documentId="13_ncr:1_{3AF1C48A-B702-4FF6-8C39-516AFF58207A}" xr6:coauthVersionLast="47" xr6:coauthVersionMax="47" xr10:uidLastSave="{00000000-0000-0000-0000-000000000000}"/>
  <bookViews>
    <workbookView xWindow="-120" yWindow="-120" windowWidth="20730" windowHeight="11160" tabRatio="599" xr2:uid="{891C6D74-2B58-4B62-A979-50D4A8C5B56C}"/>
  </bookViews>
  <sheets>
    <sheet name="Diario de entrenamiento " sheetId="1" r:id="rId1"/>
    <sheet name="Mesociclos gráfic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97" i="1" l="1"/>
  <c r="R297" i="1"/>
  <c r="L297" i="1"/>
  <c r="X296" i="1"/>
  <c r="R296" i="1"/>
  <c r="L296" i="1"/>
  <c r="X295" i="1"/>
  <c r="R295" i="1"/>
  <c r="L295" i="1"/>
  <c r="X294" i="1"/>
  <c r="R294" i="1"/>
  <c r="L294" i="1"/>
  <c r="X293" i="1"/>
  <c r="R293" i="1"/>
  <c r="L293" i="1"/>
  <c r="X292" i="1"/>
  <c r="R292" i="1"/>
  <c r="L292" i="1"/>
  <c r="X291" i="1"/>
  <c r="R291" i="1"/>
  <c r="L291" i="1"/>
  <c r="X290" i="1"/>
  <c r="R290" i="1"/>
  <c r="L290" i="1"/>
  <c r="X289" i="1"/>
  <c r="R289" i="1"/>
  <c r="L289" i="1"/>
  <c r="X288" i="1"/>
  <c r="V298" i="1" s="1"/>
  <c r="AF286" i="1" s="1"/>
  <c r="R288" i="1"/>
  <c r="P300" i="1" s="1"/>
  <c r="L288" i="1"/>
  <c r="F297" i="1"/>
  <c r="F296" i="1"/>
  <c r="F295" i="1"/>
  <c r="F294" i="1"/>
  <c r="F293" i="1"/>
  <c r="F292" i="1"/>
  <c r="F291" i="1"/>
  <c r="F290" i="1"/>
  <c r="F289" i="1"/>
  <c r="D298" i="1" s="1"/>
  <c r="F288" i="1"/>
  <c r="D300" i="1" s="1"/>
  <c r="X256" i="1"/>
  <c r="R256" i="1"/>
  <c r="X255" i="1"/>
  <c r="R255" i="1"/>
  <c r="X254" i="1"/>
  <c r="R254" i="1"/>
  <c r="X253" i="1"/>
  <c r="R253" i="1"/>
  <c r="X252" i="1"/>
  <c r="R252" i="1"/>
  <c r="X251" i="1"/>
  <c r="R251" i="1"/>
  <c r="X250" i="1"/>
  <c r="R250" i="1"/>
  <c r="X249" i="1"/>
  <c r="R249" i="1"/>
  <c r="X248" i="1"/>
  <c r="R248" i="1"/>
  <c r="X247" i="1"/>
  <c r="R247" i="1"/>
  <c r="L256" i="1"/>
  <c r="F256" i="1"/>
  <c r="L255" i="1"/>
  <c r="F255" i="1"/>
  <c r="L254" i="1"/>
  <c r="F254" i="1"/>
  <c r="L253" i="1"/>
  <c r="F253" i="1"/>
  <c r="L252" i="1"/>
  <c r="F252" i="1"/>
  <c r="L251" i="1"/>
  <c r="F251" i="1"/>
  <c r="L250" i="1"/>
  <c r="F250" i="1"/>
  <c r="L249" i="1"/>
  <c r="F249" i="1"/>
  <c r="L248" i="1"/>
  <c r="F248" i="1"/>
  <c r="L247" i="1"/>
  <c r="F247" i="1"/>
  <c r="X215" i="1"/>
  <c r="R215" i="1"/>
  <c r="X214" i="1"/>
  <c r="R214" i="1"/>
  <c r="X213" i="1"/>
  <c r="R213" i="1"/>
  <c r="X212" i="1"/>
  <c r="R212" i="1"/>
  <c r="X211" i="1"/>
  <c r="R211" i="1"/>
  <c r="X210" i="1"/>
  <c r="R210" i="1"/>
  <c r="X209" i="1"/>
  <c r="R209" i="1"/>
  <c r="X208" i="1"/>
  <c r="R208" i="1"/>
  <c r="X207" i="1"/>
  <c r="R207" i="1"/>
  <c r="X206" i="1"/>
  <c r="R206" i="1"/>
  <c r="L215" i="1"/>
  <c r="L214" i="1"/>
  <c r="L213" i="1"/>
  <c r="L212" i="1"/>
  <c r="L211" i="1"/>
  <c r="L210" i="1"/>
  <c r="L209" i="1"/>
  <c r="L208" i="1"/>
  <c r="L207" i="1"/>
  <c r="L206" i="1"/>
  <c r="F215" i="1"/>
  <c r="F214" i="1"/>
  <c r="F213" i="1"/>
  <c r="F212" i="1"/>
  <c r="F211" i="1"/>
  <c r="F210" i="1"/>
  <c r="F209" i="1"/>
  <c r="F208" i="1"/>
  <c r="F207" i="1"/>
  <c r="F206" i="1"/>
  <c r="X175" i="1"/>
  <c r="X174" i="1"/>
  <c r="X173" i="1"/>
  <c r="X172" i="1"/>
  <c r="X171" i="1"/>
  <c r="X170" i="1"/>
  <c r="X169" i="1"/>
  <c r="X168" i="1"/>
  <c r="X167" i="1"/>
  <c r="X166" i="1"/>
  <c r="R175" i="1"/>
  <c r="R174" i="1"/>
  <c r="R173" i="1"/>
  <c r="R172" i="1"/>
  <c r="R171" i="1"/>
  <c r="R170" i="1"/>
  <c r="R169" i="1"/>
  <c r="R168" i="1"/>
  <c r="R167" i="1"/>
  <c r="R166" i="1"/>
  <c r="X131" i="1"/>
  <c r="X132" i="1"/>
  <c r="AC286" i="1" l="1"/>
  <c r="D299" i="1"/>
  <c r="J300" i="1"/>
  <c r="J298" i="1"/>
  <c r="V299" i="1"/>
  <c r="AF287" i="1" s="1"/>
  <c r="P298" i="1"/>
  <c r="AE286" i="1" s="1"/>
  <c r="V300" i="1"/>
  <c r="V259" i="1"/>
  <c r="P259" i="1"/>
  <c r="J259" i="1"/>
  <c r="V257" i="1"/>
  <c r="AF245" i="1" s="1"/>
  <c r="P257" i="1"/>
  <c r="AE245" i="1" s="1"/>
  <c r="D259" i="1"/>
  <c r="J257" i="1"/>
  <c r="AD245" i="1" s="1"/>
  <c r="D257" i="1"/>
  <c r="AC245" i="1" s="1"/>
  <c r="V218" i="1"/>
  <c r="P218" i="1"/>
  <c r="P216" i="1"/>
  <c r="AE204" i="1" s="1"/>
  <c r="V216" i="1"/>
  <c r="J218" i="1"/>
  <c r="J216" i="1"/>
  <c r="AD204" i="1" s="1"/>
  <c r="D218" i="1"/>
  <c r="D216" i="1"/>
  <c r="AC204" i="1" s="1"/>
  <c r="V176" i="1"/>
  <c r="V178" i="1"/>
  <c r="P178" i="1"/>
  <c r="P176" i="1"/>
  <c r="V305" i="1" l="1"/>
  <c r="J299" i="1"/>
  <c r="AD287" i="1" s="1"/>
  <c r="AD286" i="1"/>
  <c r="AC287" i="1"/>
  <c r="AG287" i="1" s="1"/>
  <c r="D301" i="1"/>
  <c r="AC308" i="1" s="1"/>
  <c r="AG286" i="1"/>
  <c r="AG289" i="1"/>
  <c r="AG290" i="1" s="1"/>
  <c r="D305" i="1"/>
  <c r="AG248" i="1"/>
  <c r="AG249" i="1" s="1"/>
  <c r="AG245" i="1"/>
  <c r="AF204" i="1"/>
  <c r="D264" i="1"/>
  <c r="P223" i="1"/>
  <c r="AG204" i="1"/>
  <c r="J305" i="1"/>
  <c r="J301" i="1"/>
  <c r="P305" i="1"/>
  <c r="P299" i="1"/>
  <c r="AE287" i="1" s="1"/>
  <c r="V301" i="1"/>
  <c r="D302" i="1"/>
  <c r="AD308" i="1" s="1"/>
  <c r="P264" i="1"/>
  <c r="P258" i="1"/>
  <c r="AE246" i="1" s="1"/>
  <c r="V264" i="1"/>
  <c r="V258" i="1"/>
  <c r="AF246" i="1" s="1"/>
  <c r="D258" i="1"/>
  <c r="J264" i="1"/>
  <c r="J258" i="1"/>
  <c r="AD246" i="1" s="1"/>
  <c r="AG207" i="1"/>
  <c r="AG208" i="1" s="1"/>
  <c r="P217" i="1"/>
  <c r="AE205" i="1" s="1"/>
  <c r="V223" i="1"/>
  <c r="V217" i="1"/>
  <c r="AF205" i="1" s="1"/>
  <c r="V183" i="1"/>
  <c r="AF164" i="1"/>
  <c r="P177" i="1"/>
  <c r="AE164" i="1"/>
  <c r="D223" i="1"/>
  <c r="J217" i="1"/>
  <c r="AD205" i="1" s="1"/>
  <c r="J223" i="1"/>
  <c r="D217" i="1"/>
  <c r="V177" i="1"/>
  <c r="V179" i="1" s="1"/>
  <c r="P179" i="1"/>
  <c r="L175" i="1"/>
  <c r="L174" i="1"/>
  <c r="L173" i="1"/>
  <c r="L172" i="1"/>
  <c r="L171" i="1"/>
  <c r="L170" i="1"/>
  <c r="L169" i="1"/>
  <c r="L168" i="1"/>
  <c r="L167" i="1"/>
  <c r="L166" i="1"/>
  <c r="F175" i="1"/>
  <c r="F174" i="1"/>
  <c r="F173" i="1"/>
  <c r="F172" i="1"/>
  <c r="F171" i="1"/>
  <c r="F170" i="1"/>
  <c r="F169" i="1"/>
  <c r="F168" i="1"/>
  <c r="F167" i="1"/>
  <c r="F166" i="1"/>
  <c r="X135" i="1"/>
  <c r="X134" i="1"/>
  <c r="X133" i="1"/>
  <c r="X130" i="1"/>
  <c r="X129" i="1"/>
  <c r="X128" i="1"/>
  <c r="X127" i="1"/>
  <c r="X126" i="1"/>
  <c r="R135" i="1"/>
  <c r="R134" i="1"/>
  <c r="R133" i="1"/>
  <c r="R132" i="1"/>
  <c r="R131" i="1"/>
  <c r="R130" i="1"/>
  <c r="R129" i="1"/>
  <c r="R128" i="1"/>
  <c r="R127" i="1"/>
  <c r="R126" i="1"/>
  <c r="L135" i="1"/>
  <c r="L134" i="1"/>
  <c r="L133" i="1"/>
  <c r="L132" i="1"/>
  <c r="L131" i="1"/>
  <c r="L130" i="1"/>
  <c r="L129" i="1"/>
  <c r="L128" i="1"/>
  <c r="L127" i="1"/>
  <c r="L126" i="1"/>
  <c r="F135" i="1"/>
  <c r="F134" i="1"/>
  <c r="F133" i="1"/>
  <c r="F132" i="1"/>
  <c r="F131" i="1"/>
  <c r="F130" i="1"/>
  <c r="F129" i="1"/>
  <c r="F128" i="1"/>
  <c r="F127" i="1"/>
  <c r="F126" i="1"/>
  <c r="X94" i="1"/>
  <c r="X93" i="1"/>
  <c r="X92" i="1"/>
  <c r="X91" i="1"/>
  <c r="X90" i="1"/>
  <c r="X89" i="1"/>
  <c r="X88" i="1"/>
  <c r="X87" i="1"/>
  <c r="X86" i="1"/>
  <c r="X85" i="1"/>
  <c r="R94" i="1"/>
  <c r="R93" i="1"/>
  <c r="R92" i="1"/>
  <c r="R91" i="1"/>
  <c r="R90" i="1"/>
  <c r="R89" i="1"/>
  <c r="R88" i="1"/>
  <c r="R87" i="1"/>
  <c r="R86" i="1"/>
  <c r="R85" i="1"/>
  <c r="L94" i="1"/>
  <c r="L93" i="1"/>
  <c r="L92" i="1"/>
  <c r="L91" i="1"/>
  <c r="L90" i="1"/>
  <c r="L89" i="1"/>
  <c r="L88" i="1"/>
  <c r="L87" i="1"/>
  <c r="L86" i="1"/>
  <c r="L85" i="1"/>
  <c r="F94" i="1"/>
  <c r="F93" i="1"/>
  <c r="F92" i="1"/>
  <c r="F91" i="1"/>
  <c r="F90" i="1"/>
  <c r="F89" i="1"/>
  <c r="F88" i="1"/>
  <c r="F87" i="1"/>
  <c r="F86" i="1"/>
  <c r="F85" i="1"/>
  <c r="X55" i="1"/>
  <c r="X54" i="1"/>
  <c r="X53" i="1"/>
  <c r="X52" i="1"/>
  <c r="X51" i="1"/>
  <c r="X50" i="1"/>
  <c r="X49" i="1"/>
  <c r="X48" i="1"/>
  <c r="X47" i="1"/>
  <c r="X46" i="1"/>
  <c r="R55" i="1"/>
  <c r="R54" i="1"/>
  <c r="R53" i="1"/>
  <c r="R52" i="1"/>
  <c r="R51" i="1"/>
  <c r="R50" i="1"/>
  <c r="R49" i="1"/>
  <c r="R48" i="1"/>
  <c r="R47" i="1"/>
  <c r="R46" i="1"/>
  <c r="L53" i="1"/>
  <c r="L55" i="1"/>
  <c r="L54" i="1"/>
  <c r="L52" i="1"/>
  <c r="L51" i="1"/>
  <c r="L50" i="1"/>
  <c r="L49" i="1"/>
  <c r="L48" i="1"/>
  <c r="L47" i="1"/>
  <c r="L46" i="1"/>
  <c r="F55" i="1"/>
  <c r="F54" i="1"/>
  <c r="F53" i="1"/>
  <c r="F52" i="1"/>
  <c r="F51" i="1"/>
  <c r="F50" i="1"/>
  <c r="F49" i="1"/>
  <c r="F48" i="1"/>
  <c r="F47" i="1"/>
  <c r="F46" i="1"/>
  <c r="AC6" i="1"/>
  <c r="X15" i="1"/>
  <c r="R15" i="1"/>
  <c r="L15" i="1"/>
  <c r="F15" i="1"/>
  <c r="X14" i="1"/>
  <c r="X13" i="1"/>
  <c r="X12" i="1"/>
  <c r="X11" i="1"/>
  <c r="X10" i="1"/>
  <c r="X9" i="1"/>
  <c r="X8" i="1"/>
  <c r="X7" i="1"/>
  <c r="X6" i="1"/>
  <c r="R14" i="1"/>
  <c r="R13" i="1"/>
  <c r="R12" i="1"/>
  <c r="R11" i="1"/>
  <c r="R10" i="1"/>
  <c r="R9" i="1"/>
  <c r="R8" i="1"/>
  <c r="R7" i="1"/>
  <c r="R6" i="1"/>
  <c r="L14" i="1"/>
  <c r="L13" i="1"/>
  <c r="L12" i="1"/>
  <c r="L11" i="1"/>
  <c r="L10" i="1"/>
  <c r="L9" i="1"/>
  <c r="L8" i="1"/>
  <c r="L7" i="1"/>
  <c r="L6" i="1"/>
  <c r="F14" i="1"/>
  <c r="F6" i="1"/>
  <c r="F7" i="1"/>
  <c r="F8" i="1"/>
  <c r="F9" i="1"/>
  <c r="F10" i="1"/>
  <c r="F11" i="1"/>
  <c r="F12" i="1"/>
  <c r="F13" i="1"/>
  <c r="V302" i="1" l="1"/>
  <c r="AD311" i="1" s="1"/>
  <c r="AC311" i="1"/>
  <c r="J302" i="1"/>
  <c r="AD309" i="1" s="1"/>
  <c r="AC309" i="1"/>
  <c r="J303" i="1"/>
  <c r="AD288" i="1" s="1"/>
  <c r="D260" i="1"/>
  <c r="AC267" i="1" s="1"/>
  <c r="D303" i="1"/>
  <c r="AC288" i="1" s="1"/>
  <c r="AC246" i="1"/>
  <c r="AG246" i="1" s="1"/>
  <c r="D219" i="1"/>
  <c r="D262" i="1"/>
  <c r="AC247" i="1" s="1"/>
  <c r="AC205" i="1"/>
  <c r="AG205" i="1" s="1"/>
  <c r="P221" i="1"/>
  <c r="AE206" i="1" s="1"/>
  <c r="D136" i="1"/>
  <c r="P58" i="1"/>
  <c r="P301" i="1"/>
  <c r="P303" i="1"/>
  <c r="AE288" i="1" s="1"/>
  <c r="V303" i="1"/>
  <c r="AF288" i="1" s="1"/>
  <c r="J262" i="1"/>
  <c r="AD247" i="1" s="1"/>
  <c r="P262" i="1"/>
  <c r="AE247" i="1" s="1"/>
  <c r="V262" i="1"/>
  <c r="AF247" i="1" s="1"/>
  <c r="P260" i="1"/>
  <c r="V260" i="1"/>
  <c r="D261" i="1"/>
  <c r="J260" i="1"/>
  <c r="P219" i="1"/>
  <c r="V221" i="1"/>
  <c r="AF206" i="1" s="1"/>
  <c r="V219" i="1"/>
  <c r="V180" i="1"/>
  <c r="AC189" i="1"/>
  <c r="AC124" i="1"/>
  <c r="V56" i="1"/>
  <c r="AE165" i="1"/>
  <c r="AF165" i="1"/>
  <c r="D58" i="1"/>
  <c r="P180" i="1"/>
  <c r="AC188" i="1"/>
  <c r="J219" i="1"/>
  <c r="J178" i="1"/>
  <c r="J176" i="1"/>
  <c r="D176" i="1"/>
  <c r="D178" i="1"/>
  <c r="V138" i="1"/>
  <c r="V136" i="1"/>
  <c r="P138" i="1"/>
  <c r="P136" i="1"/>
  <c r="J136" i="1"/>
  <c r="J138" i="1"/>
  <c r="D138" i="1"/>
  <c r="D137" i="1"/>
  <c r="AC125" i="1" s="1"/>
  <c r="V97" i="1"/>
  <c r="V95" i="1"/>
  <c r="D143" i="1" s="1"/>
  <c r="P97" i="1"/>
  <c r="P95" i="1"/>
  <c r="J97" i="1"/>
  <c r="J95" i="1"/>
  <c r="D95" i="1"/>
  <c r="D97" i="1"/>
  <c r="J58" i="1"/>
  <c r="V58" i="1"/>
  <c r="P56" i="1"/>
  <c r="J56" i="1"/>
  <c r="D56" i="1"/>
  <c r="D18" i="1"/>
  <c r="J16" i="1"/>
  <c r="P16" i="1"/>
  <c r="J18" i="1"/>
  <c r="P18" i="1"/>
  <c r="V16" i="1"/>
  <c r="V18" i="1"/>
  <c r="D16" i="1"/>
  <c r="AC4" i="1" s="1"/>
  <c r="P302" i="1" l="1"/>
  <c r="AD310" i="1" s="1"/>
  <c r="AC310" i="1"/>
  <c r="V261" i="1"/>
  <c r="AD270" i="1" s="1"/>
  <c r="AC270" i="1"/>
  <c r="P261" i="1"/>
  <c r="AC269" i="1"/>
  <c r="J261" i="1"/>
  <c r="AC268" i="1"/>
  <c r="AD267" i="1"/>
  <c r="P220" i="1"/>
  <c r="AC228" i="1"/>
  <c r="J220" i="1"/>
  <c r="AC227" i="1"/>
  <c r="AC226" i="1"/>
  <c r="D220" i="1"/>
  <c r="AD226" i="1" s="1"/>
  <c r="V23" i="1"/>
  <c r="J23" i="1"/>
  <c r="Z297" i="1"/>
  <c r="V304" i="1" s="1"/>
  <c r="AE311" i="1" s="1"/>
  <c r="V220" i="1"/>
  <c r="AC229" i="1"/>
  <c r="J102" i="1"/>
  <c r="AD83" i="1"/>
  <c r="J177" i="1"/>
  <c r="J179" i="1" s="1"/>
  <c r="AD164" i="1"/>
  <c r="J183" i="1"/>
  <c r="P183" i="1"/>
  <c r="AF44" i="1"/>
  <c r="V63" i="1"/>
  <c r="AD189" i="1"/>
  <c r="D63" i="1"/>
  <c r="AC44" i="1"/>
  <c r="AE4" i="1"/>
  <c r="P23" i="1"/>
  <c r="J57" i="1"/>
  <c r="J63" i="1"/>
  <c r="AD44" i="1"/>
  <c r="P137" i="1"/>
  <c r="AE125" i="1" s="1"/>
  <c r="AE124" i="1"/>
  <c r="AD188" i="1"/>
  <c r="AE44" i="1"/>
  <c r="P63" i="1"/>
  <c r="D177" i="1"/>
  <c r="AC164" i="1"/>
  <c r="AG164" i="1" s="1"/>
  <c r="D96" i="1"/>
  <c r="AC83" i="1"/>
  <c r="AG83" i="1" s="1"/>
  <c r="D102" i="1"/>
  <c r="AF124" i="1"/>
  <c r="D183" i="1"/>
  <c r="V143" i="1"/>
  <c r="J137" i="1"/>
  <c r="P143" i="1"/>
  <c r="AD124" i="1"/>
  <c r="J143" i="1"/>
  <c r="P102" i="1"/>
  <c r="V102" i="1"/>
  <c r="AE83" i="1"/>
  <c r="V137" i="1"/>
  <c r="AF125" i="1" s="1"/>
  <c r="P139" i="1"/>
  <c r="J139" i="1"/>
  <c r="D139" i="1"/>
  <c r="AC146" i="1" s="1"/>
  <c r="V96" i="1"/>
  <c r="AF84" i="1" s="1"/>
  <c r="AF83" i="1"/>
  <c r="P96" i="1"/>
  <c r="J96" i="1"/>
  <c r="D98" i="1"/>
  <c r="V57" i="1"/>
  <c r="P57" i="1"/>
  <c r="J59" i="1"/>
  <c r="D57" i="1"/>
  <c r="P17" i="1"/>
  <c r="V17" i="1"/>
  <c r="AF4" i="1"/>
  <c r="J17" i="1"/>
  <c r="AD4" i="1"/>
  <c r="AG4" i="1" s="1"/>
  <c r="D17" i="1"/>
  <c r="AC5" i="1" s="1"/>
  <c r="Z256" i="1" l="1"/>
  <c r="V263" i="1" s="1"/>
  <c r="AE270" i="1" s="1"/>
  <c r="Z296" i="1"/>
  <c r="P304" i="1" s="1"/>
  <c r="AE310" i="1" s="1"/>
  <c r="AD269" i="1"/>
  <c r="Z295" i="1"/>
  <c r="J304" i="1" s="1"/>
  <c r="AE309" i="1" s="1"/>
  <c r="Z294" i="1"/>
  <c r="D304" i="1" s="1"/>
  <c r="AE308" i="1" s="1"/>
  <c r="AD268" i="1"/>
  <c r="AD229" i="1"/>
  <c r="Z255" i="1"/>
  <c r="P263" i="1" s="1"/>
  <c r="AE269" i="1" s="1"/>
  <c r="AD228" i="1"/>
  <c r="Z254" i="1"/>
  <c r="J263" i="1" s="1"/>
  <c r="AE268" i="1" s="1"/>
  <c r="Z253" i="1"/>
  <c r="D263" i="1" s="1"/>
  <c r="AE267" i="1" s="1"/>
  <c r="AD227" i="1"/>
  <c r="Z214" i="1"/>
  <c r="J222" i="1" s="1"/>
  <c r="AE227" i="1" s="1"/>
  <c r="Z215" i="1"/>
  <c r="P222" i="1" s="1"/>
  <c r="AE228" i="1" s="1"/>
  <c r="AG127" i="1"/>
  <c r="AG128" i="1" s="1"/>
  <c r="AG124" i="1"/>
  <c r="V98" i="1"/>
  <c r="AG86" i="1"/>
  <c r="AG87" i="1" s="1"/>
  <c r="AG44" i="1"/>
  <c r="AG47" i="1"/>
  <c r="AG48" i="1" s="1"/>
  <c r="V61" i="1"/>
  <c r="AF46" i="1" s="1"/>
  <c r="Z216" i="1"/>
  <c r="P21" i="1"/>
  <c r="AE6" i="1" s="1"/>
  <c r="J180" i="1"/>
  <c r="Z213" i="1" s="1"/>
  <c r="D222" i="1" s="1"/>
  <c r="AE226" i="1" s="1"/>
  <c r="AC187" i="1"/>
  <c r="D61" i="1"/>
  <c r="AC46" i="1" s="1"/>
  <c r="AC45" i="1"/>
  <c r="D99" i="1"/>
  <c r="AD105" i="1" s="1"/>
  <c r="AC105" i="1"/>
  <c r="P140" i="1"/>
  <c r="AD148" i="1" s="1"/>
  <c r="AC148" i="1"/>
  <c r="J61" i="1"/>
  <c r="AD46" i="1" s="1"/>
  <c r="AD45" i="1"/>
  <c r="AD165" i="1"/>
  <c r="P181" i="1"/>
  <c r="AE166" i="1" s="1"/>
  <c r="V181" i="1"/>
  <c r="AF166" i="1" s="1"/>
  <c r="J221" i="1"/>
  <c r="AD206" i="1" s="1"/>
  <c r="AF5" i="1"/>
  <c r="V21" i="1"/>
  <c r="AF6" i="1" s="1"/>
  <c r="J100" i="1"/>
  <c r="AD85" i="1" s="1"/>
  <c r="AD84" i="1"/>
  <c r="D100" i="1"/>
  <c r="AC84" i="1"/>
  <c r="AD5" i="1"/>
  <c r="J21" i="1"/>
  <c r="AD6" i="1" s="1"/>
  <c r="AC165" i="1"/>
  <c r="AG165" i="1" s="1"/>
  <c r="D221" i="1"/>
  <c r="AC206" i="1" s="1"/>
  <c r="P19" i="1"/>
  <c r="P20" i="1" s="1"/>
  <c r="V19" i="1"/>
  <c r="J60" i="1"/>
  <c r="AD67" i="1" s="1"/>
  <c r="AC67" i="1"/>
  <c r="AE5" i="1"/>
  <c r="AG5" i="1" s="1"/>
  <c r="P61" i="1"/>
  <c r="AE46" i="1" s="1"/>
  <c r="AE45" i="1"/>
  <c r="D179" i="1"/>
  <c r="AG167" i="1"/>
  <c r="AG168" i="1" s="1"/>
  <c r="J140" i="1"/>
  <c r="AC147" i="1"/>
  <c r="J181" i="1"/>
  <c r="AD166" i="1" s="1"/>
  <c r="D181" i="1"/>
  <c r="AC166" i="1" s="1"/>
  <c r="V141" i="1"/>
  <c r="AF126" i="1" s="1"/>
  <c r="AD125" i="1"/>
  <c r="AG125" i="1" s="1"/>
  <c r="P141" i="1"/>
  <c r="AE126" i="1" s="1"/>
  <c r="J141" i="1"/>
  <c r="AD126" i="1" s="1"/>
  <c r="V100" i="1"/>
  <c r="AF85" i="1" s="1"/>
  <c r="P100" i="1"/>
  <c r="AE85" i="1" s="1"/>
  <c r="D141" i="1"/>
  <c r="AC126" i="1" s="1"/>
  <c r="AE84" i="1"/>
  <c r="V59" i="1"/>
  <c r="AC85" i="1"/>
  <c r="AF45" i="1"/>
  <c r="V139" i="1"/>
  <c r="D140" i="1"/>
  <c r="AD146" i="1" s="1"/>
  <c r="V99" i="1"/>
  <c r="AC108" i="1"/>
  <c r="P98" i="1"/>
  <c r="J98" i="1"/>
  <c r="P59" i="1"/>
  <c r="D59" i="1"/>
  <c r="J19" i="1"/>
  <c r="AG7" i="1"/>
  <c r="AG8" i="1" s="1"/>
  <c r="V20" i="1"/>
  <c r="AC29" i="1"/>
  <c r="J20" i="1"/>
  <c r="AC27" i="1"/>
  <c r="D19" i="1"/>
  <c r="V222" i="1" l="1"/>
  <c r="AE229" i="1" s="1"/>
  <c r="AD147" i="1"/>
  <c r="Z135" i="1"/>
  <c r="P142" i="1" s="1"/>
  <c r="AG84" i="1"/>
  <c r="AG45" i="1"/>
  <c r="Z92" i="1"/>
  <c r="D101" i="1" s="1"/>
  <c r="AC28" i="1"/>
  <c r="J99" i="1"/>
  <c r="Z93" i="1" s="1"/>
  <c r="J101" i="1" s="1"/>
  <c r="AC106" i="1"/>
  <c r="P60" i="1"/>
  <c r="AD68" i="1" s="1"/>
  <c r="AC68" i="1"/>
  <c r="AD187" i="1"/>
  <c r="D60" i="1"/>
  <c r="Z54" i="1" s="1"/>
  <c r="J62" i="1" s="1"/>
  <c r="AC66" i="1"/>
  <c r="D180" i="1"/>
  <c r="Z174" i="1" s="1"/>
  <c r="J182" i="1" s="1"/>
  <c r="AC186" i="1"/>
  <c r="V140" i="1"/>
  <c r="AC149" i="1"/>
  <c r="P99" i="1"/>
  <c r="AC107" i="1"/>
  <c r="V60" i="1"/>
  <c r="AC69" i="1"/>
  <c r="AD108" i="1"/>
  <c r="AD27" i="1"/>
  <c r="AD28" i="1"/>
  <c r="D20" i="1"/>
  <c r="AC26" i="1"/>
  <c r="AD29" i="1"/>
  <c r="Z173" i="1" l="1"/>
  <c r="D182" i="1" s="1"/>
  <c r="AD149" i="1"/>
  <c r="Z175" i="1"/>
  <c r="P182" i="1" s="1"/>
  <c r="AD107" i="1"/>
  <c r="Z134" i="1"/>
  <c r="J142" i="1" s="1"/>
  <c r="AD106" i="1"/>
  <c r="Z133" i="1"/>
  <c r="D142" i="1" s="1"/>
  <c r="AE146" i="1" s="1"/>
  <c r="Z94" i="1"/>
  <c r="P101" i="1" s="1"/>
  <c r="Z53" i="1"/>
  <c r="D62" i="1" s="1"/>
  <c r="AD66" i="1"/>
  <c r="Z56" i="1"/>
  <c r="V62" i="1" s="1"/>
  <c r="Z55" i="1"/>
  <c r="P62" i="1" s="1"/>
  <c r="Z16" i="1"/>
  <c r="V22" i="1" s="1"/>
  <c r="AD186" i="1"/>
  <c r="Z176" i="1"/>
  <c r="V182" i="1" s="1"/>
  <c r="Z136" i="1"/>
  <c r="V142" i="1" s="1"/>
  <c r="AE149" i="1" s="1"/>
  <c r="Z95" i="1"/>
  <c r="AD69" i="1"/>
  <c r="AE148" i="1"/>
  <c r="AD26" i="1"/>
  <c r="AE147" i="1" l="1"/>
  <c r="AE105" i="1"/>
  <c r="V101" i="1"/>
  <c r="AE108" i="1" s="1"/>
  <c r="AE186" i="1"/>
  <c r="AE189" i="1"/>
  <c r="AE188" i="1"/>
  <c r="AE187" i="1"/>
  <c r="AE107" i="1"/>
  <c r="AE106" i="1"/>
  <c r="AE69" i="1"/>
  <c r="AE67" i="1"/>
  <c r="AE66" i="1"/>
  <c r="AE68" i="1"/>
  <c r="P22" i="1"/>
  <c r="AE28" i="1" s="1"/>
  <c r="J22" i="1"/>
  <c r="D22" i="1"/>
  <c r="AE26" i="1" l="1"/>
  <c r="AE27" i="1"/>
  <c r="AE29" i="1"/>
</calcChain>
</file>

<file path=xl/sharedStrings.xml><?xml version="1.0" encoding="utf-8"?>
<sst xmlns="http://schemas.openxmlformats.org/spreadsheetml/2006/main" count="994" uniqueCount="127">
  <si>
    <t>DÍA</t>
  </si>
  <si>
    <t>MONITORIZACIÓN DE CARGA</t>
  </si>
  <si>
    <t xml:space="preserve">Semana: </t>
  </si>
  <si>
    <r>
      <rPr>
        <b/>
        <sz val="11"/>
        <color theme="1"/>
        <rFont val="Calibri"/>
        <family val="2"/>
        <scheme val="minor"/>
      </rPr>
      <t xml:space="preserve">Mic: </t>
    </r>
    <r>
      <rPr>
        <sz val="11"/>
        <color theme="1"/>
        <rFont val="Calibri"/>
        <family val="2"/>
        <scheme val="minor"/>
      </rPr>
      <t>1</t>
    </r>
  </si>
  <si>
    <t>ACTIVIDAD DE ENTRENAMIENTO</t>
  </si>
  <si>
    <r>
      <rPr>
        <b/>
        <sz val="11"/>
        <color theme="1"/>
        <rFont val="Calibri"/>
        <family val="2"/>
        <scheme val="minor"/>
      </rPr>
      <t xml:space="preserve">RPE </t>
    </r>
    <r>
      <rPr>
        <sz val="11"/>
        <color theme="1"/>
        <rFont val="Calibri"/>
        <family val="2"/>
        <scheme val="minor"/>
      </rPr>
      <t>Sesión</t>
    </r>
  </si>
  <si>
    <t>Duración</t>
  </si>
  <si>
    <t>Carga</t>
  </si>
  <si>
    <t>Lunes</t>
  </si>
  <si>
    <t>Martes</t>
  </si>
  <si>
    <t>Miércoles</t>
  </si>
  <si>
    <t>Jueves</t>
  </si>
  <si>
    <t>Viernes</t>
  </si>
  <si>
    <t>Sabado</t>
  </si>
  <si>
    <t>Domingo</t>
  </si>
  <si>
    <t>Carga semanal</t>
  </si>
  <si>
    <t>índice de fatiga</t>
  </si>
  <si>
    <t>Carga media</t>
  </si>
  <si>
    <t>Desviación estandar</t>
  </si>
  <si>
    <t>índice de monotonía</t>
  </si>
  <si>
    <t>Relación carga aguda:crónica</t>
  </si>
  <si>
    <t>índice de adaptación</t>
  </si>
  <si>
    <t>Mic: 2</t>
  </si>
  <si>
    <t>Mic: 3</t>
  </si>
  <si>
    <t>Mic: 4</t>
  </si>
  <si>
    <t>Microciclo 1</t>
  </si>
  <si>
    <t>Microciclo 2</t>
  </si>
  <si>
    <t>Microciclo 3</t>
  </si>
  <si>
    <t>Microciclo 4</t>
  </si>
  <si>
    <t>Carga total mesociclo</t>
  </si>
  <si>
    <t>Carga media mesociclo</t>
  </si>
  <si>
    <t>Total</t>
  </si>
  <si>
    <t>Columna1</t>
  </si>
  <si>
    <t>Indicador</t>
  </si>
  <si>
    <t>Fátiga</t>
  </si>
  <si>
    <t>Adaptación</t>
  </si>
  <si>
    <t>Mic: 5</t>
  </si>
  <si>
    <t>Mic: 6</t>
  </si>
  <si>
    <t>Lunes extra</t>
  </si>
  <si>
    <t>Microciclo 5</t>
  </si>
  <si>
    <t>Microciclo 6</t>
  </si>
  <si>
    <t>Mic: 7</t>
  </si>
  <si>
    <t>Mic: 8</t>
  </si>
  <si>
    <t>Mic: 9</t>
  </si>
  <si>
    <t>Mic: 10</t>
  </si>
  <si>
    <t>Mic: 11</t>
  </si>
  <si>
    <t>Mic: 12</t>
  </si>
  <si>
    <t>Mic: 13</t>
  </si>
  <si>
    <t>Mic: 14</t>
  </si>
  <si>
    <t>Mic: 15</t>
  </si>
  <si>
    <t>Mic: 16</t>
  </si>
  <si>
    <t>Microciclo 13</t>
  </si>
  <si>
    <t>Microciclo 14</t>
  </si>
  <si>
    <t>Microciclo 15</t>
  </si>
  <si>
    <t>Microciclo 16</t>
  </si>
  <si>
    <t>Mic: 17</t>
  </si>
  <si>
    <t>Mic: 18</t>
  </si>
  <si>
    <t>Variabilidad de la carga %</t>
  </si>
  <si>
    <t>Mic: 19</t>
  </si>
  <si>
    <t>Mic: 20</t>
  </si>
  <si>
    <t>Mic: 21</t>
  </si>
  <si>
    <t>Mic: 22</t>
  </si>
  <si>
    <t>índice de fátiga crónica mic. 5</t>
  </si>
  <si>
    <t>índice de fátiga crónica mic. 6</t>
  </si>
  <si>
    <t>índice de fátiga crónica mic. 7</t>
  </si>
  <si>
    <t>índice de fátiga crónica mic 8:</t>
  </si>
  <si>
    <t>índice de fatiga crónica mic. 4</t>
  </si>
  <si>
    <t>índice de fátiga crónica mic. 9</t>
  </si>
  <si>
    <t>índice de fátiga crónica mic. 10</t>
  </si>
  <si>
    <t>índice de fátiga crónica mic. 11</t>
  </si>
  <si>
    <t>índice de fátiga crónica mic. 12</t>
  </si>
  <si>
    <t>índice de fátiga crónica mic. 16</t>
  </si>
  <si>
    <t>índice de fátiga crónica mic. 20:</t>
  </si>
  <si>
    <t>Mic: 23</t>
  </si>
  <si>
    <t>Mic: 24</t>
  </si>
  <si>
    <t>índice de fátiga crónica mic. 24:</t>
  </si>
  <si>
    <t>índice de fátiga crónica mic. 13</t>
  </si>
  <si>
    <t>índice de fátiga crónica mic. 14</t>
  </si>
  <si>
    <t>índice de fátiga crónica mic. 15</t>
  </si>
  <si>
    <t>índice de fátiga crónica mic. 17</t>
  </si>
  <si>
    <t>índice de fátiga crónica mic. 18</t>
  </si>
  <si>
    <t>índice de fátiga crónica mic. 19</t>
  </si>
  <si>
    <t>índice de fátiga crónica mic. 21</t>
  </si>
  <si>
    <t>índice de fátiga crónica mic. 22</t>
  </si>
  <si>
    <t>índice de fátiga crónica mic. 23</t>
  </si>
  <si>
    <t>Microciclo 7</t>
  </si>
  <si>
    <t>Microciclo 8</t>
  </si>
  <si>
    <t>Microciclo 9</t>
  </si>
  <si>
    <t>Microciclo 10</t>
  </si>
  <si>
    <t>Microciclo 11</t>
  </si>
  <si>
    <t>Microciclo 12</t>
  </si>
  <si>
    <t>Microciclo 17</t>
  </si>
  <si>
    <t>Microciclo 18</t>
  </si>
  <si>
    <t>Microciclo 19</t>
  </si>
  <si>
    <t>Microciclo 20</t>
  </si>
  <si>
    <t>Microciclo 21</t>
  </si>
  <si>
    <t>Microciclo 22</t>
  </si>
  <si>
    <t>Microciclo 23</t>
  </si>
  <si>
    <t>Microciclo 24</t>
  </si>
  <si>
    <t>Mic: 25</t>
  </si>
  <si>
    <t>Mic: 26</t>
  </si>
  <si>
    <t>Mic: 27</t>
  </si>
  <si>
    <t>Mic: 28</t>
  </si>
  <si>
    <t>índice de fátiga crónica mic. 25</t>
  </si>
  <si>
    <t>índice de fátiga crónica mic. 26</t>
  </si>
  <si>
    <t>índice de fátiga crónica mic. 27</t>
  </si>
  <si>
    <t>índice de fátiga crónica mic. 28:</t>
  </si>
  <si>
    <t>Mic: 29</t>
  </si>
  <si>
    <t>Microciclo 29</t>
  </si>
  <si>
    <t>Mic: 30</t>
  </si>
  <si>
    <t>Mic: 31</t>
  </si>
  <si>
    <t>Mic: 32</t>
  </si>
  <si>
    <t>índice de fátiga crónica mic. 29</t>
  </si>
  <si>
    <t>índice de fátiga crónica mic. 30</t>
  </si>
  <si>
    <t>índice de fátiga crónica mic. 31</t>
  </si>
  <si>
    <t>índice de fátiga crónica mic. 32</t>
  </si>
  <si>
    <t xml:space="preserve">Nombre: </t>
  </si>
  <si>
    <t xml:space="preserve">Equipo: </t>
  </si>
  <si>
    <t>Hoja de monitorización de cargas RPE Sportscience by Noé García Pérez Rul is licensed under a Creative Commons Reconocimiento-NoComercial 4.0 Internacional License.</t>
  </si>
  <si>
    <t>Creado a partir de la obra en https://www.kinesis-blog.com/2022/01/monitorizacion-de-la-carga-en_01655928422.html.</t>
  </si>
  <si>
    <t>Microciclo 25</t>
  </si>
  <si>
    <t>Microciclo 26</t>
  </si>
  <si>
    <t>Microciclo 27</t>
  </si>
  <si>
    <t>Microciclo 28</t>
  </si>
  <si>
    <t>Microciclo 30</t>
  </si>
  <si>
    <t>Microciclo 31</t>
  </si>
  <si>
    <t>Microciclo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</si>
</sst>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49CCF"/>
      <name val="Source Sans Pro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2" fontId="0" fillId="0" borderId="0" xfId="0" applyNumberFormat="1" applyFill="1"/>
    <xf numFmtId="0" fontId="0" fillId="0" borderId="0" xfId="0" applyFill="1"/>
    <xf numFmtId="0" fontId="2" fillId="0" borderId="0" xfId="0" applyFont="1"/>
    <xf numFmtId="0" fontId="3" fillId="0" borderId="0" xfId="1"/>
  </cellXfs>
  <cellStyles count="2">
    <cellStyle name="Hipervínculo" xfId="1" builtinId="8"/>
    <cellStyle name="Normal" xfId="0" builtinId="0"/>
  </cellStyles>
  <dxfs count="104">
    <dxf>
      <numFmt numFmtId="2" formatCode="0.0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Microciclo 1</a:t>
            </a:r>
          </a:p>
        </c:rich>
      </c:tx>
      <c:layout>
        <c:manualLayout>
          <c:xMode val="edge"/>
          <c:yMode val="edge"/>
          <c:x val="0.4124582239720034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'Diario de entrenamiento '!$F$5</c:f>
              <c:strCache>
                <c:ptCount val="1"/>
                <c:pt idx="0">
                  <c:v>Carga</c:v>
                </c:pt>
              </c:strCache>
            </c:strRef>
          </c:tx>
          <c:spPr>
            <a:solidFill>
              <a:schemeClr val="tx1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'Diario de entrenamiento '!$B$6:$B$12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'!$F$6:$F$12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C4-4177-A4F0-2D916D23C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32437296"/>
        <c:axId val="1532437712"/>
      </c:barChart>
      <c:lineChart>
        <c:grouping val="standard"/>
        <c:varyColors val="0"/>
        <c:ser>
          <c:idx val="0"/>
          <c:order val="0"/>
          <c:tx>
            <c:strRef>
              <c:f>'Diario de entrenamiento '!$D$5</c:f>
              <c:strCache>
                <c:ptCount val="1"/>
                <c:pt idx="0">
                  <c:v>RPE Sesión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'Diario de entrenamiento '!$B$6:$B$12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'!$D$6:$D$12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4-4177-A4F0-2D916D23C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2439376"/>
        <c:axId val="1532451440"/>
      </c:lineChart>
      <c:catAx>
        <c:axId val="153243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2437712"/>
        <c:crosses val="autoZero"/>
        <c:auto val="1"/>
        <c:lblAlgn val="ctr"/>
        <c:lblOffset val="100"/>
        <c:noMultiLvlLbl val="0"/>
      </c:catAx>
      <c:valAx>
        <c:axId val="153243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2437296"/>
        <c:crosses val="autoZero"/>
        <c:crossBetween val="between"/>
      </c:valAx>
      <c:valAx>
        <c:axId val="1532451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2439376"/>
        <c:crosses val="max"/>
        <c:crossBetween val="between"/>
      </c:valAx>
      <c:catAx>
        <c:axId val="153243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2451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Microciclo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'Diario de entrenamiento '!$R$45</c:f>
              <c:strCache>
                <c:ptCount val="1"/>
                <c:pt idx="0">
                  <c:v>Carga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'Diario de entrenamiento '!$N$46:$N$52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'!$R$46:$R$52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3-4E3F-B644-D2DD6B7B4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92932448"/>
        <c:axId val="992920384"/>
      </c:barChart>
      <c:lineChart>
        <c:grouping val="standard"/>
        <c:varyColors val="0"/>
        <c:ser>
          <c:idx val="0"/>
          <c:order val="0"/>
          <c:tx>
            <c:strRef>
              <c:f>'Diario de entrenamiento '!$P$45</c:f>
              <c:strCache>
                <c:ptCount val="1"/>
                <c:pt idx="0">
                  <c:v>RPE Sesión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'Diario de entrenamiento '!$N$46:$N$52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'!$P$46:$P$52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3-4E3F-B644-D2DD6B7B4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929536"/>
        <c:axId val="992921632"/>
      </c:lineChart>
      <c:catAx>
        <c:axId val="99293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2920384"/>
        <c:crosses val="autoZero"/>
        <c:auto val="1"/>
        <c:lblAlgn val="ctr"/>
        <c:lblOffset val="100"/>
        <c:noMultiLvlLbl val="0"/>
      </c:catAx>
      <c:valAx>
        <c:axId val="9929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2932448"/>
        <c:crosses val="autoZero"/>
        <c:crossBetween val="between"/>
      </c:valAx>
      <c:valAx>
        <c:axId val="992921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2929536"/>
        <c:crosses val="max"/>
        <c:crossBetween val="between"/>
      </c:valAx>
      <c:catAx>
        <c:axId val="99292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2921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Microciclo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'Diario de entrenamiento '!$X$45</c:f>
              <c:strCache>
                <c:ptCount val="1"/>
                <c:pt idx="0">
                  <c:v>Carga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'Diario de entrenamiento '!$T$46:$T$52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'!$X$46:$X$52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BB-48B5-9733-74FA9BA1A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53370000"/>
        <c:axId val="1053371248"/>
      </c:barChart>
      <c:lineChart>
        <c:grouping val="standard"/>
        <c:varyColors val="0"/>
        <c:ser>
          <c:idx val="0"/>
          <c:order val="0"/>
          <c:tx>
            <c:strRef>
              <c:f>'Diario de entrenamiento '!$V$45</c:f>
              <c:strCache>
                <c:ptCount val="1"/>
                <c:pt idx="0">
                  <c:v>RPE Sesión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'Diario de entrenamiento '!$T$46:$T$52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'!$V$46:$V$52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B-48B5-9733-74FA9BA1A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368336"/>
        <c:axId val="1053365008"/>
      </c:lineChart>
      <c:catAx>
        <c:axId val="10533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53371248"/>
        <c:crosses val="autoZero"/>
        <c:auto val="1"/>
        <c:lblAlgn val="ctr"/>
        <c:lblOffset val="100"/>
        <c:noMultiLvlLbl val="0"/>
      </c:catAx>
      <c:valAx>
        <c:axId val="10533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53370000"/>
        <c:crosses val="autoZero"/>
        <c:crossBetween val="between"/>
      </c:valAx>
      <c:valAx>
        <c:axId val="1053365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53368336"/>
        <c:crosses val="max"/>
        <c:crossBetween val="between"/>
      </c:valAx>
      <c:catAx>
        <c:axId val="1053368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3365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Mesociclo: Carga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'Diario de entrenamiento '!$AB$44</c:f>
              <c:strCache>
                <c:ptCount val="1"/>
                <c:pt idx="0">
                  <c:v>Carga semanal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'Diario de entrenamiento '!$AC$43:$AF$43</c:f>
              <c:strCache>
                <c:ptCount val="4"/>
                <c:pt idx="0">
                  <c:v>Microciclo 1</c:v>
                </c:pt>
                <c:pt idx="1">
                  <c:v>Microciclo 2</c:v>
                </c:pt>
                <c:pt idx="2">
                  <c:v>Microciclo 3</c:v>
                </c:pt>
                <c:pt idx="3">
                  <c:v>Microciclo 4</c:v>
                </c:pt>
              </c:strCache>
            </c:strRef>
          </c:cat>
          <c:val>
            <c:numRef>
              <c:f>'Diario de entrenamiento '!$AC$44:$AF$44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0-41BA-96FC-2816CB8C6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9182240"/>
        <c:axId val="1049189728"/>
      </c:barChart>
      <c:catAx>
        <c:axId val="104918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9189728"/>
        <c:crosses val="autoZero"/>
        <c:auto val="1"/>
        <c:lblAlgn val="ctr"/>
        <c:lblOffset val="100"/>
        <c:noMultiLvlLbl val="0"/>
      </c:catAx>
      <c:valAx>
        <c:axId val="10491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918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'Diario de entrenamiento '!$AB$46</c:f>
              <c:strCache>
                <c:ptCount val="1"/>
                <c:pt idx="0">
                  <c:v>Relación carga aguda:crónica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'Diario de entrenamiento '!$AC$43:$AF$43</c:f>
              <c:strCache>
                <c:ptCount val="4"/>
                <c:pt idx="0">
                  <c:v>Microciclo 1</c:v>
                </c:pt>
                <c:pt idx="1">
                  <c:v>Microciclo 2</c:v>
                </c:pt>
                <c:pt idx="2">
                  <c:v>Microciclo 3</c:v>
                </c:pt>
                <c:pt idx="3">
                  <c:v>Microciclo 4</c:v>
                </c:pt>
              </c:strCache>
            </c:strRef>
          </c:cat>
          <c:val>
            <c:numRef>
              <c:f>'Diario de entrenamiento '!$AC$46:$AF$46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C-427E-8306-73795865E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195264"/>
        <c:axId val="1879233152"/>
      </c:lineChart>
      <c:catAx>
        <c:axId val="73419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79233152"/>
        <c:crosses val="autoZero"/>
        <c:auto val="1"/>
        <c:lblAlgn val="ctr"/>
        <c:lblOffset val="100"/>
        <c:noMultiLvlLbl val="0"/>
      </c:catAx>
      <c:valAx>
        <c:axId val="187923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419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Fatiga:</a:t>
            </a:r>
            <a:r>
              <a:rPr lang="es-MX" baseline="0"/>
              <a:t> Adaptación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'Diario de entrenamiento '!$AC$65</c:f>
              <c:strCache>
                <c:ptCount val="1"/>
                <c:pt idx="0">
                  <c:v>índice de monotonía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'Diario de entrenamiento '!$AB$66:$AB$69</c:f>
              <c:strCache>
                <c:ptCount val="4"/>
                <c:pt idx="0">
                  <c:v>Microciclo 1</c:v>
                </c:pt>
                <c:pt idx="1">
                  <c:v>Microciclo 2</c:v>
                </c:pt>
                <c:pt idx="2">
                  <c:v>Microciclo 3</c:v>
                </c:pt>
                <c:pt idx="3">
                  <c:v>Microciclo 4</c:v>
                </c:pt>
              </c:strCache>
            </c:strRef>
          </c:cat>
          <c:val>
            <c:numRef>
              <c:f>'Diario de entrenamiento '!$AC$66:$AC$69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5-4DD7-B38E-6C87B6047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077808"/>
        <c:axId val="1041079056"/>
      </c:barChart>
      <c:lineChart>
        <c:grouping val="standard"/>
        <c:varyColors val="0"/>
        <c:ser>
          <c:idx val="1"/>
          <c:order val="1"/>
          <c:tx>
            <c:strRef>
              <c:f>'Diario de entrenamiento '!$AD$65</c:f>
              <c:strCache>
                <c:ptCount val="1"/>
                <c:pt idx="0">
                  <c:v>Fátiga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'Diario de entrenamiento '!$AB$66:$AB$69</c:f>
              <c:strCache>
                <c:ptCount val="4"/>
                <c:pt idx="0">
                  <c:v>Microciclo 1</c:v>
                </c:pt>
                <c:pt idx="1">
                  <c:v>Microciclo 2</c:v>
                </c:pt>
                <c:pt idx="2">
                  <c:v>Microciclo 3</c:v>
                </c:pt>
                <c:pt idx="3">
                  <c:v>Microciclo 4</c:v>
                </c:pt>
              </c:strCache>
            </c:strRef>
          </c:cat>
          <c:val>
            <c:numRef>
              <c:f>'Diario de entrenamiento '!$AD$66:$AD$69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85-4DD7-B38E-6C87B6047360}"/>
            </c:ext>
          </c:extLst>
        </c:ser>
        <c:ser>
          <c:idx val="2"/>
          <c:order val="2"/>
          <c:tx>
            <c:strRef>
              <c:f>'Diario de entrenamiento '!$AE$65</c:f>
              <c:strCache>
                <c:ptCount val="1"/>
                <c:pt idx="0">
                  <c:v>Adaptación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'Diario de entrenamiento '!$AB$66:$AB$69</c:f>
              <c:strCache>
                <c:ptCount val="4"/>
                <c:pt idx="0">
                  <c:v>Microciclo 1</c:v>
                </c:pt>
                <c:pt idx="1">
                  <c:v>Microciclo 2</c:v>
                </c:pt>
                <c:pt idx="2">
                  <c:v>Microciclo 3</c:v>
                </c:pt>
                <c:pt idx="3">
                  <c:v>Microciclo 4</c:v>
                </c:pt>
              </c:strCache>
            </c:strRef>
          </c:cat>
          <c:val>
            <c:numRef>
              <c:f>'Diario de entrenamiento '!$AE$66:$AE$69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85-4DD7-B38E-6C87B6047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845584"/>
        <c:axId val="999844336"/>
      </c:lineChart>
      <c:catAx>
        <c:axId val="10410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1079056"/>
        <c:crosses val="autoZero"/>
        <c:auto val="1"/>
        <c:lblAlgn val="ctr"/>
        <c:lblOffset val="100"/>
        <c:noMultiLvlLbl val="0"/>
      </c:catAx>
      <c:valAx>
        <c:axId val="10410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1077808"/>
        <c:crosses val="autoZero"/>
        <c:crossBetween val="between"/>
      </c:valAx>
      <c:valAx>
        <c:axId val="999844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9845584"/>
        <c:crosses val="max"/>
        <c:crossBetween val="between"/>
      </c:valAx>
      <c:catAx>
        <c:axId val="99984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9844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Microciclo</a:t>
            </a:r>
            <a:r>
              <a:rPr lang="es-MX" baseline="0"/>
              <a:t> 9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'Diario de entrenamiento '!$F$84</c:f>
              <c:strCache>
                <c:ptCount val="1"/>
                <c:pt idx="0">
                  <c:v>Carga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'Diario de entrenamiento '!$B$85:$B$91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'!$F$85:$F$91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48-430E-B5E1-1CA3A493E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628800"/>
        <c:axId val="207642528"/>
      </c:barChart>
      <c:lineChart>
        <c:grouping val="standard"/>
        <c:varyColors val="0"/>
        <c:ser>
          <c:idx val="0"/>
          <c:order val="0"/>
          <c:tx>
            <c:strRef>
              <c:f>'Diario de entrenamiento '!$D$84</c:f>
              <c:strCache>
                <c:ptCount val="1"/>
                <c:pt idx="0">
                  <c:v>RPE Sesión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'Diario de entrenamiento '!$B$85:$B$91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'!$D$85:$D$91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8-430E-B5E1-1CA3A493E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41696"/>
        <c:axId val="207641280"/>
      </c:lineChart>
      <c:catAx>
        <c:axId val="20762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642528"/>
        <c:crosses val="autoZero"/>
        <c:auto val="1"/>
        <c:lblAlgn val="ctr"/>
        <c:lblOffset val="100"/>
        <c:noMultiLvlLbl val="0"/>
      </c:catAx>
      <c:valAx>
        <c:axId val="2076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628800"/>
        <c:crosses val="autoZero"/>
        <c:crossBetween val="between"/>
      </c:valAx>
      <c:valAx>
        <c:axId val="207641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641696"/>
        <c:crosses val="max"/>
        <c:crossBetween val="between"/>
      </c:valAx>
      <c:catAx>
        <c:axId val="20764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641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Microciclo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'Diario de entrenamiento '!$L$84</c:f>
              <c:strCache>
                <c:ptCount val="1"/>
                <c:pt idx="0">
                  <c:v>Carga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'Diario de entrenamiento '!$H$85:$H$91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'!$L$85:$L$91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27-46DE-ABBA-CFBB97441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38103472"/>
        <c:axId val="1438106384"/>
      </c:barChart>
      <c:lineChart>
        <c:grouping val="standard"/>
        <c:varyColors val="0"/>
        <c:ser>
          <c:idx val="0"/>
          <c:order val="0"/>
          <c:tx>
            <c:strRef>
              <c:f>'Diario de entrenamiento '!$J$84</c:f>
              <c:strCache>
                <c:ptCount val="1"/>
                <c:pt idx="0">
                  <c:v>RPE Sesión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'Diario de entrenamiento '!$H$85:$H$91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'!$J$85:$J$91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7-46DE-ABBA-CFBB97441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105136"/>
        <c:axId val="1438103056"/>
      </c:lineChart>
      <c:catAx>
        <c:axId val="143810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8106384"/>
        <c:crosses val="autoZero"/>
        <c:auto val="1"/>
        <c:lblAlgn val="ctr"/>
        <c:lblOffset val="100"/>
        <c:noMultiLvlLbl val="0"/>
      </c:catAx>
      <c:valAx>
        <c:axId val="143810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8103472"/>
        <c:crosses val="autoZero"/>
        <c:crossBetween val="between"/>
      </c:valAx>
      <c:valAx>
        <c:axId val="1438103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8105136"/>
        <c:crosses val="max"/>
        <c:crossBetween val="between"/>
      </c:valAx>
      <c:catAx>
        <c:axId val="143810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8103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Microciclo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'Diario de entrenamiento '!$R$84</c:f>
              <c:strCache>
                <c:ptCount val="1"/>
                <c:pt idx="0">
                  <c:v>Carga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'Diario de entrenamiento '!$N$85:$N$91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'!$R$85:$R$91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BE-4D6B-BFA5-0276555EB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02506543"/>
        <c:axId val="1202506959"/>
      </c:barChart>
      <c:lineChart>
        <c:grouping val="standard"/>
        <c:varyColors val="0"/>
        <c:ser>
          <c:idx val="0"/>
          <c:order val="0"/>
          <c:tx>
            <c:strRef>
              <c:f>'Diario de entrenamiento '!$P$84</c:f>
              <c:strCache>
                <c:ptCount val="1"/>
                <c:pt idx="0">
                  <c:v>RPE Sesión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'Diario de entrenamiento '!$N$85:$N$91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'!$P$85:$P$91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BE-4D6B-BFA5-0276555EB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236655"/>
        <c:axId val="1202506127"/>
      </c:lineChart>
      <c:catAx>
        <c:axId val="120250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2506959"/>
        <c:crosses val="autoZero"/>
        <c:auto val="1"/>
        <c:lblAlgn val="ctr"/>
        <c:lblOffset val="100"/>
        <c:noMultiLvlLbl val="0"/>
      </c:catAx>
      <c:valAx>
        <c:axId val="120250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2506543"/>
        <c:crosses val="autoZero"/>
        <c:crossBetween val="between"/>
      </c:valAx>
      <c:valAx>
        <c:axId val="12025061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1236655"/>
        <c:crosses val="max"/>
        <c:crossBetween val="between"/>
      </c:valAx>
      <c:catAx>
        <c:axId val="1201236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2506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Microciclo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'Diario de entrenamiento '!$X$84</c:f>
              <c:strCache>
                <c:ptCount val="1"/>
                <c:pt idx="0">
                  <c:v>Carga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'Diario de entrenamiento '!$T$85:$T$91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'!$X$85:$X$91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7-4865-A602-F2F19650E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07860767"/>
        <c:axId val="1307859519"/>
      </c:barChart>
      <c:lineChart>
        <c:grouping val="standard"/>
        <c:varyColors val="0"/>
        <c:ser>
          <c:idx val="0"/>
          <c:order val="0"/>
          <c:tx>
            <c:strRef>
              <c:f>'Diario de entrenamiento '!$V$84</c:f>
              <c:strCache>
                <c:ptCount val="1"/>
                <c:pt idx="0">
                  <c:v>RPE Sesión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'Diario de entrenamiento '!$T$85:$T$91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'!$V$85:$V$91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7-4865-A602-F2F19650E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864095"/>
        <c:axId val="1307859103"/>
      </c:lineChart>
      <c:catAx>
        <c:axId val="130786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07859519"/>
        <c:crosses val="autoZero"/>
        <c:auto val="1"/>
        <c:lblAlgn val="ctr"/>
        <c:lblOffset val="100"/>
        <c:noMultiLvlLbl val="0"/>
      </c:catAx>
      <c:valAx>
        <c:axId val="130785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07860767"/>
        <c:crosses val="autoZero"/>
        <c:crossBetween val="between"/>
      </c:valAx>
      <c:valAx>
        <c:axId val="13078591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07864095"/>
        <c:crosses val="max"/>
        <c:crossBetween val="between"/>
      </c:valAx>
      <c:catAx>
        <c:axId val="13078640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7859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Mesociclo</a:t>
            </a:r>
            <a:r>
              <a:rPr lang="es-MX" baseline="0"/>
              <a:t>: carga semanal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'Diario de entrenamiento '!$AC$82:$AF$82</c:f>
              <c:strCache>
                <c:ptCount val="4"/>
                <c:pt idx="0">
                  <c:v>Microciclo 1</c:v>
                </c:pt>
                <c:pt idx="1">
                  <c:v>Microciclo 2</c:v>
                </c:pt>
                <c:pt idx="2">
                  <c:v>Microciclo 3</c:v>
                </c:pt>
                <c:pt idx="3">
                  <c:v>Microciclo 4</c:v>
                </c:pt>
              </c:strCache>
            </c:strRef>
          </c:cat>
          <c:val>
            <c:numRef>
              <c:f>'Diario de entrenamiento '!$AC$83:$AF$83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4-4EFA-88F3-6A8FF7BB5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5621615"/>
        <c:axId val="1461490687"/>
      </c:barChart>
      <c:catAx>
        <c:axId val="144562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61490687"/>
        <c:crosses val="autoZero"/>
        <c:auto val="1"/>
        <c:lblAlgn val="ctr"/>
        <c:lblOffset val="100"/>
        <c:noMultiLvlLbl val="0"/>
      </c:catAx>
      <c:valAx>
        <c:axId val="146149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562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Microciclo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'Diario de entrenamiento '!$L$5</c:f>
              <c:strCache>
                <c:ptCount val="1"/>
                <c:pt idx="0">
                  <c:v>Carga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'Diario de entrenamiento '!$H$6:$H$12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'!$L$6:$L$12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0B-48E7-8D20-2F5EAC1F5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47444896"/>
        <c:axId val="1647449056"/>
      </c:barChart>
      <c:lineChart>
        <c:grouping val="standard"/>
        <c:varyColors val="0"/>
        <c:ser>
          <c:idx val="0"/>
          <c:order val="0"/>
          <c:tx>
            <c:strRef>
              <c:f>'Diario de entrenamiento '!$J$5</c:f>
              <c:strCache>
                <c:ptCount val="1"/>
                <c:pt idx="0">
                  <c:v>RPE Sesión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'Diario de entrenamiento '!$H$6:$H$12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'!$J$6:$J$12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0B-48E7-8D20-2F5EAC1F5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7459456"/>
        <c:axId val="1647451968"/>
      </c:lineChart>
      <c:catAx>
        <c:axId val="164744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47449056"/>
        <c:crosses val="autoZero"/>
        <c:auto val="1"/>
        <c:lblAlgn val="ctr"/>
        <c:lblOffset val="100"/>
        <c:noMultiLvlLbl val="0"/>
      </c:catAx>
      <c:valAx>
        <c:axId val="16474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47444896"/>
        <c:crosses val="autoZero"/>
        <c:crossBetween val="between"/>
      </c:valAx>
      <c:valAx>
        <c:axId val="1647451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47459456"/>
        <c:crosses val="max"/>
        <c:crossBetween val="between"/>
      </c:valAx>
      <c:catAx>
        <c:axId val="164745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7451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'Diario de entrenamiento '!$AB$85</c:f>
              <c:strCache>
                <c:ptCount val="1"/>
                <c:pt idx="0">
                  <c:v>Relación carga aguda:crónica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'Diario de entrenamiento '!$AC$82:$AF$82</c:f>
              <c:strCache>
                <c:ptCount val="4"/>
                <c:pt idx="0">
                  <c:v>Microciclo 1</c:v>
                </c:pt>
                <c:pt idx="1">
                  <c:v>Microciclo 2</c:v>
                </c:pt>
                <c:pt idx="2">
                  <c:v>Microciclo 3</c:v>
                </c:pt>
                <c:pt idx="3">
                  <c:v>Microciclo 4</c:v>
                </c:pt>
              </c:strCache>
            </c:strRef>
          </c:cat>
          <c:val>
            <c:numRef>
              <c:f>'Diario de entrenamiento '!$AC$85:$AF$85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2-4496-B92D-02491B4DF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239967"/>
        <c:axId val="1461240799"/>
      </c:lineChart>
      <c:catAx>
        <c:axId val="146123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61240799"/>
        <c:crosses val="autoZero"/>
        <c:auto val="1"/>
        <c:lblAlgn val="ctr"/>
        <c:lblOffset val="100"/>
        <c:noMultiLvlLbl val="0"/>
      </c:catAx>
      <c:valAx>
        <c:axId val="146124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6123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Fatiga:adaptación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'Diario de entrenamiento '!$AC$104</c:f>
              <c:strCache>
                <c:ptCount val="1"/>
                <c:pt idx="0">
                  <c:v>índice de monotonía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'Diario de entrenamiento '!$AB$105:$AB$108</c:f>
              <c:strCache>
                <c:ptCount val="4"/>
                <c:pt idx="0">
                  <c:v>Microciclo 1</c:v>
                </c:pt>
                <c:pt idx="1">
                  <c:v>Microciclo 2</c:v>
                </c:pt>
                <c:pt idx="2">
                  <c:v>Microciclo 3</c:v>
                </c:pt>
                <c:pt idx="3">
                  <c:v>Microciclo 4</c:v>
                </c:pt>
              </c:strCache>
            </c:strRef>
          </c:cat>
          <c:val>
            <c:numRef>
              <c:f>'Diario de entrenamiento '!$AC$105:$AC$108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4-4B50-A550-AD225D1F2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7641151"/>
        <c:axId val="1457645311"/>
      </c:barChart>
      <c:lineChart>
        <c:grouping val="standard"/>
        <c:varyColors val="0"/>
        <c:ser>
          <c:idx val="1"/>
          <c:order val="1"/>
          <c:tx>
            <c:strRef>
              <c:f>'Diario de entrenamiento '!$AD$104</c:f>
              <c:strCache>
                <c:ptCount val="1"/>
                <c:pt idx="0">
                  <c:v>Fátiga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'Diario de entrenamiento '!$AB$105:$AB$108</c:f>
              <c:strCache>
                <c:ptCount val="4"/>
                <c:pt idx="0">
                  <c:v>Microciclo 1</c:v>
                </c:pt>
                <c:pt idx="1">
                  <c:v>Microciclo 2</c:v>
                </c:pt>
                <c:pt idx="2">
                  <c:v>Microciclo 3</c:v>
                </c:pt>
                <c:pt idx="3">
                  <c:v>Microciclo 4</c:v>
                </c:pt>
              </c:strCache>
            </c:strRef>
          </c:cat>
          <c:val>
            <c:numRef>
              <c:f>'Diario de entrenamiento '!$AD$105:$AD$108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4-4B50-A550-AD225D1F2554}"/>
            </c:ext>
          </c:extLst>
        </c:ser>
        <c:ser>
          <c:idx val="2"/>
          <c:order val="2"/>
          <c:tx>
            <c:strRef>
              <c:f>'Diario de entrenamiento '!$AE$104</c:f>
              <c:strCache>
                <c:ptCount val="1"/>
                <c:pt idx="0">
                  <c:v>Adaptación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'Diario de entrenamiento '!$AB$105:$AB$108</c:f>
              <c:strCache>
                <c:ptCount val="4"/>
                <c:pt idx="0">
                  <c:v>Microciclo 1</c:v>
                </c:pt>
                <c:pt idx="1">
                  <c:v>Microciclo 2</c:v>
                </c:pt>
                <c:pt idx="2">
                  <c:v>Microciclo 3</c:v>
                </c:pt>
                <c:pt idx="3">
                  <c:v>Microciclo 4</c:v>
                </c:pt>
              </c:strCache>
            </c:strRef>
          </c:cat>
          <c:val>
            <c:numRef>
              <c:f>'Diario de entrenamiento '!$AE$105:$AE$108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C4-4B50-A550-AD225D1F2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646975"/>
        <c:axId val="1457641567"/>
      </c:lineChart>
      <c:catAx>
        <c:axId val="145764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7645311"/>
        <c:crosses val="autoZero"/>
        <c:auto val="1"/>
        <c:lblAlgn val="ctr"/>
        <c:lblOffset val="100"/>
        <c:noMultiLvlLbl val="0"/>
      </c:catAx>
      <c:valAx>
        <c:axId val="145764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7641151"/>
        <c:crosses val="autoZero"/>
        <c:crossBetween val="between"/>
      </c:valAx>
      <c:valAx>
        <c:axId val="14576415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7646975"/>
        <c:crosses val="max"/>
        <c:crossBetween val="between"/>
      </c:valAx>
      <c:catAx>
        <c:axId val="14576469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7641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Microciclo</a:t>
            </a:r>
            <a:r>
              <a:rPr lang="es-MX" baseline="0"/>
              <a:t> 13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'Diario de entrenamiento '!$F$125</c:f>
              <c:strCache>
                <c:ptCount val="1"/>
                <c:pt idx="0">
                  <c:v>Carga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'Diario de entrenamiento '!$B$126:$B$132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'!$F$126:$F$132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E-4DC9-AF31-874F9C3CF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39055679"/>
        <c:axId val="1539049855"/>
      </c:barChart>
      <c:lineChart>
        <c:grouping val="standard"/>
        <c:varyColors val="0"/>
        <c:ser>
          <c:idx val="0"/>
          <c:order val="0"/>
          <c:tx>
            <c:strRef>
              <c:f>'Diario de entrenamiento '!$D$125</c:f>
              <c:strCache>
                <c:ptCount val="1"/>
                <c:pt idx="0">
                  <c:v>RPE Sesión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'Diario de entrenamiento '!$B$126:$B$132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'!$D$126:$D$132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E-4DC9-AF31-874F9C3CF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061087"/>
        <c:axId val="1539036127"/>
      </c:lineChart>
      <c:catAx>
        <c:axId val="153905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9049855"/>
        <c:crosses val="autoZero"/>
        <c:auto val="1"/>
        <c:lblAlgn val="ctr"/>
        <c:lblOffset val="100"/>
        <c:noMultiLvlLbl val="0"/>
      </c:catAx>
      <c:valAx>
        <c:axId val="153904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9055679"/>
        <c:crosses val="autoZero"/>
        <c:crossBetween val="between"/>
      </c:valAx>
      <c:valAx>
        <c:axId val="15390361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9061087"/>
        <c:crosses val="max"/>
        <c:crossBetween val="between"/>
      </c:valAx>
      <c:catAx>
        <c:axId val="15390610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9036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Microciclo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'Diario de entrenamiento '!$L$125</c:f>
              <c:strCache>
                <c:ptCount val="1"/>
                <c:pt idx="0">
                  <c:v>Carga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'Diario de entrenamiento '!$H$126:$H$132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'!$L$126:$L$132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8D-470A-A29B-70C25ECC6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81995375"/>
        <c:axId val="1781994959"/>
      </c:barChart>
      <c:lineChart>
        <c:grouping val="standard"/>
        <c:varyColors val="0"/>
        <c:ser>
          <c:idx val="0"/>
          <c:order val="0"/>
          <c:tx>
            <c:strRef>
              <c:f>'Diario de entrenamiento '!$J$125</c:f>
              <c:strCache>
                <c:ptCount val="1"/>
                <c:pt idx="0">
                  <c:v>RPE Sesión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'Diario de entrenamiento '!$H$126:$H$132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'!$J$126:$J$132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D-470A-A29B-70C25ECC6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995791"/>
        <c:axId val="1781989551"/>
      </c:lineChart>
      <c:catAx>
        <c:axId val="178199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1994959"/>
        <c:crosses val="autoZero"/>
        <c:auto val="1"/>
        <c:lblAlgn val="ctr"/>
        <c:lblOffset val="100"/>
        <c:noMultiLvlLbl val="0"/>
      </c:catAx>
      <c:valAx>
        <c:axId val="178199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1995375"/>
        <c:crosses val="autoZero"/>
        <c:crossBetween val="between"/>
      </c:valAx>
      <c:valAx>
        <c:axId val="17819895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1995791"/>
        <c:crosses val="max"/>
        <c:crossBetween val="between"/>
      </c:valAx>
      <c:catAx>
        <c:axId val="17819957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19895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Microciclo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'Diario de entrenamiento '!$R$125</c:f>
              <c:strCache>
                <c:ptCount val="1"/>
                <c:pt idx="0">
                  <c:v>Carga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'Diario de entrenamiento '!$N$126:$N$132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'!$R$126:$R$132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C-4824-9E62-BF7C5E8CA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81941295"/>
        <c:axId val="1781933391"/>
      </c:barChart>
      <c:lineChart>
        <c:grouping val="standard"/>
        <c:varyColors val="0"/>
        <c:ser>
          <c:idx val="0"/>
          <c:order val="0"/>
          <c:tx>
            <c:strRef>
              <c:f>'Diario de entrenamiento '!$P$125</c:f>
              <c:strCache>
                <c:ptCount val="1"/>
                <c:pt idx="0">
                  <c:v>RPE Sesión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'Diario de entrenamiento '!$N$126:$N$132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'!$P$126:$P$132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C-4824-9E62-BF7C5E8CA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946287"/>
        <c:axId val="1781945871"/>
      </c:lineChart>
      <c:catAx>
        <c:axId val="178194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1933391"/>
        <c:crosses val="autoZero"/>
        <c:auto val="1"/>
        <c:lblAlgn val="ctr"/>
        <c:lblOffset val="100"/>
        <c:noMultiLvlLbl val="0"/>
      </c:catAx>
      <c:valAx>
        <c:axId val="178193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1941295"/>
        <c:crosses val="autoZero"/>
        <c:crossBetween val="between"/>
      </c:valAx>
      <c:valAx>
        <c:axId val="17819458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1946287"/>
        <c:crosses val="max"/>
        <c:crossBetween val="between"/>
      </c:valAx>
      <c:catAx>
        <c:axId val="1781946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19458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Microciclo 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'Diario de entrenamiento '!$X$125</c:f>
              <c:strCache>
                <c:ptCount val="1"/>
                <c:pt idx="0">
                  <c:v>Carga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'Diario de entrenamiento '!$T$126:$T$132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'!$X$126:$X$132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C-46B2-927D-FF8EDAC1D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37844495"/>
        <c:axId val="1537829935"/>
      </c:barChart>
      <c:lineChart>
        <c:grouping val="standard"/>
        <c:varyColors val="0"/>
        <c:ser>
          <c:idx val="0"/>
          <c:order val="0"/>
          <c:tx>
            <c:strRef>
              <c:f>'Diario de entrenamiento '!$V$125</c:f>
              <c:strCache>
                <c:ptCount val="1"/>
                <c:pt idx="0">
                  <c:v>RPE Sesión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'Diario de entrenamiento '!$T$126:$T$132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'!$V$126:$V$132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C-46B2-927D-FF8EDAC1D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830351"/>
        <c:axId val="1537839919"/>
      </c:lineChart>
      <c:catAx>
        <c:axId val="153784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7829935"/>
        <c:crosses val="autoZero"/>
        <c:auto val="1"/>
        <c:lblAlgn val="ctr"/>
        <c:lblOffset val="100"/>
        <c:noMultiLvlLbl val="0"/>
      </c:catAx>
      <c:valAx>
        <c:axId val="15378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7844495"/>
        <c:crosses val="autoZero"/>
        <c:crossBetween val="between"/>
      </c:valAx>
      <c:valAx>
        <c:axId val="15378399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7830351"/>
        <c:crosses val="max"/>
        <c:crossBetween val="between"/>
      </c:valAx>
      <c:catAx>
        <c:axId val="1537830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7839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Mesiciclo: Carga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'Diario de entrenamiento '!$AB$124</c:f>
              <c:strCache>
                <c:ptCount val="1"/>
                <c:pt idx="0">
                  <c:v>Carga semanal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'Diario de entrenamiento '!$AC$123:$AF$123</c:f>
              <c:strCache>
                <c:ptCount val="4"/>
                <c:pt idx="0">
                  <c:v>Microciclo 1</c:v>
                </c:pt>
                <c:pt idx="1">
                  <c:v>Microciclo 2</c:v>
                </c:pt>
                <c:pt idx="2">
                  <c:v>Microciclo 3</c:v>
                </c:pt>
                <c:pt idx="3">
                  <c:v>Microciclo 4</c:v>
                </c:pt>
              </c:strCache>
            </c:strRef>
          </c:cat>
          <c:val>
            <c:numRef>
              <c:f>'Diario de entrenamiento '!$AC$124:$AF$124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5-4290-9648-C55613E2F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950031"/>
        <c:axId val="1781932559"/>
      </c:barChart>
      <c:catAx>
        <c:axId val="178195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1932559"/>
        <c:crosses val="autoZero"/>
        <c:auto val="1"/>
        <c:lblAlgn val="ctr"/>
        <c:lblOffset val="100"/>
        <c:noMultiLvlLbl val="0"/>
      </c:catAx>
      <c:valAx>
        <c:axId val="178193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195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Relación carga aguda:crónica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'Diario de entrenamiento '!$AC$123:$AF$123</c:f>
              <c:strCache>
                <c:ptCount val="4"/>
                <c:pt idx="0">
                  <c:v>Microciclo 1</c:v>
                </c:pt>
                <c:pt idx="1">
                  <c:v>Microciclo 2</c:v>
                </c:pt>
                <c:pt idx="2">
                  <c:v>Microciclo 3</c:v>
                </c:pt>
                <c:pt idx="3">
                  <c:v>Microciclo 4</c:v>
                </c:pt>
              </c:strCache>
            </c:strRef>
          </c:cat>
          <c:val>
            <c:numRef>
              <c:f>'Diario de entrenamiento '!$AC$126:$AF$126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4-442F-8DC6-A59EC3DDA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987055"/>
        <c:axId val="1781991631"/>
      </c:lineChart>
      <c:catAx>
        <c:axId val="178198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1991631"/>
        <c:crosses val="autoZero"/>
        <c:auto val="1"/>
        <c:lblAlgn val="ctr"/>
        <c:lblOffset val="100"/>
        <c:noMultiLvlLbl val="0"/>
      </c:catAx>
      <c:valAx>
        <c:axId val="178199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198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Fatiga:Adaptación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'Diario de entrenamiento '!$AC$145</c:f>
              <c:strCache>
                <c:ptCount val="1"/>
                <c:pt idx="0">
                  <c:v>índice de monotonía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'Diario de entrenamiento '!$AB$146:$AB$149</c:f>
              <c:strCache>
                <c:ptCount val="4"/>
                <c:pt idx="0">
                  <c:v>Microciclo 1</c:v>
                </c:pt>
                <c:pt idx="1">
                  <c:v>Microciclo 2</c:v>
                </c:pt>
                <c:pt idx="2">
                  <c:v>Microciclo 3</c:v>
                </c:pt>
                <c:pt idx="3">
                  <c:v>Microciclo 4</c:v>
                </c:pt>
              </c:strCache>
            </c:strRef>
          </c:cat>
          <c:val>
            <c:numRef>
              <c:f>'Diario de entrenamiento '!$AC$146:$AC$149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C-4977-868E-FC2CE0E52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994543"/>
        <c:axId val="1781996207"/>
      </c:barChart>
      <c:lineChart>
        <c:grouping val="standard"/>
        <c:varyColors val="0"/>
        <c:ser>
          <c:idx val="1"/>
          <c:order val="1"/>
          <c:tx>
            <c:strRef>
              <c:f>'Diario de entrenamiento '!$AD$145</c:f>
              <c:strCache>
                <c:ptCount val="1"/>
                <c:pt idx="0">
                  <c:v>Fátiga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'Diario de entrenamiento '!$AB$146:$AB$149</c:f>
              <c:strCache>
                <c:ptCount val="4"/>
                <c:pt idx="0">
                  <c:v>Microciclo 1</c:v>
                </c:pt>
                <c:pt idx="1">
                  <c:v>Microciclo 2</c:v>
                </c:pt>
                <c:pt idx="2">
                  <c:v>Microciclo 3</c:v>
                </c:pt>
                <c:pt idx="3">
                  <c:v>Microciclo 4</c:v>
                </c:pt>
              </c:strCache>
            </c:strRef>
          </c:cat>
          <c:val>
            <c:numRef>
              <c:f>'Diario de entrenamiento '!$AD$146:$AD$149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C-4977-868E-FC2CE0E52ABA}"/>
            </c:ext>
          </c:extLst>
        </c:ser>
        <c:ser>
          <c:idx val="2"/>
          <c:order val="2"/>
          <c:tx>
            <c:strRef>
              <c:f>'Diario de entrenamiento '!$AE$145</c:f>
              <c:strCache>
                <c:ptCount val="1"/>
                <c:pt idx="0">
                  <c:v>Adaptación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'Diario de entrenamiento '!$AB$146:$AB$149</c:f>
              <c:strCache>
                <c:ptCount val="4"/>
                <c:pt idx="0">
                  <c:v>Microciclo 1</c:v>
                </c:pt>
                <c:pt idx="1">
                  <c:v>Microciclo 2</c:v>
                </c:pt>
                <c:pt idx="2">
                  <c:v>Microciclo 3</c:v>
                </c:pt>
                <c:pt idx="3">
                  <c:v>Microciclo 4</c:v>
                </c:pt>
              </c:strCache>
            </c:strRef>
          </c:cat>
          <c:val>
            <c:numRef>
              <c:f>'Diario de entrenamiento '!$AE$146:$AE$149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0C-4977-868E-FC2CE0E52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993295"/>
        <c:axId val="1781992047"/>
      </c:lineChart>
      <c:catAx>
        <c:axId val="178199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1996207"/>
        <c:crosses val="autoZero"/>
        <c:auto val="1"/>
        <c:lblAlgn val="ctr"/>
        <c:lblOffset val="100"/>
        <c:noMultiLvlLbl val="0"/>
      </c:catAx>
      <c:valAx>
        <c:axId val="178199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1994543"/>
        <c:crosses val="autoZero"/>
        <c:crossBetween val="between"/>
      </c:valAx>
      <c:valAx>
        <c:axId val="17819920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1993295"/>
        <c:crosses val="max"/>
        <c:crossBetween val="between"/>
      </c:valAx>
      <c:catAx>
        <c:axId val="17819932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19920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Microciclo 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'Diario de entrenamiento '!$F$165</c:f>
              <c:strCache>
                <c:ptCount val="1"/>
                <c:pt idx="0">
                  <c:v>Carga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'Diario de entrenamiento '!$B$166:$B$172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'!$F$166:$F$172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E-41BE-8E2F-BA9A38EDD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94070031"/>
        <c:axId val="1094071695"/>
      </c:barChart>
      <c:lineChart>
        <c:grouping val="standard"/>
        <c:varyColors val="0"/>
        <c:ser>
          <c:idx val="0"/>
          <c:order val="0"/>
          <c:tx>
            <c:strRef>
              <c:f>'Diario de entrenamiento '!$D$165</c:f>
              <c:strCache>
                <c:ptCount val="1"/>
                <c:pt idx="0">
                  <c:v>RPE Sesión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'Diario de entrenamiento '!$B$166:$B$172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'!$D$166:$D$172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E-41BE-8E2F-BA9A38EDD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072111"/>
        <c:axId val="1094073775"/>
      </c:lineChart>
      <c:catAx>
        <c:axId val="109407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4071695"/>
        <c:crosses val="autoZero"/>
        <c:auto val="1"/>
        <c:lblAlgn val="ctr"/>
        <c:lblOffset val="100"/>
        <c:noMultiLvlLbl val="0"/>
      </c:catAx>
      <c:valAx>
        <c:axId val="109407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4070031"/>
        <c:crosses val="autoZero"/>
        <c:crossBetween val="between"/>
      </c:valAx>
      <c:valAx>
        <c:axId val="10940737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4072111"/>
        <c:crosses val="max"/>
        <c:crossBetween val="between"/>
      </c:valAx>
      <c:catAx>
        <c:axId val="1094072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40737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Microciclo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'Diario de entrenamiento '!$R$5</c:f>
              <c:strCache>
                <c:ptCount val="1"/>
                <c:pt idx="0">
                  <c:v>Carga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'Diario de entrenamiento '!$N$6:$N$12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'!$R$6:$R$12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A-416A-B3BD-028456595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47438656"/>
        <c:axId val="1647444064"/>
      </c:barChart>
      <c:lineChart>
        <c:grouping val="standard"/>
        <c:varyColors val="0"/>
        <c:ser>
          <c:idx val="0"/>
          <c:order val="0"/>
          <c:tx>
            <c:strRef>
              <c:f>'Diario de entrenamiento '!$P$5</c:f>
              <c:strCache>
                <c:ptCount val="1"/>
                <c:pt idx="0">
                  <c:v>RPE Sesión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'Diario de entrenamiento '!$N$6:$N$12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'!$P$6:$P$12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A-416A-B3BD-028456595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7462784"/>
        <c:axId val="1647449888"/>
      </c:lineChart>
      <c:catAx>
        <c:axId val="1647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47444064"/>
        <c:crosses val="autoZero"/>
        <c:auto val="1"/>
        <c:lblAlgn val="ctr"/>
        <c:lblOffset val="100"/>
        <c:noMultiLvlLbl val="0"/>
      </c:catAx>
      <c:valAx>
        <c:axId val="16474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47438656"/>
        <c:crosses val="autoZero"/>
        <c:crossBetween val="between"/>
      </c:valAx>
      <c:valAx>
        <c:axId val="1647449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47462784"/>
        <c:crosses val="max"/>
        <c:crossBetween val="between"/>
      </c:valAx>
      <c:catAx>
        <c:axId val="164746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7449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Microciclo 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'Diario de entrenamiento '!$L$165</c:f>
              <c:strCache>
                <c:ptCount val="1"/>
                <c:pt idx="0">
                  <c:v>Carga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'Diario de entrenamiento '!$H$166:$H$172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'!$L$166:$L$172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8-4C5B-8E75-0FBFCF0FD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18969503"/>
        <c:axId val="1018974911"/>
      </c:barChart>
      <c:lineChart>
        <c:grouping val="standard"/>
        <c:varyColors val="0"/>
        <c:ser>
          <c:idx val="0"/>
          <c:order val="0"/>
          <c:tx>
            <c:strRef>
              <c:f>'Diario de entrenamiento '!$J$165</c:f>
              <c:strCache>
                <c:ptCount val="1"/>
                <c:pt idx="0">
                  <c:v>RPE Sesión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'Diario de entrenamiento '!$H$166:$H$172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'!$J$166:$J$172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8-4C5B-8E75-0FBFCF0FD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972831"/>
        <c:axId val="1018971583"/>
      </c:lineChart>
      <c:catAx>
        <c:axId val="101896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8974911"/>
        <c:crosses val="autoZero"/>
        <c:auto val="1"/>
        <c:lblAlgn val="ctr"/>
        <c:lblOffset val="100"/>
        <c:noMultiLvlLbl val="0"/>
      </c:catAx>
      <c:valAx>
        <c:axId val="101897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8969503"/>
        <c:crosses val="autoZero"/>
        <c:crossBetween val="between"/>
      </c:valAx>
      <c:valAx>
        <c:axId val="10189715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8972831"/>
        <c:crosses val="max"/>
        <c:crossBetween val="between"/>
      </c:valAx>
      <c:catAx>
        <c:axId val="10189728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8971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Microcilo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'Diario de entrenamiento '!$R$165</c:f>
              <c:strCache>
                <c:ptCount val="1"/>
                <c:pt idx="0">
                  <c:v>Carga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'Diario de entrenamiento '!$N$166:$N$172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'!$R$166:$R$172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2-47E3-84EC-8DAE87343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01705279"/>
        <c:axId val="1101691967"/>
      </c:barChart>
      <c:lineChart>
        <c:grouping val="standard"/>
        <c:varyColors val="0"/>
        <c:ser>
          <c:idx val="0"/>
          <c:order val="0"/>
          <c:tx>
            <c:strRef>
              <c:f>'Diario de entrenamiento '!$P$165</c:f>
              <c:strCache>
                <c:ptCount val="1"/>
                <c:pt idx="0">
                  <c:v>RPE Sesión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'Diario de entrenamiento '!$N$166:$N$172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'!$P$166:$P$172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2-47E3-84EC-8DAE87343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681567"/>
        <c:axId val="1101696543"/>
      </c:lineChart>
      <c:catAx>
        <c:axId val="110170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1691967"/>
        <c:crosses val="autoZero"/>
        <c:auto val="1"/>
        <c:lblAlgn val="ctr"/>
        <c:lblOffset val="100"/>
        <c:noMultiLvlLbl val="0"/>
      </c:catAx>
      <c:valAx>
        <c:axId val="110169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1705279"/>
        <c:crosses val="autoZero"/>
        <c:crossBetween val="between"/>
      </c:valAx>
      <c:valAx>
        <c:axId val="11016965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1681567"/>
        <c:crosses val="max"/>
        <c:crossBetween val="between"/>
      </c:valAx>
      <c:catAx>
        <c:axId val="11016815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1696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Microciclo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'Diario de entrenamiento '!$X$165</c:f>
              <c:strCache>
                <c:ptCount val="1"/>
                <c:pt idx="0">
                  <c:v>Carga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'Diario de entrenamiento '!$T$166:$T$172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'!$X$166:$X$172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57-4B5B-B79F-6ACF779DD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01692799"/>
        <c:axId val="1101698207"/>
      </c:barChart>
      <c:lineChart>
        <c:grouping val="standard"/>
        <c:varyColors val="0"/>
        <c:ser>
          <c:idx val="0"/>
          <c:order val="0"/>
          <c:tx>
            <c:strRef>
              <c:f>'Diario de entrenamiento '!$V$165</c:f>
              <c:strCache>
                <c:ptCount val="1"/>
                <c:pt idx="0">
                  <c:v>RPE Sesión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'Diario de entrenamiento '!$T$166:$T$172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'!$V$166:$V$172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7-4B5B-B79F-6ACF779DD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681983"/>
        <c:axId val="1101688223"/>
      </c:lineChart>
      <c:catAx>
        <c:axId val="110169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1698207"/>
        <c:crosses val="autoZero"/>
        <c:auto val="1"/>
        <c:lblAlgn val="ctr"/>
        <c:lblOffset val="100"/>
        <c:noMultiLvlLbl val="0"/>
      </c:catAx>
      <c:valAx>
        <c:axId val="110169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1692799"/>
        <c:crosses val="autoZero"/>
        <c:crossBetween val="between"/>
      </c:valAx>
      <c:valAx>
        <c:axId val="11016882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1681983"/>
        <c:crosses val="max"/>
        <c:crossBetween val="between"/>
      </c:valAx>
      <c:catAx>
        <c:axId val="11016819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16882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Mesociclo.</a:t>
            </a:r>
            <a:r>
              <a:rPr lang="es-MX" baseline="0"/>
              <a:t> carga semanal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'Diario de entrenamiento '!$AB$164</c:f>
              <c:strCache>
                <c:ptCount val="1"/>
                <c:pt idx="0">
                  <c:v>Carga semanal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'Diario de entrenamiento '!$AC$163:$AF$163</c:f>
              <c:strCache>
                <c:ptCount val="4"/>
                <c:pt idx="0">
                  <c:v>Microciclo 1</c:v>
                </c:pt>
                <c:pt idx="1">
                  <c:v>Microciclo 2</c:v>
                </c:pt>
                <c:pt idx="2">
                  <c:v>Microciclo 3</c:v>
                </c:pt>
                <c:pt idx="3">
                  <c:v>Microciclo 4</c:v>
                </c:pt>
              </c:strCache>
            </c:strRef>
          </c:cat>
          <c:val>
            <c:numRef>
              <c:f>'Diario de entrenamiento '!$AC$164:$AF$164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3-45EB-A34F-B8A3F0805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695711"/>
        <c:axId val="1101696959"/>
      </c:barChart>
      <c:catAx>
        <c:axId val="110169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1696959"/>
        <c:crosses val="autoZero"/>
        <c:auto val="1"/>
        <c:lblAlgn val="ctr"/>
        <c:lblOffset val="100"/>
        <c:noMultiLvlLbl val="0"/>
      </c:catAx>
      <c:valAx>
        <c:axId val="110169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169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'Diario de entrenamiento '!$AB$166</c:f>
              <c:strCache>
                <c:ptCount val="1"/>
                <c:pt idx="0">
                  <c:v>Relación carga aguda:crónica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'Diario de entrenamiento '!$AC$166:$AF$166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9-4EC9-9D75-643565681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977407"/>
        <c:axId val="1018982399"/>
      </c:lineChart>
      <c:catAx>
        <c:axId val="101897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8982399"/>
        <c:crosses val="autoZero"/>
        <c:auto val="1"/>
        <c:lblAlgn val="ctr"/>
        <c:lblOffset val="100"/>
        <c:noMultiLvlLbl val="0"/>
      </c:catAx>
      <c:valAx>
        <c:axId val="1018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897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Fatiga:Adaptación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'Diario de entrenamiento '!$AC$185</c:f>
              <c:strCache>
                <c:ptCount val="1"/>
                <c:pt idx="0">
                  <c:v>índice de monotonía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'Diario de entrenamiento '!$AB$186:$AB$189</c:f>
              <c:strCache>
                <c:ptCount val="4"/>
                <c:pt idx="0">
                  <c:v>Microciclo 1</c:v>
                </c:pt>
                <c:pt idx="1">
                  <c:v>Microciclo 2</c:v>
                </c:pt>
                <c:pt idx="2">
                  <c:v>Microciclo 3</c:v>
                </c:pt>
                <c:pt idx="3">
                  <c:v>Microciclo 4</c:v>
                </c:pt>
              </c:strCache>
            </c:strRef>
          </c:cat>
          <c:val>
            <c:numRef>
              <c:f>'Diario de entrenamiento '!$AC$186:$AC$189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1-4661-A998-6A4A6E680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4042575"/>
        <c:axId val="1094053391"/>
      </c:barChart>
      <c:lineChart>
        <c:grouping val="standard"/>
        <c:varyColors val="0"/>
        <c:ser>
          <c:idx val="1"/>
          <c:order val="1"/>
          <c:tx>
            <c:strRef>
              <c:f>'Diario de entrenamiento '!$AD$185</c:f>
              <c:strCache>
                <c:ptCount val="1"/>
                <c:pt idx="0">
                  <c:v>Fátiga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'Diario de entrenamiento '!$AB$186:$AB$189</c:f>
              <c:strCache>
                <c:ptCount val="4"/>
                <c:pt idx="0">
                  <c:v>Microciclo 1</c:v>
                </c:pt>
                <c:pt idx="1">
                  <c:v>Microciclo 2</c:v>
                </c:pt>
                <c:pt idx="2">
                  <c:v>Microciclo 3</c:v>
                </c:pt>
                <c:pt idx="3">
                  <c:v>Microciclo 4</c:v>
                </c:pt>
              </c:strCache>
            </c:strRef>
          </c:cat>
          <c:val>
            <c:numRef>
              <c:f>'Diario de entrenamiento '!$AD$186:$AD$189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1-4661-A998-6A4A6E680CDA}"/>
            </c:ext>
          </c:extLst>
        </c:ser>
        <c:ser>
          <c:idx val="2"/>
          <c:order val="2"/>
          <c:tx>
            <c:strRef>
              <c:f>'Diario de entrenamiento '!$AE$185</c:f>
              <c:strCache>
                <c:ptCount val="1"/>
                <c:pt idx="0">
                  <c:v>Adaptación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'Diario de entrenamiento '!$AB$186:$AB$189</c:f>
              <c:strCache>
                <c:ptCount val="4"/>
                <c:pt idx="0">
                  <c:v>Microciclo 1</c:v>
                </c:pt>
                <c:pt idx="1">
                  <c:v>Microciclo 2</c:v>
                </c:pt>
                <c:pt idx="2">
                  <c:v>Microciclo 3</c:v>
                </c:pt>
                <c:pt idx="3">
                  <c:v>Microciclo 4</c:v>
                </c:pt>
              </c:strCache>
            </c:strRef>
          </c:cat>
          <c:val>
            <c:numRef>
              <c:f>'Diario de entrenamiento '!$AE$186:$AE$189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71-4661-A998-6A4A6E680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062543"/>
        <c:axId val="1094062127"/>
      </c:lineChart>
      <c:catAx>
        <c:axId val="109404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4053391"/>
        <c:crosses val="autoZero"/>
        <c:auto val="1"/>
        <c:lblAlgn val="ctr"/>
        <c:lblOffset val="100"/>
        <c:noMultiLvlLbl val="0"/>
      </c:catAx>
      <c:valAx>
        <c:axId val="109405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4042575"/>
        <c:crosses val="autoZero"/>
        <c:crossBetween val="between"/>
      </c:valAx>
      <c:valAx>
        <c:axId val="10940621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4062543"/>
        <c:crosses val="max"/>
        <c:crossBetween val="between"/>
      </c:valAx>
      <c:catAx>
        <c:axId val="10940625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4062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Microciclo 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'Diario de entrenamiento '!$F$205</c:f>
              <c:strCache>
                <c:ptCount val="1"/>
                <c:pt idx="0">
                  <c:v>Carga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'Diario de entrenamiento '!$B$206:$B$212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'!$F$206:$F$212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BD-41B2-A29C-5BE268BCF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88186480"/>
        <c:axId val="2088211856"/>
      </c:barChart>
      <c:lineChart>
        <c:grouping val="standard"/>
        <c:varyColors val="0"/>
        <c:ser>
          <c:idx val="0"/>
          <c:order val="0"/>
          <c:tx>
            <c:strRef>
              <c:f>'Diario de entrenamiento '!$D$205</c:f>
              <c:strCache>
                <c:ptCount val="1"/>
                <c:pt idx="0">
                  <c:v>RPE Sesión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'Diario de entrenamiento '!$B$206:$B$212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'!$D$206:$D$212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BD-41B2-A29C-5BE268BCF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190640"/>
        <c:axId val="2088201040"/>
      </c:lineChart>
      <c:catAx>
        <c:axId val="208818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88211856"/>
        <c:crosses val="autoZero"/>
        <c:auto val="1"/>
        <c:lblAlgn val="ctr"/>
        <c:lblOffset val="100"/>
        <c:noMultiLvlLbl val="0"/>
      </c:catAx>
      <c:valAx>
        <c:axId val="208821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88186480"/>
        <c:crosses val="autoZero"/>
        <c:crossBetween val="between"/>
      </c:valAx>
      <c:valAx>
        <c:axId val="2088201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88190640"/>
        <c:crosses val="max"/>
        <c:crossBetween val="between"/>
      </c:valAx>
      <c:catAx>
        <c:axId val="208819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8201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Microciclo 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4856481481481484"/>
          <c:w val="0.86683814523184599"/>
          <c:h val="0.6149843248760571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'Diario de entrenamiento '!$L$205</c:f>
              <c:strCache>
                <c:ptCount val="1"/>
                <c:pt idx="0">
                  <c:v>Carga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'Diario de entrenamiento '!$H$206:$H$212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'!$L$206:$L$212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F7-4EB6-A239-559F0D5FE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81844896"/>
        <c:axId val="2081850304"/>
      </c:barChart>
      <c:lineChart>
        <c:grouping val="standard"/>
        <c:varyColors val="0"/>
        <c:ser>
          <c:idx val="0"/>
          <c:order val="0"/>
          <c:tx>
            <c:strRef>
              <c:f>'Diario de entrenamiento '!$J$205</c:f>
              <c:strCache>
                <c:ptCount val="1"/>
                <c:pt idx="0">
                  <c:v>RPE Sesión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'Diario de entrenamiento '!$H$206:$H$212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'!$J$206:$J$212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7-4EB6-A239-559F0D5FE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844064"/>
        <c:axId val="2081847808"/>
      </c:lineChart>
      <c:catAx>
        <c:axId val="208184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81850304"/>
        <c:crosses val="autoZero"/>
        <c:auto val="1"/>
        <c:lblAlgn val="ctr"/>
        <c:lblOffset val="100"/>
        <c:noMultiLvlLbl val="0"/>
      </c:catAx>
      <c:valAx>
        <c:axId val="20818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81844896"/>
        <c:crosses val="autoZero"/>
        <c:crossBetween val="between"/>
      </c:valAx>
      <c:valAx>
        <c:axId val="2081847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81844064"/>
        <c:crosses val="max"/>
        <c:crossBetween val="between"/>
      </c:valAx>
      <c:catAx>
        <c:axId val="208184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1847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Microciclo</a:t>
            </a:r>
            <a:r>
              <a:rPr lang="es-MX" baseline="0"/>
              <a:t> 23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'Diario de entrenamiento '!$R$205</c:f>
              <c:strCache>
                <c:ptCount val="1"/>
                <c:pt idx="0">
                  <c:v>Carga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'Diario de entrenamiento '!$N$206:$N$212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'!$R$206:$R$212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D9-4FA6-8727-72F7C753F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81234240"/>
        <c:axId val="2081242976"/>
      </c:barChart>
      <c:lineChart>
        <c:grouping val="standard"/>
        <c:varyColors val="0"/>
        <c:ser>
          <c:idx val="0"/>
          <c:order val="0"/>
          <c:tx>
            <c:strRef>
              <c:f>'Diario de entrenamiento '!$P$205</c:f>
              <c:strCache>
                <c:ptCount val="1"/>
                <c:pt idx="0">
                  <c:v>RPE Sesión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'Diario de entrenamiento '!$N$206:$N$212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'!$P$206:$P$212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9-4FA6-8727-72F7C753F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222592"/>
        <c:axId val="2081235488"/>
      </c:lineChart>
      <c:catAx>
        <c:axId val="208123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81242976"/>
        <c:crosses val="autoZero"/>
        <c:auto val="1"/>
        <c:lblAlgn val="ctr"/>
        <c:lblOffset val="100"/>
        <c:noMultiLvlLbl val="0"/>
      </c:catAx>
      <c:valAx>
        <c:axId val="208124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81234240"/>
        <c:crosses val="autoZero"/>
        <c:crossBetween val="between"/>
      </c:valAx>
      <c:valAx>
        <c:axId val="2081235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81222592"/>
        <c:crosses val="max"/>
        <c:crossBetween val="between"/>
      </c:valAx>
      <c:catAx>
        <c:axId val="208122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1235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Microciclo 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'Diario de entrenamiento '!$X$205</c:f>
              <c:strCache>
                <c:ptCount val="1"/>
                <c:pt idx="0">
                  <c:v>Carga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'Diario de entrenamiento '!$T$206:$T$212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'!$X$206:$X$212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2-4749-8545-CCB816354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81256288"/>
        <c:axId val="2081261280"/>
      </c:barChart>
      <c:lineChart>
        <c:grouping val="standard"/>
        <c:varyColors val="0"/>
        <c:ser>
          <c:idx val="0"/>
          <c:order val="0"/>
          <c:tx>
            <c:strRef>
              <c:f>'Diario de entrenamiento '!$V$205</c:f>
              <c:strCache>
                <c:ptCount val="1"/>
                <c:pt idx="0">
                  <c:v>RPE Sesión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'Diario de entrenamiento '!$T$206:$T$212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'!$V$206:$V$212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2-4749-8545-CCB816354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252960"/>
        <c:axId val="2081265856"/>
      </c:lineChart>
      <c:catAx>
        <c:axId val="208125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81261280"/>
        <c:crosses val="autoZero"/>
        <c:auto val="1"/>
        <c:lblAlgn val="ctr"/>
        <c:lblOffset val="100"/>
        <c:noMultiLvlLbl val="0"/>
      </c:catAx>
      <c:valAx>
        <c:axId val="20812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81256288"/>
        <c:crosses val="autoZero"/>
        <c:crossBetween val="between"/>
      </c:valAx>
      <c:valAx>
        <c:axId val="2081265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81252960"/>
        <c:crosses val="max"/>
        <c:crossBetween val="between"/>
      </c:valAx>
      <c:catAx>
        <c:axId val="2081252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1265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Microciclo</a:t>
            </a:r>
            <a:r>
              <a:rPr lang="es-MX" baseline="0"/>
              <a:t> 4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'Diario de entrenamiento '!$X$5</c:f>
              <c:strCache>
                <c:ptCount val="1"/>
                <c:pt idx="0">
                  <c:v>Carga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'Diario de entrenamiento '!$T$6:$T$12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'!$X$6:$X$12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C1-4B12-BFA3-CFF13E71F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47442816"/>
        <c:axId val="1647446560"/>
      </c:barChart>
      <c:lineChart>
        <c:grouping val="standard"/>
        <c:varyColors val="0"/>
        <c:ser>
          <c:idx val="0"/>
          <c:order val="0"/>
          <c:tx>
            <c:strRef>
              <c:f>'Diario de entrenamiento '!$V$5</c:f>
              <c:strCache>
                <c:ptCount val="1"/>
                <c:pt idx="0">
                  <c:v>RPE Sesión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'Diario de entrenamiento '!$T$6:$T$12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'!$V$6:$V$12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1-4B12-BFA3-CFF13E71F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7457792"/>
        <c:axId val="1647445312"/>
      </c:lineChart>
      <c:catAx>
        <c:axId val="164744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47446560"/>
        <c:crosses val="autoZero"/>
        <c:auto val="1"/>
        <c:lblAlgn val="ctr"/>
        <c:lblOffset val="100"/>
        <c:noMultiLvlLbl val="0"/>
      </c:catAx>
      <c:valAx>
        <c:axId val="16474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47442816"/>
        <c:crosses val="autoZero"/>
        <c:crossBetween val="between"/>
      </c:valAx>
      <c:valAx>
        <c:axId val="1647445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47457792"/>
        <c:crosses val="max"/>
        <c:crossBetween val="between"/>
      </c:valAx>
      <c:catAx>
        <c:axId val="164745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7445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Mesociclo: Carga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'Diario de entrenamiento '!$AB$204</c:f>
              <c:strCache>
                <c:ptCount val="1"/>
                <c:pt idx="0">
                  <c:v>Carga semanal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'Diario de entrenamiento '!$AC$203:$AF$203</c:f>
              <c:strCache>
                <c:ptCount val="4"/>
                <c:pt idx="0">
                  <c:v>Microciclo 1</c:v>
                </c:pt>
                <c:pt idx="1">
                  <c:v>Microciclo 2</c:v>
                </c:pt>
                <c:pt idx="2">
                  <c:v>Microciclo 3</c:v>
                </c:pt>
                <c:pt idx="3">
                  <c:v>Microciclo 4</c:v>
                </c:pt>
              </c:strCache>
            </c:strRef>
          </c:cat>
          <c:val>
            <c:numRef>
              <c:f>'Diario de entrenamiento '!$AC$204:$AF$204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2-44BD-A179-33CBF1477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9522944"/>
        <c:axId val="1249525024"/>
      </c:barChart>
      <c:catAx>
        <c:axId val="124952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9525024"/>
        <c:crosses val="autoZero"/>
        <c:auto val="1"/>
        <c:lblAlgn val="ctr"/>
        <c:lblOffset val="100"/>
        <c:noMultiLvlLbl val="0"/>
      </c:catAx>
      <c:valAx>
        <c:axId val="12495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952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'Diario de entrenamiento '!$AB$206</c:f>
              <c:strCache>
                <c:ptCount val="1"/>
                <c:pt idx="0">
                  <c:v>Relación carga aguda:crónica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'Diario de entrenamiento '!$AC$206:$AF$206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9-458E-A449-610CC9FA4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537920"/>
        <c:axId val="1249524192"/>
      </c:lineChart>
      <c:catAx>
        <c:axId val="124953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9524192"/>
        <c:crosses val="autoZero"/>
        <c:auto val="1"/>
        <c:lblAlgn val="ctr"/>
        <c:lblOffset val="100"/>
        <c:noMultiLvlLbl val="0"/>
      </c:catAx>
      <c:valAx>
        <c:axId val="124952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953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Fatiga:</a:t>
            </a:r>
            <a:r>
              <a:rPr lang="es-MX" baseline="0"/>
              <a:t> Adaptación</a:t>
            </a:r>
            <a:endParaRPr lang="es-MX"/>
          </a:p>
        </c:rich>
      </c:tx>
      <c:layout>
        <c:manualLayout>
          <c:xMode val="edge"/>
          <c:yMode val="edge"/>
          <c:x val="0.45171929824561408"/>
          <c:y val="1.8812459773554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'Diario de entrenamiento '!$AC$225</c:f>
              <c:strCache>
                <c:ptCount val="1"/>
                <c:pt idx="0">
                  <c:v>índice de monotonía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'Diario de entrenamiento '!$AB$226:$AB$229</c:f>
              <c:strCache>
                <c:ptCount val="4"/>
                <c:pt idx="0">
                  <c:v>Microciclo 1</c:v>
                </c:pt>
                <c:pt idx="1">
                  <c:v>Microciclo 2</c:v>
                </c:pt>
                <c:pt idx="2">
                  <c:v>Microciclo 3</c:v>
                </c:pt>
                <c:pt idx="3">
                  <c:v>Microciclo 4</c:v>
                </c:pt>
              </c:strCache>
            </c:strRef>
          </c:cat>
          <c:val>
            <c:numRef>
              <c:f>'Diario de entrenamiento '!$AC$226:$AC$229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C-4775-9422-47DA07698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2281888"/>
        <c:axId val="1362283968"/>
      </c:barChart>
      <c:lineChart>
        <c:grouping val="standard"/>
        <c:varyColors val="0"/>
        <c:ser>
          <c:idx val="1"/>
          <c:order val="1"/>
          <c:tx>
            <c:strRef>
              <c:f>'Diario de entrenamiento '!$AD$225</c:f>
              <c:strCache>
                <c:ptCount val="1"/>
                <c:pt idx="0">
                  <c:v>Fátiga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'Diario de entrenamiento '!$AB$226:$AB$229</c:f>
              <c:strCache>
                <c:ptCount val="4"/>
                <c:pt idx="0">
                  <c:v>Microciclo 1</c:v>
                </c:pt>
                <c:pt idx="1">
                  <c:v>Microciclo 2</c:v>
                </c:pt>
                <c:pt idx="2">
                  <c:v>Microciclo 3</c:v>
                </c:pt>
                <c:pt idx="3">
                  <c:v>Microciclo 4</c:v>
                </c:pt>
              </c:strCache>
            </c:strRef>
          </c:cat>
          <c:val>
            <c:numRef>
              <c:f>'Diario de entrenamiento '!$AD$226:$AD$229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C-4775-9422-47DA07698494}"/>
            </c:ext>
          </c:extLst>
        </c:ser>
        <c:ser>
          <c:idx val="2"/>
          <c:order val="2"/>
          <c:tx>
            <c:strRef>
              <c:f>'Diario de entrenamiento '!$AE$225</c:f>
              <c:strCache>
                <c:ptCount val="1"/>
                <c:pt idx="0">
                  <c:v>Adaptación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'Diario de entrenamiento '!$AB$226:$AB$229</c:f>
              <c:strCache>
                <c:ptCount val="4"/>
                <c:pt idx="0">
                  <c:v>Microciclo 1</c:v>
                </c:pt>
                <c:pt idx="1">
                  <c:v>Microciclo 2</c:v>
                </c:pt>
                <c:pt idx="2">
                  <c:v>Microciclo 3</c:v>
                </c:pt>
                <c:pt idx="3">
                  <c:v>Microciclo 4</c:v>
                </c:pt>
              </c:strCache>
            </c:strRef>
          </c:cat>
          <c:val>
            <c:numRef>
              <c:f>'Diario de entrenamiento '!$AE$226:$AE$229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9C-4775-9422-47DA07698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276480"/>
        <c:axId val="1362287712"/>
      </c:lineChart>
      <c:catAx>
        <c:axId val="136228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2283968"/>
        <c:crosses val="autoZero"/>
        <c:auto val="1"/>
        <c:lblAlgn val="ctr"/>
        <c:lblOffset val="100"/>
        <c:noMultiLvlLbl val="0"/>
      </c:catAx>
      <c:valAx>
        <c:axId val="13622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2281888"/>
        <c:crosses val="autoZero"/>
        <c:crossBetween val="between"/>
      </c:valAx>
      <c:valAx>
        <c:axId val="1362287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2276480"/>
        <c:crosses val="max"/>
        <c:crossBetween val="between"/>
      </c:valAx>
      <c:catAx>
        <c:axId val="136227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2287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Microciclo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'Diario de entrenamiento '!$F$246</c:f>
              <c:strCache>
                <c:ptCount val="1"/>
                <c:pt idx="0">
                  <c:v>Carga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'Diario de entrenamiento '!$B$247:$B$253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'!$F$247:$F$253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9A-4F1B-9019-AE87CD729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92145871"/>
        <c:axId val="1192145039"/>
      </c:barChart>
      <c:lineChart>
        <c:grouping val="standard"/>
        <c:varyColors val="0"/>
        <c:ser>
          <c:idx val="0"/>
          <c:order val="0"/>
          <c:tx>
            <c:strRef>
              <c:f>'Diario de entrenamiento '!$D$246</c:f>
              <c:strCache>
                <c:ptCount val="1"/>
                <c:pt idx="0">
                  <c:v>RPE Sesión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'Diario de entrenamiento '!$B$247:$B$253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'!$D$247:$D$253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A-4F1B-9019-AE87CD729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591167"/>
        <c:axId val="1388878255"/>
      </c:lineChart>
      <c:catAx>
        <c:axId val="119214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2145039"/>
        <c:crosses val="autoZero"/>
        <c:auto val="1"/>
        <c:lblAlgn val="ctr"/>
        <c:lblOffset val="100"/>
        <c:noMultiLvlLbl val="0"/>
      </c:catAx>
      <c:valAx>
        <c:axId val="119214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2145871"/>
        <c:crosses val="autoZero"/>
        <c:crossBetween val="between"/>
      </c:valAx>
      <c:valAx>
        <c:axId val="13888782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0591167"/>
        <c:crosses val="max"/>
        <c:crossBetween val="between"/>
      </c:valAx>
      <c:catAx>
        <c:axId val="14205911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8878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Microciclo 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'Diario de entrenamiento '!$L$246</c:f>
              <c:strCache>
                <c:ptCount val="1"/>
                <c:pt idx="0">
                  <c:v>Carga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'Diario de entrenamiento '!$H$247:$H$253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'!$L$247:$L$253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C-47A9-AC78-B770F303D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20572639"/>
        <c:axId val="1420574719"/>
      </c:barChart>
      <c:lineChart>
        <c:grouping val="standard"/>
        <c:varyColors val="0"/>
        <c:ser>
          <c:idx val="0"/>
          <c:order val="0"/>
          <c:tx>
            <c:strRef>
              <c:f>'Diario de entrenamiento '!$J$246</c:f>
              <c:strCache>
                <c:ptCount val="1"/>
                <c:pt idx="0">
                  <c:v>RPE Sesión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'Diario de entrenamiento '!$H$247:$H$253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'!$J$247:$J$253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C-47A9-AC78-B770F303D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239023"/>
        <c:axId val="1394237359"/>
      </c:lineChart>
      <c:catAx>
        <c:axId val="142057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0574719"/>
        <c:crosses val="autoZero"/>
        <c:auto val="1"/>
        <c:lblAlgn val="ctr"/>
        <c:lblOffset val="100"/>
        <c:noMultiLvlLbl val="0"/>
      </c:catAx>
      <c:valAx>
        <c:axId val="142057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0572639"/>
        <c:crosses val="autoZero"/>
        <c:crossBetween val="between"/>
      </c:valAx>
      <c:valAx>
        <c:axId val="13942373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4239023"/>
        <c:crosses val="max"/>
        <c:crossBetween val="between"/>
      </c:valAx>
      <c:catAx>
        <c:axId val="1394239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42373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Microciclo</a:t>
            </a:r>
            <a:r>
              <a:rPr lang="es-MX" baseline="0"/>
              <a:t> 27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'Diario de entrenamiento '!$R$246</c:f>
              <c:strCache>
                <c:ptCount val="1"/>
                <c:pt idx="0">
                  <c:v>Carga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'Diario de entrenamiento '!$N$247:$N$253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'!$R$247:$R$253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7C-409E-812B-503387AD1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66535551"/>
        <c:axId val="1266523487"/>
      </c:barChart>
      <c:lineChart>
        <c:grouping val="standard"/>
        <c:varyColors val="0"/>
        <c:ser>
          <c:idx val="0"/>
          <c:order val="0"/>
          <c:tx>
            <c:strRef>
              <c:f>'Diario de entrenamiento '!$P$246</c:f>
              <c:strCache>
                <c:ptCount val="1"/>
                <c:pt idx="0">
                  <c:v>RPE Sesión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'Diario de entrenamiento '!$N$247:$N$253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'!$P$247:$P$253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C-409E-812B-503387AD1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525151"/>
        <c:axId val="1266531807"/>
      </c:lineChart>
      <c:catAx>
        <c:axId val="126653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6523487"/>
        <c:crosses val="autoZero"/>
        <c:auto val="1"/>
        <c:lblAlgn val="ctr"/>
        <c:lblOffset val="100"/>
        <c:noMultiLvlLbl val="0"/>
      </c:catAx>
      <c:valAx>
        <c:axId val="126652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6535551"/>
        <c:crosses val="autoZero"/>
        <c:crossBetween val="between"/>
      </c:valAx>
      <c:valAx>
        <c:axId val="12665318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6525151"/>
        <c:crosses val="max"/>
        <c:crossBetween val="between"/>
      </c:valAx>
      <c:catAx>
        <c:axId val="1266525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65318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Microciclo 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'Diario de entrenamiento '!$X$246</c:f>
              <c:strCache>
                <c:ptCount val="1"/>
                <c:pt idx="0">
                  <c:v>Carga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'Diario de entrenamiento '!$T$247:$T$253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'!$X$247:$X$253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F2-4256-BF9E-05E64EA4E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10110975"/>
        <c:axId val="1410110559"/>
      </c:barChart>
      <c:lineChart>
        <c:grouping val="standard"/>
        <c:varyColors val="0"/>
        <c:ser>
          <c:idx val="0"/>
          <c:order val="0"/>
          <c:tx>
            <c:strRef>
              <c:f>'Diario de entrenamiento '!$V$246</c:f>
              <c:strCache>
                <c:ptCount val="1"/>
                <c:pt idx="0">
                  <c:v>RPE Sesión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'Diario de entrenamiento '!$T$247:$T$253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'!$V$247:$V$253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2-4256-BF9E-05E64EA4E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108479"/>
        <c:axId val="1410112639"/>
      </c:lineChart>
      <c:catAx>
        <c:axId val="141011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0110559"/>
        <c:crosses val="autoZero"/>
        <c:auto val="1"/>
        <c:lblAlgn val="ctr"/>
        <c:lblOffset val="100"/>
        <c:noMultiLvlLbl val="0"/>
      </c:catAx>
      <c:valAx>
        <c:axId val="141011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0110975"/>
        <c:crosses val="autoZero"/>
        <c:crossBetween val="between"/>
      </c:valAx>
      <c:valAx>
        <c:axId val="14101126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0108479"/>
        <c:crosses val="max"/>
        <c:crossBetween val="between"/>
      </c:valAx>
      <c:catAx>
        <c:axId val="14101084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01126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Mesociclo:</a:t>
            </a:r>
            <a:r>
              <a:rPr lang="es-MX" baseline="0"/>
              <a:t> </a:t>
            </a:r>
            <a:r>
              <a:rPr lang="es-MX"/>
              <a:t>Carga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'Diario de entrenamiento '!$AB$245</c:f>
              <c:strCache>
                <c:ptCount val="1"/>
                <c:pt idx="0">
                  <c:v>Carga semanal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'Diario de entrenamiento '!$AC$245:$AF$245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8-4D67-BF1C-9BD0B31FD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165999"/>
        <c:axId val="1393163503"/>
      </c:barChart>
      <c:catAx>
        <c:axId val="139316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3163503"/>
        <c:crosses val="autoZero"/>
        <c:auto val="1"/>
        <c:lblAlgn val="ctr"/>
        <c:lblOffset val="100"/>
        <c:noMultiLvlLbl val="0"/>
      </c:catAx>
      <c:valAx>
        <c:axId val="139316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316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'Diario de entrenamiento '!$AB$247</c:f>
              <c:strCache>
                <c:ptCount val="1"/>
                <c:pt idx="0">
                  <c:v>Relación carga aguda:crónica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'Diario de entrenamiento '!$AC$247:$AF$247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D-4BD8-B1BB-191BC3E53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429551"/>
        <c:axId val="1412429135"/>
      </c:lineChart>
      <c:catAx>
        <c:axId val="141242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2429135"/>
        <c:crosses val="autoZero"/>
        <c:auto val="1"/>
        <c:lblAlgn val="ctr"/>
        <c:lblOffset val="100"/>
        <c:noMultiLvlLbl val="0"/>
      </c:catAx>
      <c:valAx>
        <c:axId val="141242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242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Fatiga:Adaptación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'Diario de entrenamiento '!$AC$266</c:f>
              <c:strCache>
                <c:ptCount val="1"/>
                <c:pt idx="0">
                  <c:v>índice de monotonía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'Diario de entrenamiento '!$AB$267:$AB$270</c:f>
              <c:strCache>
                <c:ptCount val="4"/>
                <c:pt idx="0">
                  <c:v>Microciclo 1</c:v>
                </c:pt>
                <c:pt idx="1">
                  <c:v>Microciclo 2</c:v>
                </c:pt>
                <c:pt idx="2">
                  <c:v>Microciclo 3</c:v>
                </c:pt>
                <c:pt idx="3">
                  <c:v>Microciclo 4</c:v>
                </c:pt>
              </c:strCache>
            </c:strRef>
          </c:cat>
          <c:val>
            <c:numRef>
              <c:f>'Diario de entrenamiento '!$AC$267:$AC$270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F-4E8E-A480-6EE9E8F44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5231519"/>
        <c:axId val="1475228191"/>
      </c:barChart>
      <c:lineChart>
        <c:grouping val="standard"/>
        <c:varyColors val="0"/>
        <c:ser>
          <c:idx val="1"/>
          <c:order val="1"/>
          <c:tx>
            <c:strRef>
              <c:f>'Diario de entrenamiento '!$AD$266</c:f>
              <c:strCache>
                <c:ptCount val="1"/>
                <c:pt idx="0">
                  <c:v>Fátiga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'Diario de entrenamiento '!$AB$267:$AB$270</c:f>
              <c:strCache>
                <c:ptCount val="4"/>
                <c:pt idx="0">
                  <c:v>Microciclo 1</c:v>
                </c:pt>
                <c:pt idx="1">
                  <c:v>Microciclo 2</c:v>
                </c:pt>
                <c:pt idx="2">
                  <c:v>Microciclo 3</c:v>
                </c:pt>
                <c:pt idx="3">
                  <c:v>Microciclo 4</c:v>
                </c:pt>
              </c:strCache>
            </c:strRef>
          </c:cat>
          <c:val>
            <c:numRef>
              <c:f>'Diario de entrenamiento '!$AD$267:$AD$270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9F-4E8E-A480-6EE9E8F44BD2}"/>
            </c:ext>
          </c:extLst>
        </c:ser>
        <c:ser>
          <c:idx val="2"/>
          <c:order val="2"/>
          <c:tx>
            <c:strRef>
              <c:f>'Diario de entrenamiento '!$AE$266</c:f>
              <c:strCache>
                <c:ptCount val="1"/>
                <c:pt idx="0">
                  <c:v>Adaptación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'Diario de entrenamiento '!$AB$267:$AB$270</c:f>
              <c:strCache>
                <c:ptCount val="4"/>
                <c:pt idx="0">
                  <c:v>Microciclo 1</c:v>
                </c:pt>
                <c:pt idx="1">
                  <c:v>Microciclo 2</c:v>
                </c:pt>
                <c:pt idx="2">
                  <c:v>Microciclo 3</c:v>
                </c:pt>
                <c:pt idx="3">
                  <c:v>Microciclo 4</c:v>
                </c:pt>
              </c:strCache>
            </c:strRef>
          </c:cat>
          <c:val>
            <c:numRef>
              <c:f>'Diario de entrenamiento '!$AE$267:$AE$270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9F-4E8E-A480-6EE9E8F44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233183"/>
        <c:axId val="1475228607"/>
      </c:lineChart>
      <c:catAx>
        <c:axId val="147523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75228191"/>
        <c:crosses val="autoZero"/>
        <c:auto val="1"/>
        <c:lblAlgn val="ctr"/>
        <c:lblOffset val="100"/>
        <c:noMultiLvlLbl val="0"/>
      </c:catAx>
      <c:valAx>
        <c:axId val="147522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75231519"/>
        <c:crosses val="autoZero"/>
        <c:crossBetween val="between"/>
      </c:valAx>
      <c:valAx>
        <c:axId val="14752286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75233183"/>
        <c:crosses val="max"/>
        <c:crossBetween val="between"/>
      </c:valAx>
      <c:catAx>
        <c:axId val="147523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52286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Mesociclo, carga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'Diario de entrenamiento '!$AB$4</c:f>
              <c:strCache>
                <c:ptCount val="1"/>
                <c:pt idx="0">
                  <c:v>Carga semanal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'Diario de entrenamiento '!$AC$3:$AF$3</c:f>
              <c:strCache>
                <c:ptCount val="4"/>
                <c:pt idx="0">
                  <c:v>Microciclo 1</c:v>
                </c:pt>
                <c:pt idx="1">
                  <c:v>Microciclo 2</c:v>
                </c:pt>
                <c:pt idx="2">
                  <c:v>Microciclo 3</c:v>
                </c:pt>
                <c:pt idx="3">
                  <c:v>Microciclo 4</c:v>
                </c:pt>
              </c:strCache>
            </c:strRef>
          </c:cat>
          <c:val>
            <c:numRef>
              <c:f>'Diario de entrenamiento '!$AC$4:$AF$4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5-4F1C-B7F6-EE781D563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958448"/>
        <c:axId val="1530956368"/>
      </c:barChart>
      <c:catAx>
        <c:axId val="153095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0956368"/>
        <c:crosses val="autoZero"/>
        <c:auto val="1"/>
        <c:lblAlgn val="ctr"/>
        <c:lblOffset val="100"/>
        <c:noMultiLvlLbl val="0"/>
      </c:catAx>
      <c:valAx>
        <c:axId val="153095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095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Microciclo 29</a:t>
            </a:r>
          </a:p>
        </c:rich>
      </c:tx>
      <c:layout>
        <c:manualLayout>
          <c:xMode val="edge"/>
          <c:yMode val="edge"/>
          <c:x val="0.376347112860892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'Diario de entrenamiento '!$F$287</c:f>
              <c:strCache>
                <c:ptCount val="1"/>
                <c:pt idx="0">
                  <c:v>Carga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'Diario de entrenamiento '!$B$288:$B$294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'!$F$288:$F$294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5D-44CA-84E3-770DD2747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0796639"/>
        <c:axId val="960795807"/>
      </c:barChart>
      <c:lineChart>
        <c:grouping val="standard"/>
        <c:varyColors val="0"/>
        <c:ser>
          <c:idx val="0"/>
          <c:order val="0"/>
          <c:tx>
            <c:strRef>
              <c:f>'Diario de entrenamiento '!$D$287</c:f>
              <c:strCache>
                <c:ptCount val="1"/>
                <c:pt idx="0">
                  <c:v>RPE Sesión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'Diario de entrenamiento '!$B$288:$B$294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'!$D$288:$D$294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D-44CA-84E3-770DD2747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793311"/>
        <c:axId val="960800383"/>
      </c:lineChart>
      <c:catAx>
        <c:axId val="96079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60795807"/>
        <c:crosses val="autoZero"/>
        <c:auto val="1"/>
        <c:lblAlgn val="ctr"/>
        <c:lblOffset val="100"/>
        <c:noMultiLvlLbl val="0"/>
      </c:catAx>
      <c:valAx>
        <c:axId val="96079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60796639"/>
        <c:crosses val="autoZero"/>
        <c:crossBetween val="between"/>
      </c:valAx>
      <c:valAx>
        <c:axId val="9608003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60793311"/>
        <c:crosses val="max"/>
        <c:crossBetween val="between"/>
      </c:valAx>
      <c:catAx>
        <c:axId val="9607933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080038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Microciclo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'Diario de entrenamiento '!$L$287</c:f>
              <c:strCache>
                <c:ptCount val="1"/>
                <c:pt idx="0">
                  <c:v>Carga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'Diario de entrenamiento '!$H$288:$H$294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'!$L$288:$L$294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5-4522-8024-803118B4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4671727"/>
        <c:axId val="1124672143"/>
      </c:barChart>
      <c:lineChart>
        <c:grouping val="standard"/>
        <c:varyColors val="0"/>
        <c:ser>
          <c:idx val="0"/>
          <c:order val="0"/>
          <c:tx>
            <c:strRef>
              <c:f>'Diario de entrenamiento '!$J$287</c:f>
              <c:strCache>
                <c:ptCount val="1"/>
                <c:pt idx="0">
                  <c:v>RPE Sesión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'Diario de entrenamiento '!$H$288:$H$294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'!$J$288:$J$294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5-4522-8024-803118B4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950415"/>
        <c:axId val="1461138975"/>
      </c:lineChart>
      <c:catAx>
        <c:axId val="112467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4672143"/>
        <c:crosses val="autoZero"/>
        <c:auto val="1"/>
        <c:lblAlgn val="ctr"/>
        <c:lblOffset val="100"/>
        <c:noMultiLvlLbl val="0"/>
      </c:catAx>
      <c:valAx>
        <c:axId val="112467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4671727"/>
        <c:crosses val="autoZero"/>
        <c:crossBetween val="between"/>
      </c:valAx>
      <c:valAx>
        <c:axId val="14611389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31950415"/>
        <c:crosses val="max"/>
        <c:crossBetween val="between"/>
      </c:valAx>
      <c:catAx>
        <c:axId val="11319504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11389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Microciclo 31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'Diario de entrenamiento '!$R$287</c:f>
              <c:strCache>
                <c:ptCount val="1"/>
                <c:pt idx="0">
                  <c:v>Carga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'Diario de entrenamiento '!$N$288:$N$294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'!$R$288:$R$294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3-46F4-AF88-BE34C6975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56110367"/>
        <c:axId val="1456109119"/>
      </c:barChart>
      <c:lineChart>
        <c:grouping val="standard"/>
        <c:varyColors val="0"/>
        <c:ser>
          <c:idx val="0"/>
          <c:order val="0"/>
          <c:tx>
            <c:strRef>
              <c:f>'Diario de entrenamiento '!$P$287</c:f>
              <c:strCache>
                <c:ptCount val="1"/>
                <c:pt idx="0">
                  <c:v>RPE Sesión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'Diario de entrenamiento '!$N$288:$N$294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'!$P$288:$P$294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3-46F4-AF88-BE34C6975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112447"/>
        <c:axId val="1456112031"/>
      </c:lineChart>
      <c:catAx>
        <c:axId val="145611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6109119"/>
        <c:crosses val="autoZero"/>
        <c:auto val="1"/>
        <c:lblAlgn val="ctr"/>
        <c:lblOffset val="100"/>
        <c:noMultiLvlLbl val="0"/>
      </c:catAx>
      <c:valAx>
        <c:axId val="145610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6110367"/>
        <c:crosses val="autoZero"/>
        <c:crossBetween val="between"/>
      </c:valAx>
      <c:valAx>
        <c:axId val="14561120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6112447"/>
        <c:crosses val="max"/>
        <c:crossBetween val="between"/>
      </c:valAx>
      <c:catAx>
        <c:axId val="14561124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611203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Microciclo 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'Diario de entrenamiento '!$X$287</c:f>
              <c:strCache>
                <c:ptCount val="1"/>
                <c:pt idx="0">
                  <c:v>Carga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'Diario de entrenamiento '!$T$288:$T$294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'!$X$288:$X$294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D-4375-9F53-3EBBBBAE8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45010335"/>
        <c:axId val="1045007423"/>
      </c:barChart>
      <c:lineChart>
        <c:grouping val="standard"/>
        <c:varyColors val="0"/>
        <c:ser>
          <c:idx val="0"/>
          <c:order val="0"/>
          <c:tx>
            <c:strRef>
              <c:f>'Diario de entrenamiento '!$V$287</c:f>
              <c:strCache>
                <c:ptCount val="1"/>
                <c:pt idx="0">
                  <c:v>RPE Sesión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'Diario de entrenamiento '!$T$288:$T$294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'!$V$288:$V$294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D-4375-9F53-3EBBBBAE8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5009919"/>
        <c:axId val="1045010751"/>
      </c:lineChart>
      <c:catAx>
        <c:axId val="104501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5007423"/>
        <c:crosses val="autoZero"/>
        <c:auto val="1"/>
        <c:lblAlgn val="ctr"/>
        <c:lblOffset val="100"/>
        <c:noMultiLvlLbl val="0"/>
      </c:catAx>
      <c:valAx>
        <c:axId val="104500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5010335"/>
        <c:crosses val="autoZero"/>
        <c:crossBetween val="between"/>
      </c:valAx>
      <c:valAx>
        <c:axId val="10450107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5009919"/>
        <c:crosses val="max"/>
        <c:crossBetween val="between"/>
      </c:valAx>
      <c:catAx>
        <c:axId val="1045009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501075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Mesociclo: Carga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'Diario de entrenamiento '!$AB$286</c:f>
              <c:strCache>
                <c:ptCount val="1"/>
                <c:pt idx="0">
                  <c:v>Carga semanal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'Diario de entrenamiento '!$AC$286:$AF$286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1-4C7A-B809-6FB49712B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8815663"/>
        <c:axId val="1928816495"/>
      </c:barChart>
      <c:catAx>
        <c:axId val="192881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8816495"/>
        <c:crosses val="autoZero"/>
        <c:auto val="1"/>
        <c:lblAlgn val="ctr"/>
        <c:lblOffset val="100"/>
        <c:noMultiLvlLbl val="0"/>
      </c:catAx>
      <c:valAx>
        <c:axId val="192881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881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'Diario de entrenamiento '!$AB$288</c:f>
              <c:strCache>
                <c:ptCount val="1"/>
                <c:pt idx="0">
                  <c:v>Relación carga aguda:crónica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'Diario de entrenamiento '!$AC$288:$AF$288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1-4B87-AEC6-F1E60D4C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992447"/>
        <c:axId val="1044993695"/>
      </c:lineChart>
      <c:catAx>
        <c:axId val="104499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4993695"/>
        <c:crosses val="autoZero"/>
        <c:auto val="1"/>
        <c:lblAlgn val="ctr"/>
        <c:lblOffset val="100"/>
        <c:noMultiLvlLbl val="0"/>
      </c:catAx>
      <c:valAx>
        <c:axId val="104499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499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Índice fatiga:adaptación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'Diario de entrenamiento '!$AC$307</c:f>
              <c:strCache>
                <c:ptCount val="1"/>
                <c:pt idx="0">
                  <c:v>índice de monotonía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'Diario de entrenamiento '!$AB$308:$AB$311</c:f>
              <c:strCache>
                <c:ptCount val="4"/>
                <c:pt idx="0">
                  <c:v>Microciclo 1</c:v>
                </c:pt>
                <c:pt idx="1">
                  <c:v>Microciclo 2</c:v>
                </c:pt>
                <c:pt idx="2">
                  <c:v>Microciclo 3</c:v>
                </c:pt>
                <c:pt idx="3">
                  <c:v>Microciclo 4</c:v>
                </c:pt>
              </c:strCache>
            </c:strRef>
          </c:cat>
          <c:val>
            <c:numRef>
              <c:f>'Diario de entrenamiento '!$AC$308:$AC$311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5-4B82-B0DB-1A4521BB1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0836927"/>
        <c:axId val="1130837343"/>
      </c:barChart>
      <c:lineChart>
        <c:grouping val="standard"/>
        <c:varyColors val="0"/>
        <c:ser>
          <c:idx val="1"/>
          <c:order val="1"/>
          <c:tx>
            <c:strRef>
              <c:f>'Diario de entrenamiento '!$AD$307</c:f>
              <c:strCache>
                <c:ptCount val="1"/>
                <c:pt idx="0">
                  <c:v>Fátiga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'Diario de entrenamiento '!$AB$308:$AB$311</c:f>
              <c:strCache>
                <c:ptCount val="4"/>
                <c:pt idx="0">
                  <c:v>Microciclo 1</c:v>
                </c:pt>
                <c:pt idx="1">
                  <c:v>Microciclo 2</c:v>
                </c:pt>
                <c:pt idx="2">
                  <c:v>Microciclo 3</c:v>
                </c:pt>
                <c:pt idx="3">
                  <c:v>Microciclo 4</c:v>
                </c:pt>
              </c:strCache>
            </c:strRef>
          </c:cat>
          <c:val>
            <c:numRef>
              <c:f>'Diario de entrenamiento '!$AD$308:$AD$311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5-4B82-B0DB-1A4521BB1933}"/>
            </c:ext>
          </c:extLst>
        </c:ser>
        <c:ser>
          <c:idx val="2"/>
          <c:order val="2"/>
          <c:tx>
            <c:strRef>
              <c:f>'Diario de entrenamiento '!$AE$307</c:f>
              <c:strCache>
                <c:ptCount val="1"/>
                <c:pt idx="0">
                  <c:v>Adaptación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'Diario de entrenamiento '!$AB$308:$AB$311</c:f>
              <c:strCache>
                <c:ptCount val="4"/>
                <c:pt idx="0">
                  <c:v>Microciclo 1</c:v>
                </c:pt>
                <c:pt idx="1">
                  <c:v>Microciclo 2</c:v>
                </c:pt>
                <c:pt idx="2">
                  <c:v>Microciclo 3</c:v>
                </c:pt>
                <c:pt idx="3">
                  <c:v>Microciclo 4</c:v>
                </c:pt>
              </c:strCache>
            </c:strRef>
          </c:cat>
          <c:val>
            <c:numRef>
              <c:f>'Diario de entrenamiento '!$AE$308:$AE$311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C5-4B82-B0DB-1A4521BB1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230015"/>
        <c:axId val="1907229599"/>
      </c:lineChart>
      <c:catAx>
        <c:axId val="113083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30837343"/>
        <c:crosses val="autoZero"/>
        <c:auto val="1"/>
        <c:lblAlgn val="ctr"/>
        <c:lblOffset val="100"/>
        <c:noMultiLvlLbl val="0"/>
      </c:catAx>
      <c:valAx>
        <c:axId val="113083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30836927"/>
        <c:crosses val="autoZero"/>
        <c:crossBetween val="between"/>
      </c:valAx>
      <c:valAx>
        <c:axId val="19072295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07230015"/>
        <c:crosses val="max"/>
        <c:crossBetween val="between"/>
      </c:valAx>
      <c:catAx>
        <c:axId val="19072300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722959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4000" b="1"/>
              <a:t>Macrociclo</a:t>
            </a:r>
          </a:p>
        </c:rich>
      </c:tx>
      <c:layout>
        <c:manualLayout>
          <c:xMode val="edge"/>
          <c:yMode val="edge"/>
          <c:x val="0.40134711286089236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5.5400018740335615E-2"/>
          <c:y val="0.17735144185623722"/>
          <c:w val="0.94459998125966438"/>
          <c:h val="0.794303265815942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'Diario de entrenamiento '!$AG$7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9-4B8A-A3A7-BE4EB18A787F}"/>
            </c:ext>
          </c:extLst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'Diario de entrenamiento '!$AG$47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9-4B8A-A3A7-BE4EB18A787F}"/>
            </c:ext>
          </c:extLst>
        </c:ser>
        <c:ser>
          <c:idx val="2"/>
          <c:order val="2"/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B29-4B8A-A3A7-BE4EB18A787F}"/>
              </c:ext>
            </c:extLst>
          </c:dPt>
          <c:val>
            <c:numRef>
              <c:f>'Diario de entrenamiento '!$AG$86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29-4B8A-A3A7-BE4EB18A787F}"/>
            </c:ext>
          </c:extLst>
        </c:ser>
        <c:ser>
          <c:idx val="3"/>
          <c:order val="3"/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val>
            <c:numRef>
              <c:f>'Diario de entrenamiento '!$AG$127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29-4B8A-A3A7-BE4EB18A787F}"/>
            </c:ext>
          </c:extLst>
        </c:ser>
        <c:ser>
          <c:idx val="4"/>
          <c:order val="4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'Diario de entrenamiento '!$AG$167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29-4B8A-A3A7-BE4EB18A787F}"/>
            </c:ext>
          </c:extLst>
        </c:ser>
        <c:ser>
          <c:idx val="5"/>
          <c:order val="5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'Diario de entrenamiento '!$AG$207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29-4B8A-A3A7-BE4EB18A787F}"/>
            </c:ext>
          </c:extLst>
        </c:ser>
        <c:ser>
          <c:idx val="6"/>
          <c:order val="6"/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'Diario de entrenamiento '!$AG$248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C1-434E-8CB8-33FF705CA42B}"/>
            </c:ext>
          </c:extLst>
        </c:ser>
        <c:ser>
          <c:idx val="7"/>
          <c:order val="7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val>
            <c:numRef>
              <c:f>'Diario de entrenamiento '!$AG$289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CA-4636-8E99-6815C2D1B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2899888"/>
        <c:axId val="1532903216"/>
      </c:barChart>
      <c:catAx>
        <c:axId val="15328998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32903216"/>
        <c:crosses val="autoZero"/>
        <c:auto val="1"/>
        <c:lblAlgn val="ctr"/>
        <c:lblOffset val="100"/>
        <c:noMultiLvlLbl val="0"/>
      </c:catAx>
      <c:valAx>
        <c:axId val="15329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289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3200" b="1"/>
              <a:t>FATIGA:ADAPTACIÓN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'Diario de entrenamiento '!$AD$25</c:f>
              <c:strCache>
                <c:ptCount val="1"/>
                <c:pt idx="0">
                  <c:v>Fátiga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('Diario de entrenamiento '!$AD$26:$AD$29,'Diario de entrenamiento '!$AD$66:$AD$69,'Diario de entrenamiento '!$AD$105:$AD$108,'Diario de entrenamiento '!$AD$146:$AD$149,'Diario de entrenamiento '!$AD$186:$AD$189,'Diario de entrenamiento '!$AD$226:$AD$229,'Diario de entrenamiento '!$AD$267:$AD$270,'Diario de entrenamiento '!$AD$308:$AD$311)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0-446E-9EA7-0564B7C63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942240"/>
        <c:axId val="1533959712"/>
      </c:lineChart>
      <c:lineChart>
        <c:grouping val="standard"/>
        <c:varyColors val="0"/>
        <c:ser>
          <c:idx val="1"/>
          <c:order val="1"/>
          <c:tx>
            <c:strRef>
              <c:f>'Diario de entrenamiento '!$AE$25</c:f>
              <c:strCache>
                <c:ptCount val="1"/>
                <c:pt idx="0">
                  <c:v>Adaptación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('Diario de entrenamiento '!$AE$26:$AE$29,'Diario de entrenamiento '!$AE$66:$AE$69,'Diario de entrenamiento '!$AE$105:$AE$108,'Diario de entrenamiento '!$AE$146:$AE$149,'Diario de entrenamiento '!$AE$186:$AE$189,'Diario de entrenamiento '!$AE$226:$AE$229,'Diario de entrenamiento '!$AE$267:$AE$270,'Diario de entrenamiento '!$AE$308:$AE$311)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E0-446E-9EA7-0564B7C63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2896976"/>
        <c:axId val="1532907792"/>
      </c:lineChart>
      <c:catAx>
        <c:axId val="153394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3959712"/>
        <c:crosses val="autoZero"/>
        <c:auto val="1"/>
        <c:lblAlgn val="ctr"/>
        <c:lblOffset val="100"/>
        <c:noMultiLvlLbl val="0"/>
      </c:catAx>
      <c:valAx>
        <c:axId val="1533959712"/>
        <c:scaling>
          <c:orientation val="minMax"/>
          <c:max val="1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3942240"/>
        <c:crosses val="autoZero"/>
        <c:crossBetween val="between"/>
      </c:valAx>
      <c:valAx>
        <c:axId val="1532907792"/>
        <c:scaling>
          <c:orientation val="minMax"/>
          <c:max val="4000"/>
          <c:min val="-4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2896976"/>
        <c:crosses val="max"/>
        <c:crossBetween val="between"/>
      </c:valAx>
      <c:catAx>
        <c:axId val="1532896976"/>
        <c:scaling>
          <c:orientation val="minMax"/>
        </c:scaling>
        <c:delete val="1"/>
        <c:axPos val="b"/>
        <c:majorTickMark val="out"/>
        <c:minorTickMark val="none"/>
        <c:tickLblPos val="nextTo"/>
        <c:crossAx val="1532907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Microciclos-Macrociclo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'Diario de entrenamiento '!$AB$4</c:f>
              <c:strCache>
                <c:ptCount val="1"/>
                <c:pt idx="0">
                  <c:v>Carga semanal</c:v>
                </c:pt>
              </c:strCache>
            </c:strRef>
          </c:cat>
          <c:val>
            <c:numRef>
              <c:f>'Diario de entrenamiento '!$AC$4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E-46FC-B971-90581648B1B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dk1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'Diario de entrenamiento '!$AB$4</c:f>
              <c:strCache>
                <c:ptCount val="1"/>
                <c:pt idx="0">
                  <c:v>Carga semanal</c:v>
                </c:pt>
              </c:strCache>
            </c:strRef>
          </c:cat>
          <c:val>
            <c:numRef>
              <c:f>'Diario de entrenamiento '!$AD$4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0E-46FC-B971-90581648B1B5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dk1">
                    <a:tint val="7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7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7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'Diario de entrenamiento '!$AB$4</c:f>
              <c:strCache>
                <c:ptCount val="1"/>
                <c:pt idx="0">
                  <c:v>Carga semanal</c:v>
                </c:pt>
              </c:strCache>
            </c:strRef>
          </c:cat>
          <c:val>
            <c:numRef>
              <c:f>'Diario de entrenamiento '!$AE$4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0E-46FC-B971-90581648B1B5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dk1">
                    <a:tint val="9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9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9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'Diario de entrenamiento '!$AB$4</c:f>
              <c:strCache>
                <c:ptCount val="1"/>
                <c:pt idx="0">
                  <c:v>Carga semanal</c:v>
                </c:pt>
              </c:strCache>
            </c:strRef>
          </c:cat>
          <c:val>
            <c:numRef>
              <c:f>'Diario de entrenamiento '!$AF$4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0E-46FC-B971-90581648B1B5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dk1">
                    <a:tint val="30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30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'Diario de entrenamiento '!$AB$4</c:f>
              <c:strCache>
                <c:ptCount val="1"/>
                <c:pt idx="0">
                  <c:v>Carga semanal</c:v>
                </c:pt>
              </c:strCache>
            </c:strRef>
          </c:cat>
          <c:val>
            <c:numRef>
              <c:f>'Diario de entrenamiento '!$AC$44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281-4116-A055-FA01E726DC61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dk1">
                    <a:tint val="60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60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'Diario de entrenamiento '!$AB$4</c:f>
              <c:strCache>
                <c:ptCount val="1"/>
                <c:pt idx="0">
                  <c:v>Carga semanal</c:v>
                </c:pt>
              </c:strCache>
            </c:strRef>
          </c:cat>
          <c:val>
            <c:numRef>
              <c:f>'Diario de entrenamiento '!$AD$44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281-4116-A055-FA01E726DC61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dk1">
                    <a:tint val="80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0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'Diario de entrenamiento '!$AB$4</c:f>
              <c:strCache>
                <c:ptCount val="1"/>
                <c:pt idx="0">
                  <c:v>Carga semanal</c:v>
                </c:pt>
              </c:strCache>
            </c:strRef>
          </c:cat>
          <c:val>
            <c:numRef>
              <c:f>'Diario de entrenamiento '!$AE$44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281-4116-A055-FA01E726DC61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'Diario de entrenamiento '!$AB$4</c:f>
              <c:strCache>
                <c:ptCount val="1"/>
                <c:pt idx="0">
                  <c:v>Carga semanal</c:v>
                </c:pt>
              </c:strCache>
            </c:strRef>
          </c:cat>
          <c:val>
            <c:numRef>
              <c:f>'Diario de entrenamiento '!$AF$44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281-4116-A055-FA01E726DC61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dk1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'Diario de entrenamiento '!$AB$4</c:f>
              <c:strCache>
                <c:ptCount val="1"/>
                <c:pt idx="0">
                  <c:v>Carga semanal</c:v>
                </c:pt>
              </c:strCache>
            </c:strRef>
          </c:cat>
          <c:val>
            <c:numRef>
              <c:f>'Diario de entrenamiento '!$AC$83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4281-4116-A055-FA01E726DC61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dk1">
                    <a:tint val="7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7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7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'Diario de entrenamiento '!$AB$4</c:f>
              <c:strCache>
                <c:ptCount val="1"/>
                <c:pt idx="0">
                  <c:v>Carga semanal</c:v>
                </c:pt>
              </c:strCache>
            </c:strRef>
          </c:cat>
          <c:val>
            <c:numRef>
              <c:f>'Diario de entrenamiento '!$AD$83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281-4116-A055-FA01E726DC61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dk1">
                    <a:tint val="9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9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9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'Diario de entrenamiento '!$AB$4</c:f>
              <c:strCache>
                <c:ptCount val="1"/>
                <c:pt idx="0">
                  <c:v>Carga semanal</c:v>
                </c:pt>
              </c:strCache>
            </c:strRef>
          </c:cat>
          <c:val>
            <c:numRef>
              <c:f>'Diario de entrenamiento '!$AE$83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4281-4116-A055-FA01E726DC61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dk1">
                    <a:tint val="30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30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'Diario de entrenamiento '!$AB$4</c:f>
              <c:strCache>
                <c:ptCount val="1"/>
                <c:pt idx="0">
                  <c:v>Carga semanal</c:v>
                </c:pt>
              </c:strCache>
            </c:strRef>
          </c:cat>
          <c:val>
            <c:numRef>
              <c:f>'Diario de entrenamiento '!$AF$83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4281-4116-A055-FA01E726DC61}"/>
            </c:ext>
          </c:extLst>
        </c:ser>
        <c:ser>
          <c:idx val="12"/>
          <c:order val="12"/>
          <c:spPr>
            <a:gradFill rotWithShape="1">
              <a:gsLst>
                <a:gs pos="0">
                  <a:schemeClr val="dk1">
                    <a:tint val="60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60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'Diario de entrenamiento '!$AB$4</c:f>
              <c:strCache>
                <c:ptCount val="1"/>
                <c:pt idx="0">
                  <c:v>Carga semanal</c:v>
                </c:pt>
              </c:strCache>
            </c:strRef>
          </c:cat>
          <c:val>
            <c:numRef>
              <c:f>'Diario de entrenamiento '!$AC$124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281-4116-A055-FA01E726DC61}"/>
            </c:ext>
          </c:extLst>
        </c:ser>
        <c:ser>
          <c:idx val="13"/>
          <c:order val="13"/>
          <c:spPr>
            <a:gradFill rotWithShape="1">
              <a:gsLst>
                <a:gs pos="0">
                  <a:schemeClr val="dk1">
                    <a:tint val="80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0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'Diario de entrenamiento '!$AB$4</c:f>
              <c:strCache>
                <c:ptCount val="1"/>
                <c:pt idx="0">
                  <c:v>Carga semanal</c:v>
                </c:pt>
              </c:strCache>
            </c:strRef>
          </c:cat>
          <c:val>
            <c:numRef>
              <c:f>'Diario de entrenamiento '!$AD$124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4281-4116-A055-FA01E726DC61}"/>
            </c:ext>
          </c:extLst>
        </c:ser>
        <c:ser>
          <c:idx val="14"/>
          <c:order val="14"/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'Diario de entrenamiento '!$AB$4</c:f>
              <c:strCache>
                <c:ptCount val="1"/>
                <c:pt idx="0">
                  <c:v>Carga semanal</c:v>
                </c:pt>
              </c:strCache>
            </c:strRef>
          </c:cat>
          <c:val>
            <c:numRef>
              <c:f>'Diario de entrenamiento '!$AE$124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281-4116-A055-FA01E726DC61}"/>
            </c:ext>
          </c:extLst>
        </c:ser>
        <c:ser>
          <c:idx val="15"/>
          <c:order val="15"/>
          <c:spPr>
            <a:gradFill rotWithShape="1">
              <a:gsLst>
                <a:gs pos="0">
                  <a:schemeClr val="dk1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'Diario de entrenamiento '!$AB$4</c:f>
              <c:strCache>
                <c:ptCount val="1"/>
                <c:pt idx="0">
                  <c:v>Carga semanal</c:v>
                </c:pt>
              </c:strCache>
            </c:strRef>
          </c:cat>
          <c:val>
            <c:numRef>
              <c:f>'Diario de entrenamiento '!$AF$124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281-4116-A055-FA01E726DC61}"/>
            </c:ext>
          </c:extLst>
        </c:ser>
        <c:ser>
          <c:idx val="16"/>
          <c:order val="16"/>
          <c:spPr>
            <a:gradFill rotWithShape="1">
              <a:gsLst>
                <a:gs pos="0">
                  <a:schemeClr val="dk1">
                    <a:tint val="7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7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7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'Diario de entrenamiento '!$AB$4</c:f>
              <c:strCache>
                <c:ptCount val="1"/>
                <c:pt idx="0">
                  <c:v>Carga semanal</c:v>
                </c:pt>
              </c:strCache>
            </c:strRef>
          </c:cat>
          <c:val>
            <c:numRef>
              <c:f>'Diario de entrenamiento '!$AC$164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281-4116-A055-FA01E726DC61}"/>
            </c:ext>
          </c:extLst>
        </c:ser>
        <c:ser>
          <c:idx val="17"/>
          <c:order val="17"/>
          <c:spPr>
            <a:gradFill rotWithShape="1">
              <a:gsLst>
                <a:gs pos="0">
                  <a:schemeClr val="dk1">
                    <a:tint val="9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9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9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'Diario de entrenamiento '!$AB$4</c:f>
              <c:strCache>
                <c:ptCount val="1"/>
                <c:pt idx="0">
                  <c:v>Carga semanal</c:v>
                </c:pt>
              </c:strCache>
            </c:strRef>
          </c:cat>
          <c:val>
            <c:numRef>
              <c:f>'Diario de entrenamiento '!$AD$164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4281-4116-A055-FA01E726DC61}"/>
            </c:ext>
          </c:extLst>
        </c:ser>
        <c:ser>
          <c:idx val="18"/>
          <c:order val="18"/>
          <c:spPr>
            <a:gradFill rotWithShape="1">
              <a:gsLst>
                <a:gs pos="0">
                  <a:schemeClr val="dk1">
                    <a:tint val="30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30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'Diario de entrenamiento '!$AB$4</c:f>
              <c:strCache>
                <c:ptCount val="1"/>
                <c:pt idx="0">
                  <c:v>Carga semanal</c:v>
                </c:pt>
              </c:strCache>
            </c:strRef>
          </c:cat>
          <c:val>
            <c:numRef>
              <c:f>'Diario de entrenamiento '!$AE$164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4281-4116-A055-FA01E726DC61}"/>
            </c:ext>
          </c:extLst>
        </c:ser>
        <c:ser>
          <c:idx val="19"/>
          <c:order val="19"/>
          <c:spPr>
            <a:gradFill rotWithShape="1">
              <a:gsLst>
                <a:gs pos="0">
                  <a:schemeClr val="dk1">
                    <a:tint val="60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60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'Diario de entrenamiento '!$AB$4</c:f>
              <c:strCache>
                <c:ptCount val="1"/>
                <c:pt idx="0">
                  <c:v>Carga semanal</c:v>
                </c:pt>
              </c:strCache>
            </c:strRef>
          </c:cat>
          <c:val>
            <c:numRef>
              <c:f>'Diario de entrenamiento '!$AF$164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4281-4116-A055-FA01E726DC61}"/>
            </c:ext>
          </c:extLst>
        </c:ser>
        <c:ser>
          <c:idx val="20"/>
          <c:order val="20"/>
          <c:spPr>
            <a:gradFill rotWithShape="1">
              <a:gsLst>
                <a:gs pos="0">
                  <a:schemeClr val="dk1">
                    <a:tint val="80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0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'Diario de entrenamiento '!$AB$4</c:f>
              <c:strCache>
                <c:ptCount val="1"/>
                <c:pt idx="0">
                  <c:v>Carga semanal</c:v>
                </c:pt>
              </c:strCache>
            </c:strRef>
          </c:cat>
          <c:val>
            <c:numRef>
              <c:f>'Diario de entrenamiento '!$AC$204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4281-4116-A055-FA01E726DC61}"/>
            </c:ext>
          </c:extLst>
        </c:ser>
        <c:ser>
          <c:idx val="21"/>
          <c:order val="21"/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'Diario de entrenamiento '!$AB$4</c:f>
              <c:strCache>
                <c:ptCount val="1"/>
                <c:pt idx="0">
                  <c:v>Carga semanal</c:v>
                </c:pt>
              </c:strCache>
            </c:strRef>
          </c:cat>
          <c:val>
            <c:numRef>
              <c:f>'Diario de entrenamiento '!$AD$204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4281-4116-A055-FA01E726DC61}"/>
            </c:ext>
          </c:extLst>
        </c:ser>
        <c:ser>
          <c:idx val="22"/>
          <c:order val="22"/>
          <c:spPr>
            <a:gradFill rotWithShape="1">
              <a:gsLst>
                <a:gs pos="0">
                  <a:schemeClr val="dk1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'Diario de entrenamiento '!$AB$4</c:f>
              <c:strCache>
                <c:ptCount val="1"/>
                <c:pt idx="0">
                  <c:v>Carga semanal</c:v>
                </c:pt>
              </c:strCache>
            </c:strRef>
          </c:cat>
          <c:val>
            <c:numRef>
              <c:f>'Diario de entrenamiento '!$AE$204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4281-4116-A055-FA01E726DC61}"/>
            </c:ext>
          </c:extLst>
        </c:ser>
        <c:ser>
          <c:idx val="23"/>
          <c:order val="23"/>
          <c:spPr>
            <a:gradFill rotWithShape="1">
              <a:gsLst>
                <a:gs pos="0">
                  <a:schemeClr val="dk1">
                    <a:tint val="7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7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7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'Diario de entrenamiento '!$AB$4</c:f>
              <c:strCache>
                <c:ptCount val="1"/>
                <c:pt idx="0">
                  <c:v>Carga semanal</c:v>
                </c:pt>
              </c:strCache>
            </c:strRef>
          </c:cat>
          <c:val>
            <c:numRef>
              <c:f>'Diario de entrenamiento '!$AF$204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4281-4116-A055-FA01E726DC61}"/>
            </c:ext>
          </c:extLst>
        </c:ser>
        <c:ser>
          <c:idx val="24"/>
          <c:order val="24"/>
          <c:spPr>
            <a:gradFill rotWithShape="1">
              <a:gsLst>
                <a:gs pos="0">
                  <a:schemeClr val="dk1">
                    <a:tint val="9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9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9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'Diario de entrenamiento '!$AB$4</c:f>
              <c:strCache>
                <c:ptCount val="1"/>
                <c:pt idx="0">
                  <c:v>Carga semanal</c:v>
                </c:pt>
              </c:strCache>
            </c:strRef>
          </c:cat>
          <c:val>
            <c:numRef>
              <c:f>'Diario de entrenamiento '!$AC$245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4281-4116-A055-FA01E726DC61}"/>
            </c:ext>
          </c:extLst>
        </c:ser>
        <c:ser>
          <c:idx val="25"/>
          <c:order val="25"/>
          <c:spPr>
            <a:gradFill rotWithShape="1">
              <a:gsLst>
                <a:gs pos="0">
                  <a:schemeClr val="dk1">
                    <a:tint val="30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30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'Diario de entrenamiento '!$AB$4</c:f>
              <c:strCache>
                <c:ptCount val="1"/>
                <c:pt idx="0">
                  <c:v>Carga semanal</c:v>
                </c:pt>
              </c:strCache>
            </c:strRef>
          </c:cat>
          <c:val>
            <c:numRef>
              <c:f>'Diario de entrenamiento '!$AD$245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4281-4116-A055-FA01E726DC61}"/>
            </c:ext>
          </c:extLst>
        </c:ser>
        <c:ser>
          <c:idx val="26"/>
          <c:order val="26"/>
          <c:spPr>
            <a:gradFill rotWithShape="1">
              <a:gsLst>
                <a:gs pos="0">
                  <a:schemeClr val="dk1">
                    <a:tint val="60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60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'Diario de entrenamiento '!$AB$4</c:f>
              <c:strCache>
                <c:ptCount val="1"/>
                <c:pt idx="0">
                  <c:v>Carga semanal</c:v>
                </c:pt>
              </c:strCache>
            </c:strRef>
          </c:cat>
          <c:val>
            <c:numRef>
              <c:f>'Diario de entrenamiento '!$AE$245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4281-4116-A055-FA01E726DC61}"/>
            </c:ext>
          </c:extLst>
        </c:ser>
        <c:ser>
          <c:idx val="27"/>
          <c:order val="27"/>
          <c:spPr>
            <a:gradFill rotWithShape="1">
              <a:gsLst>
                <a:gs pos="0">
                  <a:schemeClr val="dk1">
                    <a:tint val="80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0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'Diario de entrenamiento '!$AB$4</c:f>
              <c:strCache>
                <c:ptCount val="1"/>
                <c:pt idx="0">
                  <c:v>Carga semanal</c:v>
                </c:pt>
              </c:strCache>
            </c:strRef>
          </c:cat>
          <c:val>
            <c:numRef>
              <c:f>'Diario de entrenamiento '!$AF$245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4281-4116-A055-FA01E726DC61}"/>
            </c:ext>
          </c:extLst>
        </c:ser>
        <c:ser>
          <c:idx val="28"/>
          <c:order val="28"/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'Diario de entrenamiento '!$AB$4</c:f>
              <c:strCache>
                <c:ptCount val="1"/>
                <c:pt idx="0">
                  <c:v>Carga semanal</c:v>
                </c:pt>
              </c:strCache>
            </c:strRef>
          </c:cat>
          <c:val>
            <c:numRef>
              <c:f>'Diario de entrenamiento '!$AC$286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4281-4116-A055-FA01E726DC61}"/>
            </c:ext>
          </c:extLst>
        </c:ser>
        <c:ser>
          <c:idx val="29"/>
          <c:order val="29"/>
          <c:spPr>
            <a:gradFill rotWithShape="1">
              <a:gsLst>
                <a:gs pos="0">
                  <a:schemeClr val="dk1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'Diario de entrenamiento '!$AB$4</c:f>
              <c:strCache>
                <c:ptCount val="1"/>
                <c:pt idx="0">
                  <c:v>Carga semanal</c:v>
                </c:pt>
              </c:strCache>
            </c:strRef>
          </c:cat>
          <c:val>
            <c:numRef>
              <c:f>'Diario de entrenamiento '!$AD$286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4281-4116-A055-FA01E726DC61}"/>
            </c:ext>
          </c:extLst>
        </c:ser>
        <c:ser>
          <c:idx val="30"/>
          <c:order val="30"/>
          <c:spPr>
            <a:gradFill rotWithShape="1">
              <a:gsLst>
                <a:gs pos="0">
                  <a:schemeClr val="dk1">
                    <a:tint val="7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7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7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'Diario de entrenamiento '!$AB$4</c:f>
              <c:strCache>
                <c:ptCount val="1"/>
                <c:pt idx="0">
                  <c:v>Carga semanal</c:v>
                </c:pt>
              </c:strCache>
            </c:strRef>
          </c:cat>
          <c:val>
            <c:numRef>
              <c:f>'Diario de entrenamiento '!$AE$286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4281-4116-A055-FA01E726DC61}"/>
            </c:ext>
          </c:extLst>
        </c:ser>
        <c:ser>
          <c:idx val="31"/>
          <c:order val="31"/>
          <c:spPr>
            <a:gradFill rotWithShape="1">
              <a:gsLst>
                <a:gs pos="0">
                  <a:schemeClr val="dk1">
                    <a:tint val="9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9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9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'Diario de entrenamiento '!$AB$4</c:f>
              <c:strCache>
                <c:ptCount val="1"/>
                <c:pt idx="0">
                  <c:v>Carga semanal</c:v>
                </c:pt>
              </c:strCache>
            </c:strRef>
          </c:cat>
          <c:val>
            <c:numRef>
              <c:f>'Diario de entrenamiento '!$AF$286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4281-4116-A055-FA01E726DC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62299360"/>
        <c:axId val="1362279808"/>
      </c:barChart>
      <c:catAx>
        <c:axId val="136229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2279808"/>
        <c:crosses val="autoZero"/>
        <c:auto val="1"/>
        <c:lblAlgn val="ctr"/>
        <c:lblOffset val="100"/>
        <c:noMultiLvlLbl val="0"/>
      </c:catAx>
      <c:valAx>
        <c:axId val="13622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229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'Diario de entrenamiento '!$AB$6</c:f>
              <c:strCache>
                <c:ptCount val="1"/>
                <c:pt idx="0">
                  <c:v>Relación carga aguda:crónica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'Diario de entrenamiento '!$AC$6:$AF$6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8-4583-B766-188B801B9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330112"/>
        <c:axId val="1537330944"/>
      </c:lineChart>
      <c:catAx>
        <c:axId val="153733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7330944"/>
        <c:crossesAt val="0.30000000000000004"/>
        <c:auto val="1"/>
        <c:lblAlgn val="ctr"/>
        <c:lblOffset val="100"/>
        <c:noMultiLvlLbl val="0"/>
      </c:catAx>
      <c:valAx>
        <c:axId val="1537330944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7330112"/>
        <c:crosses val="autoZero"/>
        <c:crossBetween val="between"/>
        <c:minorUnit val="0.3000000000000000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Fatiga:Adaptación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'Diario de entrenamiento '!$AC$25</c:f>
              <c:strCache>
                <c:ptCount val="1"/>
                <c:pt idx="0">
                  <c:v>índice de monotonía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'Diario de entrenamiento '!$AB$26:$AB$29</c:f>
              <c:strCache>
                <c:ptCount val="4"/>
                <c:pt idx="0">
                  <c:v>Microciclo 1</c:v>
                </c:pt>
                <c:pt idx="1">
                  <c:v>Microciclo 2</c:v>
                </c:pt>
                <c:pt idx="2">
                  <c:v>Microciclo 3</c:v>
                </c:pt>
                <c:pt idx="3">
                  <c:v>Microciclo 4</c:v>
                </c:pt>
              </c:strCache>
            </c:strRef>
          </c:cat>
          <c:val>
            <c:numRef>
              <c:f>'Diario de entrenamiento '!$AC$26:$AC$29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C-41AA-BAF5-AD50315A6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3840976"/>
        <c:axId val="1653843472"/>
      </c:barChart>
      <c:lineChart>
        <c:grouping val="standard"/>
        <c:varyColors val="0"/>
        <c:ser>
          <c:idx val="1"/>
          <c:order val="1"/>
          <c:tx>
            <c:strRef>
              <c:f>'Diario de entrenamiento '!$AD$25</c:f>
              <c:strCache>
                <c:ptCount val="1"/>
                <c:pt idx="0">
                  <c:v>Fátiga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'Diario de entrenamiento '!$AB$26:$AB$29</c:f>
              <c:strCache>
                <c:ptCount val="4"/>
                <c:pt idx="0">
                  <c:v>Microciclo 1</c:v>
                </c:pt>
                <c:pt idx="1">
                  <c:v>Microciclo 2</c:v>
                </c:pt>
                <c:pt idx="2">
                  <c:v>Microciclo 3</c:v>
                </c:pt>
                <c:pt idx="3">
                  <c:v>Microciclo 4</c:v>
                </c:pt>
              </c:strCache>
            </c:strRef>
          </c:cat>
          <c:val>
            <c:numRef>
              <c:f>'Diario de entrenamiento '!$AD$26:$AD$29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C-41AA-BAF5-AD50315A6A0E}"/>
            </c:ext>
          </c:extLst>
        </c:ser>
        <c:ser>
          <c:idx val="2"/>
          <c:order val="2"/>
          <c:tx>
            <c:strRef>
              <c:f>'Diario de entrenamiento '!$AE$25</c:f>
              <c:strCache>
                <c:ptCount val="1"/>
                <c:pt idx="0">
                  <c:v>Adaptación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'Diario de entrenamiento '!$AB$26:$AB$29</c:f>
              <c:strCache>
                <c:ptCount val="4"/>
                <c:pt idx="0">
                  <c:v>Microciclo 1</c:v>
                </c:pt>
                <c:pt idx="1">
                  <c:v>Microciclo 2</c:v>
                </c:pt>
                <c:pt idx="2">
                  <c:v>Microciclo 3</c:v>
                </c:pt>
                <c:pt idx="3">
                  <c:v>Microciclo 4</c:v>
                </c:pt>
              </c:strCache>
            </c:strRef>
          </c:cat>
          <c:val>
            <c:numRef>
              <c:f>'Diario de entrenamiento '!$AE$26:$AE$29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FC-41AA-BAF5-AD50315A6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738192"/>
        <c:axId val="1678752336"/>
      </c:lineChart>
      <c:catAx>
        <c:axId val="165384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53843472"/>
        <c:crosses val="autoZero"/>
        <c:auto val="1"/>
        <c:lblAlgn val="ctr"/>
        <c:lblOffset val="100"/>
        <c:noMultiLvlLbl val="0"/>
      </c:catAx>
      <c:valAx>
        <c:axId val="16538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53840976"/>
        <c:crosses val="autoZero"/>
        <c:crossBetween val="between"/>
      </c:valAx>
      <c:valAx>
        <c:axId val="1678752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78738192"/>
        <c:crosses val="max"/>
        <c:crossBetween val="between"/>
      </c:valAx>
      <c:catAx>
        <c:axId val="167873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875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Microciclo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'Diario de entrenamiento '!$F$45</c:f>
              <c:strCache>
                <c:ptCount val="1"/>
                <c:pt idx="0">
                  <c:v>Carga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'Diario de entrenamiento '!$B$46:$B$52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'!$F$46:$F$52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B2-4B01-8171-CB7B2AEAA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5219920"/>
        <c:axId val="155219504"/>
      </c:barChart>
      <c:lineChart>
        <c:grouping val="standard"/>
        <c:varyColors val="0"/>
        <c:ser>
          <c:idx val="0"/>
          <c:order val="0"/>
          <c:tx>
            <c:strRef>
              <c:f>'Diario de entrenamiento '!$D$45</c:f>
              <c:strCache>
                <c:ptCount val="1"/>
                <c:pt idx="0">
                  <c:v>RPE Sesión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'Diario de entrenamiento '!$B$46:$B$52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'!$D$46:$D$52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2-4B01-8171-CB7B2AEAA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34480"/>
        <c:axId val="155225744"/>
      </c:lineChart>
      <c:catAx>
        <c:axId val="15521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219504"/>
        <c:crosses val="autoZero"/>
        <c:auto val="1"/>
        <c:lblAlgn val="ctr"/>
        <c:lblOffset val="100"/>
        <c:noMultiLvlLbl val="0"/>
      </c:catAx>
      <c:valAx>
        <c:axId val="1552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219920"/>
        <c:crosses val="autoZero"/>
        <c:crossBetween val="between"/>
      </c:valAx>
      <c:valAx>
        <c:axId val="155225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234480"/>
        <c:crosses val="max"/>
        <c:crossBetween val="between"/>
      </c:valAx>
      <c:catAx>
        <c:axId val="15523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225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Microciclo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'Diario de entrenamiento '!$L$45</c:f>
              <c:strCache>
                <c:ptCount val="1"/>
                <c:pt idx="0">
                  <c:v>Carga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'Diario de entrenamiento '!$H$46:$H$52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'!$L$46:$L$52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74-4231-A9BC-2F9B1D829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9566000"/>
        <c:axId val="159566832"/>
      </c:barChart>
      <c:lineChart>
        <c:grouping val="standard"/>
        <c:varyColors val="0"/>
        <c:ser>
          <c:idx val="0"/>
          <c:order val="0"/>
          <c:tx>
            <c:strRef>
              <c:f>'Diario de entrenamiento '!$J$45</c:f>
              <c:strCache>
                <c:ptCount val="1"/>
                <c:pt idx="0">
                  <c:v>RPE Sesión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'Diario de entrenamiento '!$H$46:$H$52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'Diario de entrenamiento '!$J$46:$J$52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4-4231-A9BC-2F9B1D829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63920"/>
        <c:axId val="159564752"/>
      </c:lineChart>
      <c:catAx>
        <c:axId val="15956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9566832"/>
        <c:crosses val="autoZero"/>
        <c:auto val="1"/>
        <c:lblAlgn val="ctr"/>
        <c:lblOffset val="100"/>
        <c:noMultiLvlLbl val="0"/>
      </c:catAx>
      <c:valAx>
        <c:axId val="15956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9566000"/>
        <c:crosses val="autoZero"/>
        <c:crossBetween val="between"/>
      </c:valAx>
      <c:valAx>
        <c:axId val="159564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9563920"/>
        <c:crosses val="max"/>
        <c:crossBetween val="between"/>
      </c:valAx>
      <c:catAx>
        <c:axId val="159563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564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image" Target="../media/image2.jpg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hyperlink" Target="http://creativecommons.org/licenses/by-nc/4.0/" TargetMode="Externa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image" Target="../media/image1.jpeg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7" Type="http://schemas.openxmlformats.org/officeDocument/2006/relationships/image" Target="../media/image3.png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hyperlink" Target="http://creativecommons.org/licenses/by-nc/4.0/" TargetMode="External"/><Relationship Id="rId5" Type="http://schemas.openxmlformats.org/officeDocument/2006/relationships/image" Target="../media/image2.jp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23</xdr:row>
      <xdr:rowOff>42862</xdr:rowOff>
    </xdr:from>
    <xdr:to>
      <xdr:col>4</xdr:col>
      <xdr:colOff>533400</xdr:colOff>
      <xdr:row>37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5A7867F-C583-415C-8A24-BE8EB086E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957262</xdr:colOff>
      <xdr:row>23</xdr:row>
      <xdr:rowOff>23812</xdr:rowOff>
    </xdr:from>
    <xdr:to>
      <xdr:col>10</xdr:col>
      <xdr:colOff>757237</xdr:colOff>
      <xdr:row>37</xdr:row>
      <xdr:rowOff>100012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5B12306-AD2D-45BC-969E-6AE0E1C1A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671512</xdr:colOff>
      <xdr:row>23</xdr:row>
      <xdr:rowOff>42862</xdr:rowOff>
    </xdr:from>
    <xdr:to>
      <xdr:col>17</xdr:col>
      <xdr:colOff>319087</xdr:colOff>
      <xdr:row>37</xdr:row>
      <xdr:rowOff>119062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F53421C-294E-4470-89D4-B92E0C32E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633412</xdr:colOff>
      <xdr:row>23</xdr:row>
      <xdr:rowOff>52387</xdr:rowOff>
    </xdr:from>
    <xdr:to>
      <xdr:col>22</xdr:col>
      <xdr:colOff>652462</xdr:colOff>
      <xdr:row>37</xdr:row>
      <xdr:rowOff>128587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1B1CE76-EDF8-44FC-8410-530D44802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</xdr:colOff>
      <xdr:row>8</xdr:row>
      <xdr:rowOff>27383</xdr:rowOff>
    </xdr:from>
    <xdr:to>
      <xdr:col>30</xdr:col>
      <xdr:colOff>119063</xdr:colOff>
      <xdr:row>22</xdr:row>
      <xdr:rowOff>103583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9872F7E-CFCB-4D97-940C-414C31E30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130968</xdr:colOff>
      <xdr:row>8</xdr:row>
      <xdr:rowOff>27383</xdr:rowOff>
    </xdr:from>
    <xdr:to>
      <xdr:col>33</xdr:col>
      <xdr:colOff>250031</xdr:colOff>
      <xdr:row>22</xdr:row>
      <xdr:rowOff>103583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CCEA37B-8B99-485F-8403-F0946F403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184547</xdr:colOff>
      <xdr:row>1</xdr:row>
      <xdr:rowOff>15477</xdr:rowOff>
    </xdr:from>
    <xdr:to>
      <xdr:col>39</xdr:col>
      <xdr:colOff>154781</xdr:colOff>
      <xdr:row>23</xdr:row>
      <xdr:rowOff>130969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827B0C7-0256-4FF3-8C78-F7619E998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696515</xdr:colOff>
      <xdr:row>63</xdr:row>
      <xdr:rowOff>3571</xdr:rowOff>
    </xdr:from>
    <xdr:to>
      <xdr:col>4</xdr:col>
      <xdr:colOff>446484</xdr:colOff>
      <xdr:row>77</xdr:row>
      <xdr:rowOff>79771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802075-795C-402B-9054-E190F2C8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1160860</xdr:colOff>
      <xdr:row>63</xdr:row>
      <xdr:rowOff>27384</xdr:rowOff>
    </xdr:from>
    <xdr:to>
      <xdr:col>11</xdr:col>
      <xdr:colOff>196453</xdr:colOff>
      <xdr:row>77</xdr:row>
      <xdr:rowOff>103584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8EBAE5F-7FBC-4502-9811-DDDFDA924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815578</xdr:colOff>
      <xdr:row>62</xdr:row>
      <xdr:rowOff>182165</xdr:rowOff>
    </xdr:from>
    <xdr:to>
      <xdr:col>17</xdr:col>
      <xdr:colOff>482203</xdr:colOff>
      <xdr:row>77</xdr:row>
      <xdr:rowOff>67865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D3D5B71-94E9-4A51-A98B-9D4776BCF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815579</xdr:colOff>
      <xdr:row>62</xdr:row>
      <xdr:rowOff>158353</xdr:rowOff>
    </xdr:from>
    <xdr:to>
      <xdr:col>23</xdr:col>
      <xdr:colOff>77392</xdr:colOff>
      <xdr:row>77</xdr:row>
      <xdr:rowOff>44053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FFC469F-23E4-48E8-8C8C-5C084A80C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125014</xdr:colOff>
      <xdr:row>48</xdr:row>
      <xdr:rowOff>51196</xdr:rowOff>
    </xdr:from>
    <xdr:to>
      <xdr:col>30</xdr:col>
      <xdr:colOff>41670</xdr:colOff>
      <xdr:row>62</xdr:row>
      <xdr:rowOff>127396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068C6E7-1122-4B90-A609-226A374D9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101202</xdr:colOff>
      <xdr:row>48</xdr:row>
      <xdr:rowOff>51196</xdr:rowOff>
    </xdr:from>
    <xdr:to>
      <xdr:col>33</xdr:col>
      <xdr:colOff>220265</xdr:colOff>
      <xdr:row>62</xdr:row>
      <xdr:rowOff>127396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945CCF7D-B6E4-4A09-BC55-C42E01065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482201</xdr:colOff>
      <xdr:row>42</xdr:row>
      <xdr:rowOff>63102</xdr:rowOff>
    </xdr:from>
    <xdr:to>
      <xdr:col>39</xdr:col>
      <xdr:colOff>738186</xdr:colOff>
      <xdr:row>63</xdr:row>
      <xdr:rowOff>190499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47C821B0-05F1-4B89-A160-29AD45219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113111</xdr:colOff>
      <xdr:row>102</xdr:row>
      <xdr:rowOff>63098</xdr:rowOff>
    </xdr:from>
    <xdr:to>
      <xdr:col>4</xdr:col>
      <xdr:colOff>625080</xdr:colOff>
      <xdr:row>116</xdr:row>
      <xdr:rowOff>139298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0828822-BB1E-46CF-B55D-64FF9F152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577453</xdr:colOff>
      <xdr:row>102</xdr:row>
      <xdr:rowOff>146446</xdr:rowOff>
    </xdr:from>
    <xdr:to>
      <xdr:col>10</xdr:col>
      <xdr:colOff>375046</xdr:colOff>
      <xdr:row>117</xdr:row>
      <xdr:rowOff>32146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DC2E58BA-8B8F-4E7F-9CA2-D65ED9638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351234</xdr:colOff>
      <xdr:row>102</xdr:row>
      <xdr:rowOff>146446</xdr:rowOff>
    </xdr:from>
    <xdr:to>
      <xdr:col>17</xdr:col>
      <xdr:colOff>17859</xdr:colOff>
      <xdr:row>117</xdr:row>
      <xdr:rowOff>32146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59D632D2-7C42-42DB-B8B6-22F50AF05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970359</xdr:colOff>
      <xdr:row>102</xdr:row>
      <xdr:rowOff>182165</xdr:rowOff>
    </xdr:from>
    <xdr:to>
      <xdr:col>23</xdr:col>
      <xdr:colOff>148828</xdr:colOff>
      <xdr:row>117</xdr:row>
      <xdr:rowOff>67865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5107CE3E-0315-40A4-A14D-AB589B555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17858</xdr:colOff>
      <xdr:row>87</xdr:row>
      <xdr:rowOff>182165</xdr:rowOff>
    </xdr:from>
    <xdr:to>
      <xdr:col>29</xdr:col>
      <xdr:colOff>1065608</xdr:colOff>
      <xdr:row>102</xdr:row>
      <xdr:rowOff>67865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7A83A559-3587-4091-BB70-188B46D7F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30</xdr:col>
      <xdr:colOff>160733</xdr:colOff>
      <xdr:row>88</xdr:row>
      <xdr:rowOff>3571</xdr:rowOff>
    </xdr:from>
    <xdr:to>
      <xdr:col>33</xdr:col>
      <xdr:colOff>279796</xdr:colOff>
      <xdr:row>102</xdr:row>
      <xdr:rowOff>79771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14F1191A-9232-4B50-9790-86B6067C1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33</xdr:col>
      <xdr:colOff>541733</xdr:colOff>
      <xdr:row>80</xdr:row>
      <xdr:rowOff>134539</xdr:rowOff>
    </xdr:from>
    <xdr:to>
      <xdr:col>39</xdr:col>
      <xdr:colOff>726281</xdr:colOff>
      <xdr:row>102</xdr:row>
      <xdr:rowOff>71436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444B40C6-DFAC-4A86-8353-553F77C00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636984</xdr:colOff>
      <xdr:row>143</xdr:row>
      <xdr:rowOff>75009</xdr:rowOff>
    </xdr:from>
    <xdr:to>
      <xdr:col>4</xdr:col>
      <xdr:colOff>386953</xdr:colOff>
      <xdr:row>157</xdr:row>
      <xdr:rowOff>151209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677485D4-6453-47FE-9FB8-CC568E970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845344</xdr:colOff>
      <xdr:row>143</xdr:row>
      <xdr:rowOff>158352</xdr:rowOff>
    </xdr:from>
    <xdr:to>
      <xdr:col>10</xdr:col>
      <xdr:colOff>642937</xdr:colOff>
      <xdr:row>158</xdr:row>
      <xdr:rowOff>44052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A32F569-02AA-4902-B6AF-64D50F47F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523874</xdr:colOff>
      <xdr:row>143</xdr:row>
      <xdr:rowOff>51196</xdr:rowOff>
    </xdr:from>
    <xdr:to>
      <xdr:col>17</xdr:col>
      <xdr:colOff>190499</xdr:colOff>
      <xdr:row>157</xdr:row>
      <xdr:rowOff>127396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763BF03C-C4EA-41BE-B134-C70C7F6E3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19</xdr:col>
      <xdr:colOff>690562</xdr:colOff>
      <xdr:row>143</xdr:row>
      <xdr:rowOff>3571</xdr:rowOff>
    </xdr:from>
    <xdr:to>
      <xdr:col>22</xdr:col>
      <xdr:colOff>631031</xdr:colOff>
      <xdr:row>157</xdr:row>
      <xdr:rowOff>79771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9F8F366F-2229-4757-8995-A18B84D0C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27</xdr:col>
      <xdr:colOff>35719</xdr:colOff>
      <xdr:row>128</xdr:row>
      <xdr:rowOff>51196</xdr:rowOff>
    </xdr:from>
    <xdr:to>
      <xdr:col>29</xdr:col>
      <xdr:colOff>1083469</xdr:colOff>
      <xdr:row>142</xdr:row>
      <xdr:rowOff>127396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A34A2FBD-C097-4993-A1BF-691108ACC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30</xdr:col>
      <xdr:colOff>35718</xdr:colOff>
      <xdr:row>128</xdr:row>
      <xdr:rowOff>63102</xdr:rowOff>
    </xdr:from>
    <xdr:to>
      <xdr:col>33</xdr:col>
      <xdr:colOff>154781</xdr:colOff>
      <xdr:row>142</xdr:row>
      <xdr:rowOff>139302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C4A4B9C2-FFA2-4452-BF7F-EF65003C1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33</xdr:col>
      <xdr:colOff>190499</xdr:colOff>
      <xdr:row>122</xdr:row>
      <xdr:rowOff>3571</xdr:rowOff>
    </xdr:from>
    <xdr:to>
      <xdr:col>40</xdr:col>
      <xdr:colOff>59530</xdr:colOff>
      <xdr:row>145</xdr:row>
      <xdr:rowOff>35719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C83F75E3-3E39-40D8-8429-00BBC4150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732234</xdr:colOff>
      <xdr:row>183</xdr:row>
      <xdr:rowOff>110727</xdr:rowOff>
    </xdr:from>
    <xdr:to>
      <xdr:col>4</xdr:col>
      <xdr:colOff>482203</xdr:colOff>
      <xdr:row>197</xdr:row>
      <xdr:rowOff>186927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7668FBD9-3DA7-45FF-B352-0EF9C45DF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553641</xdr:colOff>
      <xdr:row>182</xdr:row>
      <xdr:rowOff>182165</xdr:rowOff>
    </xdr:from>
    <xdr:to>
      <xdr:col>10</xdr:col>
      <xdr:colOff>351234</xdr:colOff>
      <xdr:row>197</xdr:row>
      <xdr:rowOff>67865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4D8EBDFE-4A6F-4A39-9830-126194627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172640</xdr:colOff>
      <xdr:row>183</xdr:row>
      <xdr:rowOff>51196</xdr:rowOff>
    </xdr:from>
    <xdr:to>
      <xdr:col>16</xdr:col>
      <xdr:colOff>672703</xdr:colOff>
      <xdr:row>197</xdr:row>
      <xdr:rowOff>127396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AEB013DF-B834-465A-9466-A50F6261F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19</xdr:col>
      <xdr:colOff>583406</xdr:colOff>
      <xdr:row>183</xdr:row>
      <xdr:rowOff>110727</xdr:rowOff>
    </xdr:from>
    <xdr:to>
      <xdr:col>22</xdr:col>
      <xdr:colOff>523875</xdr:colOff>
      <xdr:row>197</xdr:row>
      <xdr:rowOff>186927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FE3E88FA-E826-4653-AC01-36D097409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27</xdr:col>
      <xdr:colOff>53578</xdr:colOff>
      <xdr:row>168</xdr:row>
      <xdr:rowOff>86915</xdr:rowOff>
    </xdr:from>
    <xdr:to>
      <xdr:col>29</xdr:col>
      <xdr:colOff>1101328</xdr:colOff>
      <xdr:row>182</xdr:row>
      <xdr:rowOff>163115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29D07E30-E9C2-4B17-BF8F-8F1F68D9D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30</xdr:col>
      <xdr:colOff>29765</xdr:colOff>
      <xdr:row>168</xdr:row>
      <xdr:rowOff>75008</xdr:rowOff>
    </xdr:from>
    <xdr:to>
      <xdr:col>33</xdr:col>
      <xdr:colOff>148828</xdr:colOff>
      <xdr:row>182</xdr:row>
      <xdr:rowOff>151208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55CFE476-DF4C-4E23-87E0-EFCE60B93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33</xdr:col>
      <xdr:colOff>148828</xdr:colOff>
      <xdr:row>161</xdr:row>
      <xdr:rowOff>170257</xdr:rowOff>
    </xdr:from>
    <xdr:to>
      <xdr:col>39</xdr:col>
      <xdr:colOff>523874</xdr:colOff>
      <xdr:row>184</xdr:row>
      <xdr:rowOff>35718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EF0ADFC2-62B7-4C1A-B5C8-B35A26B80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244078</xdr:colOff>
      <xdr:row>224</xdr:row>
      <xdr:rowOff>80962</xdr:rowOff>
    </xdr:from>
    <xdr:to>
      <xdr:col>4</xdr:col>
      <xdr:colOff>756047</xdr:colOff>
      <xdr:row>238</xdr:row>
      <xdr:rowOff>157162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24A91D82-CEE3-4FE5-8518-AAEF5057E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827484</xdr:colOff>
      <xdr:row>224</xdr:row>
      <xdr:rowOff>57151</xdr:rowOff>
    </xdr:from>
    <xdr:to>
      <xdr:col>10</xdr:col>
      <xdr:colOff>625077</xdr:colOff>
      <xdr:row>238</xdr:row>
      <xdr:rowOff>133351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3267D62E-F014-4AA7-A874-75A615D1D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13</xdr:col>
      <xdr:colOff>696514</xdr:colOff>
      <xdr:row>224</xdr:row>
      <xdr:rowOff>57150</xdr:rowOff>
    </xdr:from>
    <xdr:to>
      <xdr:col>17</xdr:col>
      <xdr:colOff>363139</xdr:colOff>
      <xdr:row>238</xdr:row>
      <xdr:rowOff>133350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0C9CEE07-C5BA-4064-A84A-8B593D8E9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19</xdr:col>
      <xdr:colOff>934640</xdr:colOff>
      <xdr:row>223</xdr:row>
      <xdr:rowOff>140494</xdr:rowOff>
    </xdr:from>
    <xdr:to>
      <xdr:col>23</xdr:col>
      <xdr:colOff>113109</xdr:colOff>
      <xdr:row>238</xdr:row>
      <xdr:rowOff>26194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DF19E1FE-5D95-4F60-9ABE-8E35D0181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27</xdr:col>
      <xdr:colOff>113109</xdr:colOff>
      <xdr:row>208</xdr:row>
      <xdr:rowOff>116682</xdr:rowOff>
    </xdr:from>
    <xdr:to>
      <xdr:col>30</xdr:col>
      <xdr:colOff>29765</xdr:colOff>
      <xdr:row>223</xdr:row>
      <xdr:rowOff>2382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EC3852C4-A734-4BBB-855C-D6ACE6667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30</xdr:col>
      <xdr:colOff>71438</xdr:colOff>
      <xdr:row>208</xdr:row>
      <xdr:rowOff>92869</xdr:rowOff>
    </xdr:from>
    <xdr:to>
      <xdr:col>33</xdr:col>
      <xdr:colOff>190501</xdr:colOff>
      <xdr:row>222</xdr:row>
      <xdr:rowOff>169069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2A1C8F7A-9A9A-44FD-A63A-EDE5FC58B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33</xdr:col>
      <xdr:colOff>500063</xdr:colOff>
      <xdr:row>201</xdr:row>
      <xdr:rowOff>128586</xdr:rowOff>
    </xdr:from>
    <xdr:to>
      <xdr:col>40</xdr:col>
      <xdr:colOff>523875</xdr:colOff>
      <xdr:row>222</xdr:row>
      <xdr:rowOff>178593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21AF2CE7-E1EA-4D4C-9BD4-075745BB8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129268</xdr:colOff>
      <xdr:row>265</xdr:row>
      <xdr:rowOff>63953</xdr:rowOff>
    </xdr:from>
    <xdr:to>
      <xdr:col>4</xdr:col>
      <xdr:colOff>632732</xdr:colOff>
      <xdr:row>279</xdr:row>
      <xdr:rowOff>140153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853EC3E3-FBC7-4DDD-9096-61714EB07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864053</xdr:colOff>
      <xdr:row>265</xdr:row>
      <xdr:rowOff>36739</xdr:rowOff>
    </xdr:from>
    <xdr:to>
      <xdr:col>10</xdr:col>
      <xdr:colOff>659946</xdr:colOff>
      <xdr:row>279</xdr:row>
      <xdr:rowOff>112939</xdr:rowOff>
    </xdr:to>
    <xdr:graphicFrame macro="">
      <xdr:nvGraphicFramePr>
        <xdr:cNvPr id="45" name="Gráfico 44">
          <a:extLst>
            <a:ext uri="{FF2B5EF4-FFF2-40B4-BE49-F238E27FC236}">
              <a16:creationId xmlns:a16="http://schemas.microsoft.com/office/drawing/2014/main" id="{1C95458F-9474-4A25-9191-6898454C5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13</xdr:col>
      <xdr:colOff>591911</xdr:colOff>
      <xdr:row>264</xdr:row>
      <xdr:rowOff>186417</xdr:rowOff>
    </xdr:from>
    <xdr:to>
      <xdr:col>17</xdr:col>
      <xdr:colOff>224518</xdr:colOff>
      <xdr:row>279</xdr:row>
      <xdr:rowOff>72117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A65F8925-7DCD-439C-A119-408127636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19</xdr:col>
      <xdr:colOff>1000124</xdr:colOff>
      <xdr:row>265</xdr:row>
      <xdr:rowOff>9524</xdr:rowOff>
    </xdr:from>
    <xdr:to>
      <xdr:col>23</xdr:col>
      <xdr:colOff>170089</xdr:colOff>
      <xdr:row>279</xdr:row>
      <xdr:rowOff>85724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9C328FE7-E973-46C6-8948-2FF82B2F1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26</xdr:col>
      <xdr:colOff>755196</xdr:colOff>
      <xdr:row>249</xdr:row>
      <xdr:rowOff>104775</xdr:rowOff>
    </xdr:from>
    <xdr:to>
      <xdr:col>29</xdr:col>
      <xdr:colOff>1027339</xdr:colOff>
      <xdr:row>263</xdr:row>
      <xdr:rowOff>180975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FC1EBACE-9EB8-4F8E-820D-9128500ED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30</xdr:col>
      <xdr:colOff>102052</xdr:colOff>
      <xdr:row>249</xdr:row>
      <xdr:rowOff>118381</xdr:rowOff>
    </xdr:from>
    <xdr:to>
      <xdr:col>33</xdr:col>
      <xdr:colOff>224516</xdr:colOff>
      <xdr:row>264</xdr:row>
      <xdr:rowOff>4081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ED751F5C-F6E0-49F9-A792-D7C722AF8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33</xdr:col>
      <xdr:colOff>469445</xdr:colOff>
      <xdr:row>242</xdr:row>
      <xdr:rowOff>159203</xdr:rowOff>
    </xdr:from>
    <xdr:to>
      <xdr:col>40</xdr:col>
      <xdr:colOff>367392</xdr:colOff>
      <xdr:row>269</xdr:row>
      <xdr:rowOff>54429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4171F598-2C1C-4AC7-A4CA-B33E81965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</xdr:col>
      <xdr:colOff>741588</xdr:colOff>
      <xdr:row>305</xdr:row>
      <xdr:rowOff>186417</xdr:rowOff>
    </xdr:from>
    <xdr:to>
      <xdr:col>4</xdr:col>
      <xdr:colOff>483052</xdr:colOff>
      <xdr:row>320</xdr:row>
      <xdr:rowOff>72117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7BC654BC-BA71-4BBA-89FA-E15797C74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7</xdr:col>
      <xdr:colOff>938893</xdr:colOff>
      <xdr:row>306</xdr:row>
      <xdr:rowOff>23131</xdr:rowOff>
    </xdr:from>
    <xdr:to>
      <xdr:col>10</xdr:col>
      <xdr:colOff>734786</xdr:colOff>
      <xdr:row>320</xdr:row>
      <xdr:rowOff>99331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B30EF572-ED25-4556-BAC6-59BFDC4EB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13</xdr:col>
      <xdr:colOff>673553</xdr:colOff>
      <xdr:row>305</xdr:row>
      <xdr:rowOff>159202</xdr:rowOff>
    </xdr:from>
    <xdr:to>
      <xdr:col>17</xdr:col>
      <xdr:colOff>306160</xdr:colOff>
      <xdr:row>320</xdr:row>
      <xdr:rowOff>44902</xdr:rowOff>
    </xdr:to>
    <xdr:graphicFrame macro="">
      <xdr:nvGraphicFramePr>
        <xdr:cNvPr id="53" name="Gráfico 52">
          <a:extLst>
            <a:ext uri="{FF2B5EF4-FFF2-40B4-BE49-F238E27FC236}">
              <a16:creationId xmlns:a16="http://schemas.microsoft.com/office/drawing/2014/main" id="{3CB6CC2A-7BC1-4ECD-BC73-5A720DA53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19</xdr:col>
      <xdr:colOff>932088</xdr:colOff>
      <xdr:row>306</xdr:row>
      <xdr:rowOff>9524</xdr:rowOff>
    </xdr:from>
    <xdr:to>
      <xdr:col>23</xdr:col>
      <xdr:colOff>102053</xdr:colOff>
      <xdr:row>320</xdr:row>
      <xdr:rowOff>85724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D60B5D7A-0907-440B-A6A3-7E62011D4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27</xdr:col>
      <xdr:colOff>20410</xdr:colOff>
      <xdr:row>291</xdr:row>
      <xdr:rowOff>9525</xdr:rowOff>
    </xdr:from>
    <xdr:to>
      <xdr:col>29</xdr:col>
      <xdr:colOff>1054553</xdr:colOff>
      <xdr:row>305</xdr:row>
      <xdr:rowOff>85725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36410200-43BE-40CD-BE64-4F85EFA2D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30</xdr:col>
      <xdr:colOff>34017</xdr:colOff>
      <xdr:row>291</xdr:row>
      <xdr:rowOff>9525</xdr:rowOff>
    </xdr:from>
    <xdr:to>
      <xdr:col>33</xdr:col>
      <xdr:colOff>156481</xdr:colOff>
      <xdr:row>305</xdr:row>
      <xdr:rowOff>85725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687E9B00-D5FE-4B0E-AEF4-41F30613E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33</xdr:col>
      <xdr:colOff>442229</xdr:colOff>
      <xdr:row>284</xdr:row>
      <xdr:rowOff>36739</xdr:rowOff>
    </xdr:from>
    <xdr:to>
      <xdr:col>40</xdr:col>
      <xdr:colOff>285749</xdr:colOff>
      <xdr:row>306</xdr:row>
      <xdr:rowOff>149678</xdr:rowOff>
    </xdr:to>
    <xdr:graphicFrame macro="">
      <xdr:nvGraphicFramePr>
        <xdr:cNvPr id="57" name="Gráfico 56">
          <a:extLst>
            <a:ext uri="{FF2B5EF4-FFF2-40B4-BE49-F238E27FC236}">
              <a16:creationId xmlns:a16="http://schemas.microsoft.com/office/drawing/2014/main" id="{81466DDE-3B7C-4C35-B989-D3C321F83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 editAs="oneCell">
    <xdr:from>
      <xdr:col>2</xdr:col>
      <xdr:colOff>2204357</xdr:colOff>
      <xdr:row>326</xdr:row>
      <xdr:rowOff>0</xdr:rowOff>
    </xdr:from>
    <xdr:to>
      <xdr:col>3</xdr:col>
      <xdr:colOff>1672345</xdr:colOff>
      <xdr:row>334</xdr:row>
      <xdr:rowOff>37992</xdr:rowOff>
    </xdr:to>
    <xdr:pic>
      <xdr:nvPicPr>
        <xdr:cNvPr id="58" name="Imagen 57">
          <a:extLst>
            <a:ext uri="{FF2B5EF4-FFF2-40B4-BE49-F238E27FC236}">
              <a16:creationId xmlns:a16="http://schemas.microsoft.com/office/drawing/2014/main" id="{02D1D872-82AD-444E-BD5F-FA0E6A7A6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8357" y="62103000"/>
          <a:ext cx="1740381" cy="1561992"/>
        </a:xfrm>
        <a:prstGeom prst="ellipse">
          <a:avLst/>
        </a:prstGeom>
      </xdr:spPr>
    </xdr:pic>
    <xdr:clientData/>
  </xdr:twoCellAnchor>
  <xdr:twoCellAnchor editAs="oneCell">
    <xdr:from>
      <xdr:col>5</xdr:col>
      <xdr:colOff>54428</xdr:colOff>
      <xdr:row>327</xdr:row>
      <xdr:rowOff>68035</xdr:rowOff>
    </xdr:from>
    <xdr:to>
      <xdr:col>7</xdr:col>
      <xdr:colOff>1200370</xdr:colOff>
      <xdr:row>332</xdr:row>
      <xdr:rowOff>10893</xdr:rowOff>
    </xdr:to>
    <xdr:pic>
      <xdr:nvPicPr>
        <xdr:cNvPr id="59" name="Imagen 58" descr="Imagen que contiene dibujo&#10;&#10;Descripción generada automáticamente">
          <a:extLst>
            <a:ext uri="{FF2B5EF4-FFF2-40B4-BE49-F238E27FC236}">
              <a16:creationId xmlns:a16="http://schemas.microsoft.com/office/drawing/2014/main" id="{E04CE6DF-750B-4690-B9B6-0783D478B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8964" y="62361535"/>
          <a:ext cx="2669942" cy="89535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336</xdr:row>
      <xdr:rowOff>0</xdr:rowOff>
    </xdr:from>
    <xdr:to>
      <xdr:col>3</xdr:col>
      <xdr:colOff>838200</xdr:colOff>
      <xdr:row>337</xdr:row>
      <xdr:rowOff>57150</xdr:rowOff>
    </xdr:to>
    <xdr:pic>
      <xdr:nvPicPr>
        <xdr:cNvPr id="62" name="Imagen 61" descr="Licencia de Creative Commons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B33C71A8-0422-4D28-BF35-7BF1AA8507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" y="64008000"/>
          <a:ext cx="8382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479421</xdr:colOff>
      <xdr:row>1</xdr:row>
      <xdr:rowOff>133349</xdr:rowOff>
    </xdr:from>
    <xdr:to>
      <xdr:col>20</xdr:col>
      <xdr:colOff>31750</xdr:colOff>
      <xdr:row>27</xdr:row>
      <xdr:rowOff>108857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CA5694-D925-427D-BB66-56B7EE004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132699</xdr:colOff>
      <xdr:row>7</xdr:row>
      <xdr:rowOff>3014</xdr:rowOff>
    </xdr:from>
    <xdr:ext cx="374141" cy="2354036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4D482BB-A246-4039-9484-4C71C524760B}"/>
            </a:ext>
          </a:extLst>
        </xdr:cNvPr>
        <xdr:cNvSpPr txBox="1"/>
      </xdr:nvSpPr>
      <xdr:spPr>
        <a:xfrm rot="16200000">
          <a:off x="666752" y="2326461"/>
          <a:ext cx="2354036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1800" b="1">
              <a:solidFill>
                <a:srgbClr val="00B050"/>
              </a:solidFill>
            </a:rPr>
            <a:t>CARGA MENSUAL</a:t>
          </a:r>
        </a:p>
      </xdr:txBody>
    </xdr:sp>
    <xdr:clientData/>
  </xdr:oneCellAnchor>
  <xdr:oneCellAnchor>
    <xdr:from>
      <xdr:col>3</xdr:col>
      <xdr:colOff>29938</xdr:colOff>
      <xdr:row>27</xdr:row>
      <xdr:rowOff>124825</xdr:rowOff>
    </xdr:from>
    <xdr:ext cx="2354036" cy="374141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4B1093F-E74C-4FDF-B6F2-E8855D8B4A31}"/>
            </a:ext>
          </a:extLst>
        </xdr:cNvPr>
        <xdr:cNvSpPr txBox="1"/>
      </xdr:nvSpPr>
      <xdr:spPr>
        <a:xfrm>
          <a:off x="2315938" y="5268325"/>
          <a:ext cx="2354036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1800" b="1">
              <a:solidFill>
                <a:srgbClr val="00B050"/>
              </a:solidFill>
            </a:rPr>
            <a:t>Mesociclo 1</a:t>
          </a:r>
        </a:p>
      </xdr:txBody>
    </xdr:sp>
    <xdr:clientData/>
  </xdr:oneCellAnchor>
  <xdr:oneCellAnchor>
    <xdr:from>
      <xdr:col>5</xdr:col>
      <xdr:colOff>100695</xdr:colOff>
      <xdr:row>27</xdr:row>
      <xdr:rowOff>113938</xdr:rowOff>
    </xdr:from>
    <xdr:ext cx="2354036" cy="374141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4E27C0F3-7E1E-4D0B-BFC9-94E6AE92E6DE}"/>
            </a:ext>
          </a:extLst>
        </xdr:cNvPr>
        <xdr:cNvSpPr txBox="1"/>
      </xdr:nvSpPr>
      <xdr:spPr>
        <a:xfrm>
          <a:off x="3910695" y="5257438"/>
          <a:ext cx="2354036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1800" b="1">
              <a:solidFill>
                <a:srgbClr val="00B050"/>
              </a:solidFill>
            </a:rPr>
            <a:t>Mesociclo 2</a:t>
          </a:r>
        </a:p>
      </xdr:txBody>
    </xdr:sp>
    <xdr:clientData/>
  </xdr:oneCellAnchor>
  <xdr:oneCellAnchor>
    <xdr:from>
      <xdr:col>7</xdr:col>
      <xdr:colOff>35380</xdr:colOff>
      <xdr:row>27</xdr:row>
      <xdr:rowOff>116660</xdr:rowOff>
    </xdr:from>
    <xdr:ext cx="2354036" cy="374141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1DC2F5F-6300-4EFC-82EC-BE401EAD3F9E}"/>
            </a:ext>
          </a:extLst>
        </xdr:cNvPr>
        <xdr:cNvSpPr txBox="1"/>
      </xdr:nvSpPr>
      <xdr:spPr>
        <a:xfrm>
          <a:off x="5369380" y="5260160"/>
          <a:ext cx="2354036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1800" b="1">
              <a:solidFill>
                <a:srgbClr val="00B050"/>
              </a:solidFill>
            </a:rPr>
            <a:t>Mesociclo 3</a:t>
          </a:r>
        </a:p>
      </xdr:txBody>
    </xdr:sp>
    <xdr:clientData/>
  </xdr:oneCellAnchor>
  <xdr:oneCellAnchor>
    <xdr:from>
      <xdr:col>9</xdr:col>
      <xdr:colOff>63047</xdr:colOff>
      <xdr:row>27</xdr:row>
      <xdr:rowOff>119381</xdr:rowOff>
    </xdr:from>
    <xdr:ext cx="2354036" cy="374141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C507A47C-6ABB-4084-B73F-5A5DB560F0BF}"/>
            </a:ext>
          </a:extLst>
        </xdr:cNvPr>
        <xdr:cNvSpPr txBox="1"/>
      </xdr:nvSpPr>
      <xdr:spPr>
        <a:xfrm>
          <a:off x="6921047" y="5262881"/>
          <a:ext cx="2354036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1800" b="1">
              <a:solidFill>
                <a:srgbClr val="00B050"/>
              </a:solidFill>
            </a:rPr>
            <a:t>Mesociclo 4</a:t>
          </a:r>
        </a:p>
      </xdr:txBody>
    </xdr:sp>
    <xdr:clientData/>
  </xdr:oneCellAnchor>
  <xdr:oneCellAnchor>
    <xdr:from>
      <xdr:col>11</xdr:col>
      <xdr:colOff>43090</xdr:colOff>
      <xdr:row>27</xdr:row>
      <xdr:rowOff>108496</xdr:rowOff>
    </xdr:from>
    <xdr:ext cx="2354036" cy="374141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23A30943-26BC-48BF-AFF0-3625B9E71F68}"/>
            </a:ext>
          </a:extLst>
        </xdr:cNvPr>
        <xdr:cNvSpPr txBox="1"/>
      </xdr:nvSpPr>
      <xdr:spPr>
        <a:xfrm>
          <a:off x="8425090" y="5251996"/>
          <a:ext cx="2354036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1800" b="1">
              <a:solidFill>
                <a:srgbClr val="00B050"/>
              </a:solidFill>
            </a:rPr>
            <a:t>Mesociclo 5</a:t>
          </a:r>
        </a:p>
      </xdr:txBody>
    </xdr:sp>
    <xdr:clientData/>
  </xdr:oneCellAnchor>
  <xdr:oneCellAnchor>
    <xdr:from>
      <xdr:col>12</xdr:col>
      <xdr:colOff>669473</xdr:colOff>
      <xdr:row>27</xdr:row>
      <xdr:rowOff>113485</xdr:rowOff>
    </xdr:from>
    <xdr:ext cx="2354036" cy="374141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D11AB938-7D25-4D94-BBDA-B7162F6F34CB}"/>
            </a:ext>
          </a:extLst>
        </xdr:cNvPr>
        <xdr:cNvSpPr txBox="1"/>
      </xdr:nvSpPr>
      <xdr:spPr>
        <a:xfrm>
          <a:off x="9813473" y="5256985"/>
          <a:ext cx="2354036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1800" b="1">
              <a:solidFill>
                <a:srgbClr val="00B050"/>
              </a:solidFill>
            </a:rPr>
            <a:t>Mesociclo 6</a:t>
          </a:r>
        </a:p>
      </xdr:txBody>
    </xdr:sp>
    <xdr:clientData/>
  </xdr:oneCellAnchor>
  <xdr:twoCellAnchor>
    <xdr:from>
      <xdr:col>1</xdr:col>
      <xdr:colOff>81642</xdr:colOff>
      <xdr:row>30</xdr:row>
      <xdr:rowOff>111124</xdr:rowOff>
    </xdr:from>
    <xdr:to>
      <xdr:col>20</xdr:col>
      <xdr:colOff>285749</xdr:colOff>
      <xdr:row>61</xdr:row>
      <xdr:rowOff>95249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7A96369-0B75-40CB-A0DC-E74C342C4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79375</xdr:colOff>
      <xdr:row>63</xdr:row>
      <xdr:rowOff>47625</xdr:rowOff>
    </xdr:from>
    <xdr:to>
      <xdr:col>21</xdr:col>
      <xdr:colOff>746124</xdr:colOff>
      <xdr:row>86</xdr:row>
      <xdr:rowOff>111124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87598C7-C34D-4DED-8C86-8232C9DD7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14</xdr:col>
      <xdr:colOff>726623</xdr:colOff>
      <xdr:row>27</xdr:row>
      <xdr:rowOff>91260</xdr:rowOff>
    </xdr:from>
    <xdr:ext cx="2354036" cy="374141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C2D672C3-8A05-4D23-8AF7-AE912790679D}"/>
            </a:ext>
          </a:extLst>
        </xdr:cNvPr>
        <xdr:cNvSpPr txBox="1"/>
      </xdr:nvSpPr>
      <xdr:spPr>
        <a:xfrm>
          <a:off x="11394623" y="5234760"/>
          <a:ext cx="2354036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1800" b="1">
              <a:solidFill>
                <a:srgbClr val="00B050"/>
              </a:solidFill>
            </a:rPr>
            <a:t>Mesociclo 7</a:t>
          </a:r>
        </a:p>
      </xdr:txBody>
    </xdr:sp>
    <xdr:clientData/>
  </xdr:oneCellAnchor>
  <xdr:oneCellAnchor>
    <xdr:from>
      <xdr:col>16</xdr:col>
      <xdr:colOff>704398</xdr:colOff>
      <xdr:row>27</xdr:row>
      <xdr:rowOff>100785</xdr:rowOff>
    </xdr:from>
    <xdr:ext cx="2354036" cy="374141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9A93C1BA-DDE8-4FFB-9E3A-D4CB297FAC96}"/>
            </a:ext>
          </a:extLst>
        </xdr:cNvPr>
        <xdr:cNvSpPr txBox="1"/>
      </xdr:nvSpPr>
      <xdr:spPr>
        <a:xfrm>
          <a:off x="12896398" y="5244285"/>
          <a:ext cx="2354036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1800" b="1">
              <a:solidFill>
                <a:srgbClr val="00B050"/>
              </a:solidFill>
            </a:rPr>
            <a:t>Mesociclo 8</a:t>
          </a:r>
        </a:p>
      </xdr:txBody>
    </xdr:sp>
    <xdr:clientData/>
  </xdr:oneCellAnchor>
  <xdr:twoCellAnchor editAs="oneCell">
    <xdr:from>
      <xdr:col>8</xdr:col>
      <xdr:colOff>321582</xdr:colOff>
      <xdr:row>90</xdr:row>
      <xdr:rowOff>15875</xdr:rowOff>
    </xdr:from>
    <xdr:to>
      <xdr:col>10</xdr:col>
      <xdr:colOff>532520</xdr:colOff>
      <xdr:row>98</xdr:row>
      <xdr:rowOff>53867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524A3BE1-1E44-44C9-9099-9DA203534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7582" y="17160875"/>
          <a:ext cx="1734938" cy="1561992"/>
        </a:xfrm>
        <a:prstGeom prst="ellipse">
          <a:avLst/>
        </a:prstGeom>
      </xdr:spPr>
    </xdr:pic>
    <xdr:clientData/>
  </xdr:twoCellAnchor>
  <xdr:twoCellAnchor editAs="oneCell">
    <xdr:from>
      <xdr:col>11</xdr:col>
      <xdr:colOff>641803</xdr:colOff>
      <xdr:row>91</xdr:row>
      <xdr:rowOff>131535</xdr:rowOff>
    </xdr:from>
    <xdr:to>
      <xdr:col>15</xdr:col>
      <xdr:colOff>263745</xdr:colOff>
      <xdr:row>96</xdr:row>
      <xdr:rowOff>74393</xdr:rowOff>
    </xdr:to>
    <xdr:pic>
      <xdr:nvPicPr>
        <xdr:cNvPr id="16" name="Imagen 15" descr="Imagen que contiene dibujo&#10;&#10;Descripción generada automáticamente">
          <a:extLst>
            <a:ext uri="{FF2B5EF4-FFF2-40B4-BE49-F238E27FC236}">
              <a16:creationId xmlns:a16="http://schemas.microsoft.com/office/drawing/2014/main" id="{E77A0FA9-AC8F-48A8-930E-625396140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3803" y="17467035"/>
          <a:ext cx="2669942" cy="89535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100</xdr:row>
      <xdr:rowOff>0</xdr:rowOff>
    </xdr:from>
    <xdr:to>
      <xdr:col>7</xdr:col>
      <xdr:colOff>76200</xdr:colOff>
      <xdr:row>101</xdr:row>
      <xdr:rowOff>57150</xdr:rowOff>
    </xdr:to>
    <xdr:pic>
      <xdr:nvPicPr>
        <xdr:cNvPr id="18" name="Imagen 17" descr="Licencia de Creative Common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F8640F6-E27F-49AD-88E5-182F9101D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9050000"/>
          <a:ext cx="8382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F42AA2-02D1-48D0-85F4-5CFEEE7BBB8F}" name="Tabla1" displayName="Tabla1" ref="B5:F14" totalsRowShown="0" headerRowDxfId="103">
  <autoFilter ref="B5:F14" xr:uid="{5CF42AA2-02D1-48D0-85F4-5CFEEE7BBB8F}"/>
  <tableColumns count="5">
    <tableColumn id="1" xr3:uid="{7556FE7B-F2F3-47DB-8733-C806E4156C12}" name="DÍA" dataDxfId="102"/>
    <tableColumn id="2" xr3:uid="{2A6D9B1E-7672-49F6-8ACF-4A63F3AB3658}" name="ACTIVIDAD DE ENTRENAMIENTO"/>
    <tableColumn id="3" xr3:uid="{91DC0B5E-345E-4CAD-8CE7-18526C4443C4}" name="RPE Sesión"/>
    <tableColumn id="4" xr3:uid="{E6EE1B12-30D9-4189-B15E-265EDEDCF9AF}" name="Duración"/>
    <tableColumn id="5" xr3:uid="{A309DE98-A771-4EE1-808D-A502160217D1}" name="Carga" dataDxfId="101">
      <calculatedColumnFormula>PRODUCT(D6,E6)</calculatedColumnFormula>
    </tableColumn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C0D8B5E-61D5-4129-BC5B-6536299F9E9F}" name="Tabla167811" displayName="Tabla167811" ref="T45:X54" totalsRowShown="0" headerRowDxfId="81">
  <autoFilter ref="T45:X54" xr:uid="{0C0D8B5E-61D5-4129-BC5B-6536299F9E9F}"/>
  <tableColumns count="5">
    <tableColumn id="1" xr3:uid="{16F55CBC-EF77-4488-949D-70CE19DF5418}" name="DÍA" dataDxfId="80"/>
    <tableColumn id="2" xr3:uid="{D3E02FCC-0449-41F3-BA37-7162C45C9D8B}" name="ACTIVIDAD DE ENTRENAMIENTO"/>
    <tableColumn id="3" xr3:uid="{C5D675A8-DC22-4041-A8F2-ED6A63A6BAA5}" name="RPE Sesión"/>
    <tableColumn id="4" xr3:uid="{0545BD00-F730-4AF7-B7BE-BD631B8D4FD1}" name="Duración"/>
    <tableColumn id="5" xr3:uid="{2B840073-C9B6-450C-9F7B-5A306C965619}" name="Carga" dataDxfId="79">
      <calculatedColumnFormula>PRODUCT(V46,W46)</calculatedColumnFormula>
    </tableColumn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24D2068-42D7-4AF2-99C1-6C56B9BCCA76}" name="Tabla212" displayName="Tabla212" ref="AB43:AG48" totalsRowShown="0">
  <autoFilter ref="AB43:AG48" xr:uid="{624D2068-42D7-4AF2-99C1-6C56B9BCCA76}"/>
  <tableColumns count="6">
    <tableColumn id="1" xr3:uid="{D734D8CF-F786-44A9-8540-33B1FFE212CE}" name="Indicador"/>
    <tableColumn id="2" xr3:uid="{BC7F9A01-DC5E-4763-B123-5030874570DB}" name="Microciclo 1"/>
    <tableColumn id="3" xr3:uid="{C583D464-6392-485A-A7BE-FB79C4C5A16E}" name="Microciclo 2"/>
    <tableColumn id="4" xr3:uid="{E9793C55-CC75-48E5-A11C-B56E31812C2A}" name="Microciclo 3"/>
    <tableColumn id="5" xr3:uid="{ED8EDFC2-6711-4622-B5A6-CE65CF2946C8}" name="Microciclo 4"/>
    <tableColumn id="6" xr3:uid="{2FE2152A-2B78-41F5-9C92-E895B1937338}" name="Total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08084EC-AE3A-4037-B5FF-AF620B154248}" name="Tabla313" displayName="Tabla313" ref="AB65:AE69" totalsRowShown="0">
  <autoFilter ref="AB65:AE69" xr:uid="{208084EC-AE3A-4037-B5FF-AF620B154248}"/>
  <tableColumns count="4">
    <tableColumn id="1" xr3:uid="{A9430B37-52A5-4EE7-9C48-6B5275C5CB9F}" name="Columna1"/>
    <tableColumn id="2" xr3:uid="{293EB77E-3BCC-4403-9CC7-B12BEFE6FABC}" name="índice de monotonía" dataDxfId="78"/>
    <tableColumn id="3" xr3:uid="{10FA0728-DA6C-44B5-98CB-A85A7A4C2A74}" name="Fátiga"/>
    <tableColumn id="4" xr3:uid="{AFD632D1-B07B-47AA-BDA7-45C4C5AFDC3C}" name="Adaptación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F77EA42-FE26-4391-9691-E73F84F55E52}" name="Tabla1514" displayName="Tabla1514" ref="B84:F93" totalsRowShown="0" headerRowDxfId="77">
  <autoFilter ref="B84:F93" xr:uid="{1F77EA42-FE26-4391-9691-E73F84F55E52}"/>
  <tableColumns count="5">
    <tableColumn id="1" xr3:uid="{EF019E7B-98AD-4D9F-A4E6-2F40DDEADCE2}" name="DÍA" dataDxfId="76"/>
    <tableColumn id="2" xr3:uid="{90A6B07F-5F48-45B0-A193-1DD2AC3BAEF7}" name="ACTIVIDAD DE ENTRENAMIENTO"/>
    <tableColumn id="3" xr3:uid="{B146C8B0-41F8-404D-A334-1395BA40AFBF}" name="RPE Sesión"/>
    <tableColumn id="4" xr3:uid="{B7CF1C80-711C-4C77-A9F5-2FEDC27992CA}" name="Duración"/>
    <tableColumn id="5" xr3:uid="{46B3D045-B7DD-45B6-B46C-381FCBC37908}" name="Carga" dataDxfId="75">
      <calculatedColumnFormula>PRODUCT(D85,E85)</calculatedColumnFormula>
    </tableColumn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6953416-D26F-436A-87FA-5B1769C4A45F}" name="Tabla161016" displayName="Tabla161016" ref="H84:L93" totalsRowShown="0" headerRowDxfId="74">
  <autoFilter ref="H84:L93" xr:uid="{56953416-D26F-436A-87FA-5B1769C4A45F}"/>
  <tableColumns count="5">
    <tableColumn id="1" xr3:uid="{09001315-C529-41A3-93A1-7DDB33D9933D}" name="DÍA" dataDxfId="73"/>
    <tableColumn id="2" xr3:uid="{8ACA7053-F16B-4306-90E1-509130139CBE}" name="ACTIVIDAD DE ENTRENAMIENTO"/>
    <tableColumn id="3" xr3:uid="{80FB2D8C-5A81-496A-81A5-48EC78848083}" name="RPE Sesión"/>
    <tableColumn id="4" xr3:uid="{F38C8EAF-1595-4328-ABB7-552228DA4A21}" name="Duración"/>
    <tableColumn id="5" xr3:uid="{68A521B8-A3EF-4EF3-8702-CABC134E697D}" name="Carga" dataDxfId="72">
      <calculatedColumnFormula>PRODUCT(J85,K85)</calculatedColumnFormula>
    </tableColumn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3A09FF0-E42D-4DE7-B303-95229AAA1702}" name="Tabla167915" displayName="Tabla167915" ref="N84:R93" totalsRowShown="0" headerRowDxfId="71">
  <autoFilter ref="N84:R93" xr:uid="{53A09FF0-E42D-4DE7-B303-95229AAA1702}"/>
  <tableColumns count="5">
    <tableColumn id="1" xr3:uid="{48FBD455-FFBD-46CB-9F81-693917F1BBCA}" name="DÍA" dataDxfId="70"/>
    <tableColumn id="2" xr3:uid="{F39A5556-EDCC-4534-AA16-C90DF4E9C2D0}" name="ACTIVIDAD DE ENTRENAMIENTO"/>
    <tableColumn id="3" xr3:uid="{92F1E678-1455-4269-85AF-888C86082768}" name="RPE Sesión"/>
    <tableColumn id="4" xr3:uid="{4040A077-4070-4037-B100-7EDF31A5BDA1}" name="Duración"/>
    <tableColumn id="5" xr3:uid="{B5A97E67-990C-4660-A350-B1ACFE8A0465}" name="Carga" dataDxfId="69">
      <calculatedColumnFormula>PRODUCT(P85,Q85)</calculatedColumnFormula>
    </tableColumn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7ED0F02-B164-42FF-9C7A-1DB86B356973}" name="Tabla16781117" displayName="Tabla16781117" ref="T84:X93" totalsRowShown="0" headerRowDxfId="68">
  <autoFilter ref="T84:X93" xr:uid="{07ED0F02-B164-42FF-9C7A-1DB86B356973}"/>
  <tableColumns count="5">
    <tableColumn id="1" xr3:uid="{64C93DC5-25B4-4757-ADC1-E157BF98FBAB}" name="DÍA" dataDxfId="67"/>
    <tableColumn id="2" xr3:uid="{065C8A6E-A597-4758-B2FA-F5F37E7E3844}" name="ACTIVIDAD DE ENTRENAMIENTO"/>
    <tableColumn id="3" xr3:uid="{BAE0BA25-6807-44BA-B6DB-30490A7CB3E4}" name="RPE Sesión"/>
    <tableColumn id="4" xr3:uid="{859AF4BF-3B9C-4CA7-A31F-26C330D57B2F}" name="Duración"/>
    <tableColumn id="5" xr3:uid="{05829CAB-CC9C-47DC-A17D-5C440B41013D}" name="Carga" dataDxfId="66">
      <calculatedColumnFormula>PRODUCT(V85,W85)</calculatedColumnFormula>
    </tableColumn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1438DEF-6095-4500-AD67-BA24BCE54E6C}" name="Tabla21218" displayName="Tabla21218" ref="AB82:AG87" totalsRowShown="0">
  <autoFilter ref="AB82:AG87" xr:uid="{D1438DEF-6095-4500-AD67-BA24BCE54E6C}"/>
  <tableColumns count="6">
    <tableColumn id="1" xr3:uid="{BFAD5A48-D126-4A7B-BE80-75C0CC646A25}" name="Indicador"/>
    <tableColumn id="2" xr3:uid="{C3102B18-A8FC-4A30-9298-FA571EF3DB46}" name="Microciclo 1"/>
    <tableColumn id="3" xr3:uid="{699E1C71-C7E6-4391-B6FB-680B8E5A6FDE}" name="Microciclo 2"/>
    <tableColumn id="4" xr3:uid="{E4A65E5A-C09A-4897-B717-4B8BF5EDF121}" name="Microciclo 3"/>
    <tableColumn id="5" xr3:uid="{03B5C88F-F3B5-42EC-9A74-A1B4F0791DC6}" name="Microciclo 4"/>
    <tableColumn id="6" xr3:uid="{C2FB7E1E-EC19-4133-B9C1-0B300DA99CBB}" name="Total"/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535F01E-5847-4097-8E52-EF7461F2DB68}" name="Tabla31319" displayName="Tabla31319" ref="AB104:AE108" totalsRowShown="0">
  <autoFilter ref="AB104:AE108" xr:uid="{3535F01E-5847-4097-8E52-EF7461F2DB68}"/>
  <tableColumns count="4">
    <tableColumn id="1" xr3:uid="{0FD7BA8C-BF25-4401-B03E-4E1F413C99D0}" name="Columna1"/>
    <tableColumn id="2" xr3:uid="{AC7CE5F5-C855-47D0-AC80-90B1EDFD1B5A}" name="índice de monotonía" dataDxfId="65"/>
    <tableColumn id="3" xr3:uid="{1DC19F33-EFAB-49FE-9635-C871091B630F}" name="Fátiga"/>
    <tableColumn id="4" xr3:uid="{28A9BE96-2A49-406C-8023-A8B5DDD17BC7}" name="Adaptación"/>
  </tableColumns>
  <tableStyleInfo name="TableStyleMedium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151B476-7A6F-48C2-9934-55DD02DB4ED0}" name="Tabla151420" displayName="Tabla151420" ref="B125:F134" totalsRowShown="0" headerRowDxfId="64">
  <autoFilter ref="B125:F134" xr:uid="{3151B476-7A6F-48C2-9934-55DD02DB4ED0}"/>
  <tableColumns count="5">
    <tableColumn id="1" xr3:uid="{F71B4448-B40A-47D8-9876-5931987D5244}" name="DÍA" dataDxfId="63"/>
    <tableColumn id="2" xr3:uid="{FFB60D39-5A0A-4244-A10C-BC20ECDA8B3F}" name="ACTIVIDAD DE ENTRENAMIENTO"/>
    <tableColumn id="3" xr3:uid="{EA891C7C-15CA-4148-99E6-8EEAD81274FE}" name="RPE Sesión"/>
    <tableColumn id="4" xr3:uid="{FFC641F7-F52A-498D-AA08-8A95D0D69B9E}" name="Duración"/>
    <tableColumn id="5" xr3:uid="{C88C274B-EFD5-4366-A40A-8192CB90B469}" name="Carga" dataDxfId="62">
      <calculatedColumnFormula>PRODUCT(D126,E126)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648B38A-53A2-48D7-B059-CAD99E3F4285}" name="Tabla16" displayName="Tabla16" ref="H5:L14" totalsRowShown="0" headerRowDxfId="100">
  <autoFilter ref="H5:L14" xr:uid="{3648B38A-53A2-48D7-B059-CAD99E3F4285}"/>
  <tableColumns count="5">
    <tableColumn id="1" xr3:uid="{E8E0BA9D-FD9D-4BA8-B72D-A5C4720D108B}" name="DÍA" dataDxfId="99"/>
    <tableColumn id="2" xr3:uid="{8918FD2B-A73D-43C8-A0A8-55DBB986091F}" name="ACTIVIDAD DE ENTRENAMIENTO"/>
    <tableColumn id="3" xr3:uid="{D2BC5FB6-2D58-4B8B-B493-5F24DCB21032}" name="RPE Sesión"/>
    <tableColumn id="4" xr3:uid="{EBEC4455-30D1-4194-9544-4E4DAE49B894}" name="Duración"/>
    <tableColumn id="5" xr3:uid="{727040FF-4A80-4714-8EAB-41DEEE8B7C75}" name="Carga" dataDxfId="98">
      <calculatedColumnFormula>PRODUCT(J6,K6)</calculatedColumnFormula>
    </tableColumn>
  </tableColumns>
  <tableStyleInfo name="TableStyleMedium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74E2B1B-B85D-454E-9921-666969A5132D}" name="Tabla16101621" displayName="Tabla16101621" ref="H125:L134" totalsRowShown="0" headerRowDxfId="61">
  <autoFilter ref="H125:L134" xr:uid="{D74E2B1B-B85D-454E-9921-666969A5132D}"/>
  <tableColumns count="5">
    <tableColumn id="1" xr3:uid="{E1FF0CE9-945B-4AAA-A0E8-AC7C8DE88FB3}" name="DÍA" dataDxfId="60"/>
    <tableColumn id="2" xr3:uid="{3DD39438-4387-41BB-B7C8-AEB68EA48D63}" name="ACTIVIDAD DE ENTRENAMIENTO"/>
    <tableColumn id="3" xr3:uid="{30D93A28-04D5-4958-8EA4-873C216D7806}" name="RPE Sesión"/>
    <tableColumn id="4" xr3:uid="{6CCE6734-EF77-48D2-9AFC-6296F603B13C}" name="Duración"/>
    <tableColumn id="5" xr3:uid="{CFE62E1F-B1CD-4CD4-AD10-E226DF995DF6}" name="Carga" dataDxfId="59">
      <calculatedColumnFormula>PRODUCT(J126,K126)</calculatedColumnFormula>
    </tableColumn>
  </tableColumns>
  <tableStyleInfo name="TableStyleMedium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FCA3487-856D-422F-BEAB-A91080E72B6F}" name="Tabla16791522" displayName="Tabla16791522" ref="N125:R134" totalsRowShown="0" headerRowDxfId="58">
  <autoFilter ref="N125:R134" xr:uid="{0FCA3487-856D-422F-BEAB-A91080E72B6F}"/>
  <tableColumns count="5">
    <tableColumn id="1" xr3:uid="{B7C82D0C-59E9-4313-B809-7B856D994253}" name="DÍA" dataDxfId="57"/>
    <tableColumn id="2" xr3:uid="{EA978ACF-15E2-4CCF-9EE1-EDCA24939566}" name="ACTIVIDAD DE ENTRENAMIENTO"/>
    <tableColumn id="3" xr3:uid="{441B53D3-761D-4F1F-8393-BDC81C99F963}" name="RPE Sesión"/>
    <tableColumn id="4" xr3:uid="{1876E5CD-803B-4905-A4F4-0B5E82540B72}" name="Duración"/>
    <tableColumn id="5" xr3:uid="{42CBE90F-62B2-4ADF-8D4D-FF7B9800CC7C}" name="Carga" dataDxfId="56">
      <calculatedColumnFormula>PRODUCT(P126,Q126)</calculatedColumnFormula>
    </tableColumn>
  </tableColumns>
  <tableStyleInfo name="TableStyleMedium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484009F-2FB3-459D-8D7F-198DFDE03AC4}" name="Tabla1678111723" displayName="Tabla1678111723" ref="T125:X134" totalsRowShown="0" headerRowDxfId="55">
  <autoFilter ref="T125:X134" xr:uid="{7484009F-2FB3-459D-8D7F-198DFDE03AC4}"/>
  <tableColumns count="5">
    <tableColumn id="1" xr3:uid="{3BC7C83F-1B4B-4903-97EC-C429458AA8D6}" name="DÍA" dataDxfId="54"/>
    <tableColumn id="2" xr3:uid="{C73E2C31-13A3-4E24-B46C-6DF758DF2FDD}" name="ACTIVIDAD DE ENTRENAMIENTO"/>
    <tableColumn id="3" xr3:uid="{1F3EAF77-3EBD-47F1-9462-667D6CC103EB}" name="RPE Sesión"/>
    <tableColumn id="4" xr3:uid="{D516E943-ECB0-43A2-92CE-2114B1C3528E}" name="Duración"/>
    <tableColumn id="5" xr3:uid="{96F18E20-2AE0-4FF6-86DD-AB5AF1D9DE08}" name="Carga" dataDxfId="53">
      <calculatedColumnFormula>PRODUCT(V126,W126)</calculatedColumnFormula>
    </tableColumn>
  </tableColumns>
  <tableStyleInfo name="TableStyleMedium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1938AE2-A83D-4CB3-AA73-FD569E90E53B}" name="Tabla2121824" displayName="Tabla2121824" ref="AB123:AG128" totalsRowShown="0">
  <autoFilter ref="AB123:AG128" xr:uid="{B1938AE2-A83D-4CB3-AA73-FD569E90E53B}"/>
  <tableColumns count="6">
    <tableColumn id="1" xr3:uid="{45F56B64-81B5-4774-BEAF-17790519F0BF}" name="Indicador"/>
    <tableColumn id="2" xr3:uid="{EFEE3865-6AFA-4D6F-A42E-3151C71E90A8}" name="Microciclo 1"/>
    <tableColumn id="3" xr3:uid="{D1A76774-B79C-4E70-8114-7D5E327A1CCE}" name="Microciclo 2"/>
    <tableColumn id="4" xr3:uid="{9A5E046F-729C-4381-B63E-0E3A1C2E2FC4}" name="Microciclo 3"/>
    <tableColumn id="5" xr3:uid="{97D8AE92-8405-4062-8F2B-04659FFAFDEB}" name="Microciclo 4"/>
    <tableColumn id="6" xr3:uid="{86501215-EB4A-4019-A73E-833C94C5B2A7}" name="Total"/>
  </tableColumns>
  <tableStyleInfo name="TableStyleMedium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BF821F0-18FC-4ACB-BAF7-9811A2AED6B1}" name="Tabla3131926" displayName="Tabla3131926" ref="AB145:AE149" totalsRowShown="0">
  <autoFilter ref="AB145:AE149" xr:uid="{6BF821F0-18FC-4ACB-BAF7-9811A2AED6B1}"/>
  <tableColumns count="4">
    <tableColumn id="1" xr3:uid="{D1E99513-205B-413F-8919-599507FD7A61}" name="Columna1"/>
    <tableColumn id="2" xr3:uid="{850BD1C8-9409-42A1-B285-4A13E84AB64F}" name="índice de monotonía" dataDxfId="52"/>
    <tableColumn id="3" xr3:uid="{D3D6005C-EA22-4652-BF9A-46236B92A822}" name="Fátiga"/>
    <tableColumn id="4" xr3:uid="{B6EC25B0-4E01-48C4-B73D-FB2A84A2034F}" name="Adaptación"/>
  </tableColumns>
  <tableStyleInfo name="TableStyleMedium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98E9862B-92AE-41FB-89E5-ACEEE93C1A34}" name="Tabla15142027" displayName="Tabla15142027" ref="B165:F174" totalsRowShown="0" headerRowDxfId="51">
  <autoFilter ref="B165:F174" xr:uid="{98E9862B-92AE-41FB-89E5-ACEEE93C1A34}"/>
  <tableColumns count="5">
    <tableColumn id="1" xr3:uid="{86F1F60F-3680-487D-82C4-F26AD549F28A}" name="DÍA" dataDxfId="50"/>
    <tableColumn id="2" xr3:uid="{456D6285-9E91-465F-83D9-84DA3BEA65FC}" name="ACTIVIDAD DE ENTRENAMIENTO"/>
    <tableColumn id="3" xr3:uid="{FD707EA3-1BEB-43ED-B312-7BD86A47FC6C}" name="RPE Sesión"/>
    <tableColumn id="4" xr3:uid="{FEEF7839-BF93-491D-B358-3A4BCF27E06B}" name="Duración"/>
    <tableColumn id="5" xr3:uid="{31E47F2F-9D69-4C2E-9346-71E3B05F1F6A}" name="Carga" dataDxfId="49">
      <calculatedColumnFormula>PRODUCT(D166,E166)</calculatedColumnFormula>
    </tableColumn>
  </tableColumns>
  <tableStyleInfo name="TableStyleMedium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486AD68-149A-489A-9412-3ED4C0E21D9B}" name="Tabla1610162128" displayName="Tabla1610162128" ref="H165:L174" totalsRowShown="0" headerRowDxfId="48">
  <autoFilter ref="H165:L174" xr:uid="{7486AD68-149A-489A-9412-3ED4C0E21D9B}"/>
  <tableColumns count="5">
    <tableColumn id="1" xr3:uid="{2EDA757D-2CA1-4C43-8DB3-F48785B57CF0}" name="DÍA" dataDxfId="47"/>
    <tableColumn id="2" xr3:uid="{D7336E18-B105-47D1-902D-F3735C49738C}" name="ACTIVIDAD DE ENTRENAMIENTO"/>
    <tableColumn id="3" xr3:uid="{E6E4E954-2215-4F3E-92E8-E0FA5734075B}" name="RPE Sesión"/>
    <tableColumn id="4" xr3:uid="{F32B629B-B3C0-4C43-9FBF-30371024F479}" name="Duración"/>
    <tableColumn id="5" xr3:uid="{CC30EBEA-CFA2-4C9D-89A5-D204CC3B3132}" name="Carga" dataDxfId="46">
      <calculatedColumnFormula>PRODUCT(J166,K166)</calculatedColumnFormula>
    </tableColumn>
  </tableColumns>
  <tableStyleInfo name="TableStyleMedium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F00BE34-EECB-47D4-B02F-355E739A2787}" name="Tabla1679152225" displayName="Tabla1679152225" ref="N165:R174" totalsRowShown="0" headerRowDxfId="45">
  <autoFilter ref="N165:R174" xr:uid="{2F00BE34-EECB-47D4-B02F-355E739A2787}"/>
  <tableColumns count="5">
    <tableColumn id="1" xr3:uid="{329913AA-5E79-460A-AEA7-669C356EDA72}" name="DÍA" dataDxfId="44"/>
    <tableColumn id="2" xr3:uid="{FBF3E30B-36B6-414B-A867-7C07C0E2A293}" name="ACTIVIDAD DE ENTRENAMIENTO"/>
    <tableColumn id="3" xr3:uid="{A98ECFA7-0427-4851-AC77-24BBE8B78F88}" name="RPE Sesión"/>
    <tableColumn id="4" xr3:uid="{C629EB0D-2DAE-4AFC-B23F-5DDE980EFBD4}" name="Duración"/>
    <tableColumn id="5" xr3:uid="{356904D0-39C1-4382-ABE3-F4BD09502D91}" name="Carga" dataDxfId="43">
      <calculatedColumnFormula>PRODUCT(P166,Q166)</calculatedColumnFormula>
    </tableColumn>
  </tableColumns>
  <tableStyleInfo name="TableStyleMedium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2773E1C4-0631-47D5-A7F7-CA019FD6A1C0}" name="Tabla167811172329" displayName="Tabla167811172329" ref="T165:X174" totalsRowShown="0" headerRowDxfId="42">
  <autoFilter ref="T165:X174" xr:uid="{2773E1C4-0631-47D5-A7F7-CA019FD6A1C0}"/>
  <tableColumns count="5">
    <tableColumn id="1" xr3:uid="{A3F074C9-A5D4-4D91-887A-35F4344473B5}" name="DÍA" dataDxfId="41"/>
    <tableColumn id="2" xr3:uid="{F66CCC80-6E9E-496A-B9AE-BBC44FF75953}" name="ACTIVIDAD DE ENTRENAMIENTO"/>
    <tableColumn id="3" xr3:uid="{CF41F763-3217-4FB2-9EC3-D08A1B56F620}" name="RPE Sesión"/>
    <tableColumn id="4" xr3:uid="{08726D96-F035-4AE5-A707-8EE8C830ED29}" name="Duración"/>
    <tableColumn id="5" xr3:uid="{51ABAE96-0DB7-4CDB-8732-14E3C5058402}" name="Carga" dataDxfId="40">
      <calculatedColumnFormula>PRODUCT(V166,W166)</calculatedColumnFormula>
    </tableColumn>
  </tableColumns>
  <tableStyleInfo name="TableStyleMedium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BDFB91A0-F8ED-4CBE-B698-C2A93E6997CD}" name="Tabla212182430" displayName="Tabla212182430" ref="AB163:AG168" totalsRowShown="0">
  <autoFilter ref="AB163:AG168" xr:uid="{BDFB91A0-F8ED-4CBE-B698-C2A93E6997CD}"/>
  <tableColumns count="6">
    <tableColumn id="1" xr3:uid="{2C1E333F-8822-4F37-91DC-C9DF3B5636FF}" name="Indicador"/>
    <tableColumn id="2" xr3:uid="{BEDA707E-119E-4C42-B84D-E7DB00243141}" name="Microciclo 1"/>
    <tableColumn id="3" xr3:uid="{5648C8AB-76E6-4794-A863-99FA1FF146DD}" name="Microciclo 2"/>
    <tableColumn id="4" xr3:uid="{BEB1985C-96D8-45FB-BFFB-F71ED055AF2A}" name="Microciclo 3"/>
    <tableColumn id="5" xr3:uid="{3514A753-1CC3-4E08-B0F9-40963F869DB5}" name="Microciclo 4"/>
    <tableColumn id="6" xr3:uid="{E1A3E616-76F2-43EC-8252-993568FE8A34}" name="Total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E6076D-71DA-4CDC-AC1A-1855EDE0A7F3}" name="Tabla167" displayName="Tabla167" ref="N5:R14" totalsRowShown="0" headerRowDxfId="97">
  <autoFilter ref="N5:R14" xr:uid="{01E6076D-71DA-4CDC-AC1A-1855EDE0A7F3}"/>
  <tableColumns count="5">
    <tableColumn id="1" xr3:uid="{06043B2C-2DC8-4C64-B247-B26474A43D0F}" name="DÍA" dataDxfId="96"/>
    <tableColumn id="2" xr3:uid="{E18A4BD3-35A3-4781-9E67-1434744828E5}" name="ACTIVIDAD DE ENTRENAMIENTO"/>
    <tableColumn id="3" xr3:uid="{34CC5053-51B6-43AA-9CED-7918FC8948E8}" name="RPE Sesión"/>
    <tableColumn id="4" xr3:uid="{7B374E55-74F0-4C76-BDDB-10C3BE7B8D68}" name="Duración"/>
    <tableColumn id="5" xr3:uid="{406CDE0C-B34D-4D7D-ADBA-3A5DACE99343}" name="Carga" dataDxfId="95">
      <calculatedColumnFormula>PRODUCT(P6,Q6)</calculatedColumnFormula>
    </tableColumn>
  </tableColumns>
  <tableStyleInfo name="TableStyleMedium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1E743621-F597-42A8-991D-5A139B6F7FB0}" name="Tabla313192631" displayName="Tabla313192631" ref="AB185:AE189" totalsRowShown="0">
  <autoFilter ref="AB185:AE189" xr:uid="{1E743621-F597-42A8-991D-5A139B6F7FB0}"/>
  <tableColumns count="4">
    <tableColumn id="1" xr3:uid="{15D55B23-2B5C-40BD-B213-2979F1716D7C}" name="Columna1"/>
    <tableColumn id="2" xr3:uid="{D01ACC2F-6503-4CF5-87F1-96D3A21EDC1C}" name="índice de monotonía" dataDxfId="39"/>
    <tableColumn id="3" xr3:uid="{ABFB8B55-0C4B-4EBC-88FC-EB86E6DF39A9}" name="Fátiga"/>
    <tableColumn id="4" xr3:uid="{626EA7BB-EDFD-4358-A9A4-5AA80C47C24C}" name="Adaptación"/>
  </tableColumns>
  <tableStyleInfo name="TableStyleMedium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47DBC10B-3AED-453A-9E56-7AF0E2ADBA7F}" name="Tabla1514202732" displayName="Tabla1514202732" ref="B205:F214" totalsRowShown="0" headerRowDxfId="38">
  <autoFilter ref="B205:F214" xr:uid="{47DBC10B-3AED-453A-9E56-7AF0E2ADBA7F}"/>
  <tableColumns count="5">
    <tableColumn id="1" xr3:uid="{1F6DF511-9FD4-435C-9984-14B149D9DDF0}" name="DÍA" dataDxfId="37"/>
    <tableColumn id="2" xr3:uid="{C83A86AB-A926-4097-8D51-BC10011205A8}" name="ACTIVIDAD DE ENTRENAMIENTO"/>
    <tableColumn id="3" xr3:uid="{C5AB5A75-D047-4511-9E07-842555081F35}" name="RPE Sesión"/>
    <tableColumn id="4" xr3:uid="{870AACE2-1805-4290-9618-1F54E0269FD3}" name="Duración"/>
    <tableColumn id="5" xr3:uid="{9F708ADF-AEAB-40CC-95FD-FFB981F5E0A3}" name="Carga" dataDxfId="36">
      <calculatedColumnFormula>PRODUCT(D206,E206)</calculatedColumnFormula>
    </tableColumn>
  </tableColumns>
  <tableStyleInfo name="TableStyleMedium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725FF08C-19DA-4974-BC6A-27447D391740}" name="Tabla161016212833" displayName="Tabla161016212833" ref="H205:L214" totalsRowShown="0" headerRowDxfId="35">
  <autoFilter ref="H205:L214" xr:uid="{725FF08C-19DA-4974-BC6A-27447D391740}"/>
  <tableColumns count="5">
    <tableColumn id="1" xr3:uid="{95E8B801-12C8-431E-B6D2-9780DC481CE0}" name="DÍA" dataDxfId="34"/>
    <tableColumn id="2" xr3:uid="{BE3084CE-CD13-4DDB-A51D-1503F1A91F50}" name="ACTIVIDAD DE ENTRENAMIENTO"/>
    <tableColumn id="3" xr3:uid="{7998C71E-E15F-4AA0-B8A1-6D9D94F48DFE}" name="RPE Sesión"/>
    <tableColumn id="4" xr3:uid="{13C4FD9F-5A14-43AF-90F5-EFE42EC31B69}" name="Duración"/>
    <tableColumn id="5" xr3:uid="{B551A5AA-5FB7-4964-B0DC-7E1957BBFAB8}" name="Carga" dataDxfId="33">
      <calculatedColumnFormula>PRODUCT(J206,K206)</calculatedColumnFormula>
    </tableColumn>
  </tableColumns>
  <tableStyleInfo name="TableStyleMedium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80E1E3FF-E26D-48BA-9D46-6A2C8ADB22F1}" name="Tabla167915222534" displayName="Tabla167915222534" ref="N205:R214" totalsRowShown="0" headerRowDxfId="32">
  <autoFilter ref="N205:R214" xr:uid="{80E1E3FF-E26D-48BA-9D46-6A2C8ADB22F1}"/>
  <tableColumns count="5">
    <tableColumn id="1" xr3:uid="{773C3F5C-C156-4987-8BA5-235B9D18CC51}" name="DÍA" dataDxfId="31"/>
    <tableColumn id="2" xr3:uid="{19489B99-14BB-438D-84F0-E6DF86CEF77C}" name="ACTIVIDAD DE ENTRENAMIENTO"/>
    <tableColumn id="3" xr3:uid="{BF95E124-C9AA-430E-A9B4-E4975AE4DB1B}" name="RPE Sesión"/>
    <tableColumn id="4" xr3:uid="{DFE6FC81-0360-4538-ACFD-CD84201FC88D}" name="Duración"/>
    <tableColumn id="5" xr3:uid="{BF3BF62B-842C-4DDC-9C2E-CF2B6F34CB5A}" name="Carga" dataDxfId="30">
      <calculatedColumnFormula>PRODUCT(P206,Q206)</calculatedColumnFormula>
    </tableColumn>
  </tableColumns>
  <tableStyleInfo name="TableStyleMedium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B8EFFE7D-B539-48C1-94A9-C76BB9CA9407}" name="Tabla16781117232935" displayName="Tabla16781117232935" ref="T205:X214" totalsRowShown="0" headerRowDxfId="29">
  <autoFilter ref="T205:X214" xr:uid="{B8EFFE7D-B539-48C1-94A9-C76BB9CA9407}"/>
  <tableColumns count="5">
    <tableColumn id="1" xr3:uid="{BB1CF63F-E2C3-43A0-AD75-7141FF4CBB8C}" name="DÍA" dataDxfId="28"/>
    <tableColumn id="2" xr3:uid="{2CB8D15F-D63B-4DBE-B0DE-E8178B5B5090}" name="ACTIVIDAD DE ENTRENAMIENTO"/>
    <tableColumn id="3" xr3:uid="{8CC659CB-454D-4573-8C09-067464AE1702}" name="RPE Sesión"/>
    <tableColumn id="4" xr3:uid="{9FC6CD48-F1BA-4B90-863C-87108D34F8D8}" name="Duración"/>
    <tableColumn id="5" xr3:uid="{9BDC3ECF-430C-437D-9BA4-E5AC4B67EDC1}" name="Carga" dataDxfId="27">
      <calculatedColumnFormula>PRODUCT(V206,W206)</calculatedColumnFormula>
    </tableColumn>
  </tableColumns>
  <tableStyleInfo name="TableStyleMedium1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ECDF84E-5548-47BA-A656-4F2227FA372D}" name="Tabla21218243036" displayName="Tabla21218243036" ref="AB203:AG208" totalsRowShown="0">
  <autoFilter ref="AB203:AG208" xr:uid="{6ECDF84E-5548-47BA-A656-4F2227FA372D}"/>
  <tableColumns count="6">
    <tableColumn id="1" xr3:uid="{9CB5EC13-8E73-4C82-A737-F72BF46BF80E}" name="Indicador"/>
    <tableColumn id="2" xr3:uid="{5D5B52A6-BF9F-4F20-A451-34FD6136C5A8}" name="Microciclo 1"/>
    <tableColumn id="3" xr3:uid="{6CD26B98-5DA9-48F6-B758-AF880F676BC7}" name="Microciclo 2"/>
    <tableColumn id="4" xr3:uid="{1868775B-6FA5-4247-ACA3-F52CD22494F0}" name="Microciclo 3"/>
    <tableColumn id="5" xr3:uid="{E84FD255-D9A4-4F03-9338-AA91F1CA4942}" name="Microciclo 4"/>
    <tableColumn id="6" xr3:uid="{3B8CF077-7DB4-4528-A658-199C89BD642F}" name="Total"/>
  </tableColumns>
  <tableStyleInfo name="TableStyleMedium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1902E0BD-360A-4B3C-B88D-B81FADDCA1D7}" name="Tabla31319263137" displayName="Tabla31319263137" ref="AB225:AE229" totalsRowShown="0">
  <autoFilter ref="AB225:AE229" xr:uid="{1902E0BD-360A-4B3C-B88D-B81FADDCA1D7}"/>
  <tableColumns count="4">
    <tableColumn id="1" xr3:uid="{AF2DF408-B245-4678-9D40-F226D6476B24}" name="Columna1"/>
    <tableColumn id="2" xr3:uid="{D1DD8FE0-DD7F-4398-BE02-5FC116F79AD1}" name="índice de monotonía" dataDxfId="26"/>
    <tableColumn id="3" xr3:uid="{0751AD8B-2121-4A90-908B-01B810763906}" name="Fátiga"/>
    <tableColumn id="4" xr3:uid="{CA7E1D6C-AB32-4901-8FD9-9587C4B2E386}" name="Adaptación"/>
  </tableColumns>
  <tableStyleInfo name="TableStyleMedium1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A24AB3D1-E007-4558-AB8B-D5F999926940}" name="Tabla151420273238" displayName="Tabla151420273238" ref="B246:F255" totalsRowShown="0" headerRowDxfId="25">
  <autoFilter ref="B246:F255" xr:uid="{A24AB3D1-E007-4558-AB8B-D5F999926940}"/>
  <tableColumns count="5">
    <tableColumn id="1" xr3:uid="{8B0AF887-4080-4FE3-B95D-A9E949A63CFD}" name="DÍA" dataDxfId="24"/>
    <tableColumn id="2" xr3:uid="{111ACA19-3A84-4D40-BBD4-C888AECA3EFE}" name="ACTIVIDAD DE ENTRENAMIENTO"/>
    <tableColumn id="3" xr3:uid="{92975CA3-0E21-48C5-81A0-F7BD382E4915}" name="RPE Sesión"/>
    <tableColumn id="4" xr3:uid="{17839394-BD76-40FE-BC17-EACC5AC79C9A}" name="Duración"/>
    <tableColumn id="5" xr3:uid="{85FB4A61-C6A9-447C-B807-02E0648DDC33}" name="Carga" dataDxfId="23">
      <calculatedColumnFormula>PRODUCT(D247,E247)</calculatedColumnFormula>
    </tableColumn>
  </tableColumns>
  <tableStyleInfo name="TableStyleMedium1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3CB0F51D-BE22-46E8-8572-9F87295FA18B}" name="Tabla16101621283339" displayName="Tabla16101621283339" ref="H246:L255" totalsRowShown="0" headerRowDxfId="22">
  <autoFilter ref="H246:L255" xr:uid="{3CB0F51D-BE22-46E8-8572-9F87295FA18B}"/>
  <tableColumns count="5">
    <tableColumn id="1" xr3:uid="{60393E54-7D79-49E3-A843-EF0DA109242C}" name="DÍA" dataDxfId="21"/>
    <tableColumn id="2" xr3:uid="{4ABFE033-BA5F-49FE-BA73-9391533D3657}" name="ACTIVIDAD DE ENTRENAMIENTO"/>
    <tableColumn id="3" xr3:uid="{E175B981-CAB7-4D50-B620-0A11E7A18357}" name="RPE Sesión"/>
    <tableColumn id="4" xr3:uid="{A4A0CE46-2559-4874-AE77-387B3A48E5CB}" name="Duración"/>
    <tableColumn id="5" xr3:uid="{C0D6319C-4552-4E83-A3A6-9D7129227C53}" name="Carga" dataDxfId="20">
      <calculatedColumnFormula>PRODUCT(J247,K247)</calculatedColumnFormula>
    </tableColumn>
  </tableColumns>
  <tableStyleInfo name="TableStyleMedium1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7C39A647-731B-4A65-A6CE-016B7AE5C325}" name="Tabla16791522253440" displayName="Tabla16791522253440" ref="N246:R255" totalsRowShown="0" headerRowDxfId="19">
  <autoFilter ref="N246:R255" xr:uid="{7C39A647-731B-4A65-A6CE-016B7AE5C325}"/>
  <tableColumns count="5">
    <tableColumn id="1" xr3:uid="{B3332C85-FAFA-499D-9C96-B1DE1A28079C}" name="DÍA" dataDxfId="18"/>
    <tableColumn id="2" xr3:uid="{C4AC377B-4DE6-40DF-9B12-111C6CB458D9}" name="ACTIVIDAD DE ENTRENAMIENTO"/>
    <tableColumn id="3" xr3:uid="{F4C7227F-DB05-4F27-854A-D81FC4F3F948}" name="RPE Sesión"/>
    <tableColumn id="4" xr3:uid="{5B4D9D24-AB12-40BF-B409-C8543EEC2959}" name="Duración"/>
    <tableColumn id="5" xr3:uid="{F103BC41-BD9C-4D74-86C3-692BB2666906}" name="Carga" dataDxfId="17">
      <calculatedColumnFormula>PRODUCT(P247,Q247)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EC5028D-0BC8-44D0-9FCF-F91ADA59AEBD}" name="Tabla1678" displayName="Tabla1678" ref="T5:X14" totalsRowShown="0" headerRowDxfId="94">
  <autoFilter ref="T5:X14" xr:uid="{8EC5028D-0BC8-44D0-9FCF-F91ADA59AEBD}"/>
  <tableColumns count="5">
    <tableColumn id="1" xr3:uid="{B6BEEBBC-100F-433D-900F-129A4562E3FF}" name="DÍA" dataDxfId="93"/>
    <tableColumn id="2" xr3:uid="{7BF91B48-7950-4188-AA73-AEA9F7FA398D}" name="ACTIVIDAD DE ENTRENAMIENTO"/>
    <tableColumn id="3" xr3:uid="{FA6C1D6F-680F-4239-A42B-647FCF248989}" name="RPE Sesión"/>
    <tableColumn id="4" xr3:uid="{CC5D367F-9DED-4729-BC89-B5C9A4A0DB06}" name="Duración"/>
    <tableColumn id="5" xr3:uid="{A681D5F2-D80C-41E6-8BD4-623A44E622D0}" name="Carga" dataDxfId="92">
      <calculatedColumnFormula>PRODUCT(V6,W6)</calculatedColumnFormula>
    </tableColumn>
  </tableColumns>
  <tableStyleInfo name="TableStyleMedium1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2D35EB86-0B32-42C9-BAB7-B31352498C32}" name="Tabla1678111723293541" displayName="Tabla1678111723293541" ref="T246:X255" totalsRowShown="0" headerRowDxfId="16">
  <autoFilter ref="T246:X255" xr:uid="{2D35EB86-0B32-42C9-BAB7-B31352498C32}"/>
  <tableColumns count="5">
    <tableColumn id="1" xr3:uid="{C6EC330E-3C26-4FE3-B362-E74644067059}" name="DÍA" dataDxfId="15"/>
    <tableColumn id="2" xr3:uid="{9E21E6D4-39EF-43A2-90DB-E9525A470CBE}" name="ACTIVIDAD DE ENTRENAMIENTO"/>
    <tableColumn id="3" xr3:uid="{013C5EA7-CA15-477B-A69D-D9E898F361AF}" name="RPE Sesión"/>
    <tableColumn id="4" xr3:uid="{65501539-8886-4A3B-BFD0-556E48653B75}" name="Duración"/>
    <tableColumn id="5" xr3:uid="{7C003C05-5096-4595-BBDE-DF1693BB59D7}" name="Carga" dataDxfId="14">
      <calculatedColumnFormula>PRODUCT(V247,W247)</calculatedColumnFormula>
    </tableColumn>
  </tableColumns>
  <tableStyleInfo name="TableStyleMedium1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23BE5BB7-4BAC-4644-9D58-835E11234167}" name="Tabla2121824303642" displayName="Tabla2121824303642" ref="AB244:AG249" totalsRowShown="0">
  <autoFilter ref="AB244:AG249" xr:uid="{23BE5BB7-4BAC-4644-9D58-835E11234167}"/>
  <tableColumns count="6">
    <tableColumn id="1" xr3:uid="{9DA3A6CD-4BE9-423A-ABC0-075E5B06555E}" name="Indicador"/>
    <tableColumn id="2" xr3:uid="{01E467B1-93AA-4B31-A575-FBE06F1A5436}" name="Microciclo 1"/>
    <tableColumn id="3" xr3:uid="{9086D101-1980-4DB8-B53D-77B6BA4CCA8B}" name="Microciclo 2"/>
    <tableColumn id="4" xr3:uid="{FB1317DE-9E03-4AA1-BD40-2E2493A314ED}" name="Microciclo 3"/>
    <tableColumn id="5" xr3:uid="{C143D958-6E19-48B9-A306-24B00A3425DA}" name="Microciclo 4"/>
    <tableColumn id="6" xr3:uid="{D1C20802-BECB-472B-B124-7674554BDBCC}" name="Total"/>
  </tableColumns>
  <tableStyleInfo name="TableStyleMedium1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AB07247-24F6-4CD5-9B77-56BFB82E0A92}" name="Tabla3131926313743" displayName="Tabla3131926313743" ref="AB266:AE270" totalsRowShown="0">
  <autoFilter ref="AB266:AE270" xr:uid="{6AB07247-24F6-4CD5-9B77-56BFB82E0A92}"/>
  <tableColumns count="4">
    <tableColumn id="1" xr3:uid="{D97012B7-B620-4F6B-879C-E6CDC2A9BC6D}" name="Columna1"/>
    <tableColumn id="2" xr3:uid="{5F2330F7-5165-4AAE-AAAA-D817FEE25542}" name="índice de monotonía" dataDxfId="13"/>
    <tableColumn id="3" xr3:uid="{8D80A9E5-BE0B-4D9C-8568-F61E60499D78}" name="Fátiga"/>
    <tableColumn id="4" xr3:uid="{2D1C8CE2-47DD-4689-9B7A-0569FA7F409D}" name="Adaptación"/>
  </tableColumns>
  <tableStyleInfo name="TableStyleMedium1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91D8CDA9-3640-4B7B-A924-A9AEC205DBCF}" name="Tabla15142027323844" displayName="Tabla15142027323844" ref="B287:F296" totalsRowShown="0" headerRowDxfId="12">
  <autoFilter ref="B287:F296" xr:uid="{91D8CDA9-3640-4B7B-A924-A9AEC205DBCF}"/>
  <tableColumns count="5">
    <tableColumn id="1" xr3:uid="{21DB9963-BCB7-4D5A-833A-BEC39C35AF66}" name="DÍA" dataDxfId="11"/>
    <tableColumn id="2" xr3:uid="{08D5D112-FDEA-40DB-9792-786708F256AE}" name="ACTIVIDAD DE ENTRENAMIENTO"/>
    <tableColumn id="3" xr3:uid="{86C21888-6EE4-4D07-923A-5C809A88A4BC}" name="RPE Sesión"/>
    <tableColumn id="4" xr3:uid="{311AC0B4-BB29-4772-93BD-6C5739DBF21E}" name="Duración"/>
    <tableColumn id="5" xr3:uid="{F1B9F49E-A296-4699-8905-2BE7D3598FD2}" name="Carga" dataDxfId="10">
      <calculatedColumnFormula>PRODUCT(D288,E288)</calculatedColumnFormula>
    </tableColumn>
  </tableColumns>
  <tableStyleInfo name="TableStyleMedium1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941D89EC-F446-4545-BF8B-495D41B49553}" name="Tabla1610162128333945" displayName="Tabla1610162128333945" ref="H287:L296" totalsRowShown="0" headerRowDxfId="9">
  <autoFilter ref="H287:L296" xr:uid="{941D89EC-F446-4545-BF8B-495D41B49553}"/>
  <tableColumns count="5">
    <tableColumn id="1" xr3:uid="{E0045C33-C5A4-4342-936D-10EF4BE07C04}" name="DÍA" dataDxfId="8"/>
    <tableColumn id="2" xr3:uid="{057122E0-8714-4A2A-9D58-D80E74C23B3B}" name="ACTIVIDAD DE ENTRENAMIENTO"/>
    <tableColumn id="3" xr3:uid="{994FD308-2CE0-4C65-88B3-4A854D1D4367}" name="RPE Sesión"/>
    <tableColumn id="4" xr3:uid="{170A2230-8B61-4B0A-B3FF-DFFF5CD9ADC7}" name="Duración"/>
    <tableColumn id="5" xr3:uid="{E5C3D75B-6A8A-4423-A70E-76741D6F4FF4}" name="Carga" dataDxfId="7">
      <calculatedColumnFormula>PRODUCT(J288,K288)</calculatedColumnFormula>
    </tableColumn>
  </tableColumns>
  <tableStyleInfo name="TableStyleMedium1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EDFAD60B-A71A-4852-B099-6FE3A06EDBB8}" name="Tabla1679152225344046" displayName="Tabla1679152225344046" ref="N287:R296" totalsRowShown="0" headerRowDxfId="6">
  <autoFilter ref="N287:R296" xr:uid="{EDFAD60B-A71A-4852-B099-6FE3A06EDBB8}"/>
  <tableColumns count="5">
    <tableColumn id="1" xr3:uid="{66B3821F-7A32-4DF5-8F2F-5BF249834B81}" name="DÍA" dataDxfId="5"/>
    <tableColumn id="2" xr3:uid="{9B65CA13-7C50-487A-A371-2B1936C751F4}" name="ACTIVIDAD DE ENTRENAMIENTO"/>
    <tableColumn id="3" xr3:uid="{F38D8F00-ACFF-4E93-A385-47AE1D749042}" name="RPE Sesión"/>
    <tableColumn id="4" xr3:uid="{AE4AD13C-C360-4FBF-8BCA-A6589A7D5C87}" name="Duración"/>
    <tableColumn id="5" xr3:uid="{96A75AE9-05C9-4567-A3D4-4FE5FFF48CC7}" name="Carga" dataDxfId="4">
      <calculatedColumnFormula>PRODUCT(P288,Q288)</calculatedColumnFormula>
    </tableColumn>
  </tableColumns>
  <tableStyleInfo name="TableStyleMedium1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FD81EDEC-6463-479C-BFC6-D3F1C37FD7C3}" name="Tabla167811172329354147" displayName="Tabla167811172329354147" ref="T287:X296" totalsRowShown="0" headerRowDxfId="3">
  <autoFilter ref="T287:X296" xr:uid="{FD81EDEC-6463-479C-BFC6-D3F1C37FD7C3}"/>
  <tableColumns count="5">
    <tableColumn id="1" xr3:uid="{18A0C351-2192-487F-BA37-854388192D58}" name="DÍA" dataDxfId="2"/>
    <tableColumn id="2" xr3:uid="{BCFAB3A5-6994-4868-B22D-4A9A2846C967}" name="ACTIVIDAD DE ENTRENAMIENTO"/>
    <tableColumn id="3" xr3:uid="{218FAF9A-2645-4621-A294-A627297C7464}" name="RPE Sesión"/>
    <tableColumn id="4" xr3:uid="{2D1CF90E-1BC1-4B76-A643-3C9863C0B8EF}" name="Duración"/>
    <tableColumn id="5" xr3:uid="{0542C266-7C3C-42B0-B932-68D0A6678A76}" name="Carga" dataDxfId="1">
      <calculatedColumnFormula>PRODUCT(V288,W288)</calculatedColumnFormula>
    </tableColumn>
  </tableColumns>
  <tableStyleInfo name="TableStyleMedium1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E131DA41-E05C-48FC-A880-6A04F7595A39}" name="Tabla212182430364248" displayName="Tabla212182430364248" ref="AB285:AG290" totalsRowShown="0">
  <autoFilter ref="AB285:AG290" xr:uid="{E131DA41-E05C-48FC-A880-6A04F7595A39}"/>
  <tableColumns count="6">
    <tableColumn id="1" xr3:uid="{D6EFCFDF-E3CF-4AD6-8633-20D82238BA89}" name="Indicador"/>
    <tableColumn id="2" xr3:uid="{9E776ACF-3B56-4202-9083-546043C18AF7}" name="Microciclo 1"/>
    <tableColumn id="3" xr3:uid="{E664DA1E-2503-47B6-91FD-87F88D82EA02}" name="Microciclo 2"/>
    <tableColumn id="4" xr3:uid="{50B7C444-9E74-4291-ADED-CA8292C87D30}" name="Microciclo 3"/>
    <tableColumn id="5" xr3:uid="{0F502A07-F3D1-4346-BEED-60C6027CA310}" name="Microciclo 4"/>
    <tableColumn id="6" xr3:uid="{9FFE9BBC-0F69-44D1-A430-BCE4F3073BC7}" name="Total"/>
  </tableColumns>
  <tableStyleInfo name="TableStyleMedium1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29084B78-A46C-4AEF-B9E8-8E2B80B724D6}" name="Tabla313192631374349" displayName="Tabla313192631374349" ref="AB307:AE311" totalsRowShown="0">
  <autoFilter ref="AB307:AE311" xr:uid="{29084B78-A46C-4AEF-B9E8-8E2B80B724D6}"/>
  <tableColumns count="4">
    <tableColumn id="1" xr3:uid="{A86F06C9-C9C9-4C33-9A12-AE6C5752E120}" name="Columna1"/>
    <tableColumn id="2" xr3:uid="{10D4B2A9-E14B-45CF-B0BA-A32C5F5ED435}" name="índice de monotonía" dataDxfId="0"/>
    <tableColumn id="3" xr3:uid="{988781FB-3849-4D23-AE2F-345F8B89622D}" name="Fátiga"/>
    <tableColumn id="4" xr3:uid="{2544A95B-B86F-4FD5-9D9F-6A6508AB8ADA}" name="Adaptación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9E39A0-22B3-45B3-89D1-D99F16739FDD}" name="Tabla2" displayName="Tabla2" ref="AB3:AG8" totalsRowShown="0">
  <autoFilter ref="AB3:AG8" xr:uid="{0E9E39A0-22B3-45B3-89D1-D99F16739FDD}"/>
  <tableColumns count="6">
    <tableColumn id="1" xr3:uid="{992075A2-61E1-4C9C-94D6-69C96D16F1C8}" name="Indicador"/>
    <tableColumn id="2" xr3:uid="{EE287747-D8F1-428A-9D35-4C479A8F1690}" name="Microciclo 1"/>
    <tableColumn id="3" xr3:uid="{5C6896E4-B237-4244-B393-C860E3ADAD0E}" name="Microciclo 2"/>
    <tableColumn id="4" xr3:uid="{96BB26E1-CE56-4E9B-AB3A-980CEAF36297}" name="Microciclo 3"/>
    <tableColumn id="5" xr3:uid="{515F24EC-A6A6-4FE2-BCD0-4D83C8A4F506}" name="Microciclo 4"/>
    <tableColumn id="6" xr3:uid="{9716754A-94DC-4DAB-B1F5-6F495DD66476}" name="Total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B1043C-A333-43DA-9209-7D216B90149B}" name="Tabla3" displayName="Tabla3" ref="AB25:AE29" totalsRowShown="0">
  <autoFilter ref="AB25:AE29" xr:uid="{29B1043C-A333-43DA-9209-7D216B90149B}"/>
  <tableColumns count="4">
    <tableColumn id="1" xr3:uid="{7E1C201B-44A6-483F-A508-BEE7559E5AA9}" name="Columna1"/>
    <tableColumn id="2" xr3:uid="{A4C63613-FC3D-4C48-AAD5-66A4D1F7BAA1}" name="índice de monotonía" dataDxfId="91"/>
    <tableColumn id="3" xr3:uid="{B05E2FE1-5695-4010-895F-FB1DA08AA1FA}" name="Fátiga"/>
    <tableColumn id="4" xr3:uid="{4CFC108A-C5A3-42BE-928E-641B607C5346}" name="Adaptación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FFE1F24-F968-41B1-952E-C5727B2C0E4A}" name="Tabla15" displayName="Tabla15" ref="B45:F54" totalsRowShown="0" headerRowDxfId="90">
  <autoFilter ref="B45:F54" xr:uid="{4FFE1F24-F968-41B1-952E-C5727B2C0E4A}"/>
  <tableColumns count="5">
    <tableColumn id="1" xr3:uid="{54690AA1-8126-451B-A3F2-913676A62BAB}" name="DÍA" dataDxfId="89"/>
    <tableColumn id="2" xr3:uid="{A87456AC-6995-48A1-B453-B06CBB8D402C}" name="ACTIVIDAD DE ENTRENAMIENTO"/>
    <tableColumn id="3" xr3:uid="{7950DCDF-88B8-4BC2-AFFD-3C245E5D7FA8}" name="RPE Sesión"/>
    <tableColumn id="4" xr3:uid="{0E46BDD7-569E-4AB2-BBE2-09C074C7FC56}" name="Duración"/>
    <tableColumn id="5" xr3:uid="{35313CBF-6A40-488B-B114-C61EDC550B18}" name="Carga" dataDxfId="88">
      <calculatedColumnFormula>PRODUCT(D46,E46)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888132B-6CC7-4A7E-A088-72C1246E5859}" name="Tabla1610" displayName="Tabla1610" ref="H45:L54" totalsRowShown="0" headerRowDxfId="87">
  <autoFilter ref="H45:L54" xr:uid="{9888132B-6CC7-4A7E-A088-72C1246E5859}"/>
  <tableColumns count="5">
    <tableColumn id="1" xr3:uid="{FE2E364D-6D19-4107-96B8-5E18049CE1C2}" name="DÍA" dataDxfId="86"/>
    <tableColumn id="2" xr3:uid="{171A8B4B-4162-4454-B219-254910CB2D4D}" name="ACTIVIDAD DE ENTRENAMIENTO"/>
    <tableColumn id="3" xr3:uid="{57DD6A8E-B1B7-4234-962B-D0A010DD9AC2}" name="RPE Sesión"/>
    <tableColumn id="4" xr3:uid="{93E068B6-22D6-4B14-9CEC-EAF28239A832}" name="Duración"/>
    <tableColumn id="5" xr3:uid="{4A20F0B6-8C4F-4370-8A1C-693F55FF6ACD}" name="Carga" dataDxfId="85">
      <calculatedColumnFormula>PRODUCT(J46,K46)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550DFB0-B6BE-447F-B278-7AC99B43DCF3}" name="Tabla1679" displayName="Tabla1679" ref="N45:R54" totalsRowShown="0" headerRowDxfId="84">
  <autoFilter ref="N45:R54" xr:uid="{6550DFB0-B6BE-447F-B278-7AC99B43DCF3}"/>
  <tableColumns count="5">
    <tableColumn id="1" xr3:uid="{B9F28FA8-8E35-423B-B606-1EEF9FB4F418}" name="DÍA" dataDxfId="83"/>
    <tableColumn id="2" xr3:uid="{FFCA46A9-D603-47B0-99D3-C0E206A04C41}" name="ACTIVIDAD DE ENTRENAMIENTO"/>
    <tableColumn id="3" xr3:uid="{152FF2E3-DE3B-4800-8AF5-B7F5166C1DAA}" name="RPE Sesión"/>
    <tableColumn id="4" xr3:uid="{2C23283C-35EF-4C0C-8FA5-FA4FA215D15E}" name="Duración"/>
    <tableColumn id="5" xr3:uid="{70871239-91CE-4E20-852C-9BBAA5C1E123}" name="Carga" dataDxfId="82">
      <calculatedColumnFormula>PRODUCT(P46,Q46)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9.xml"/><Relationship Id="rId18" Type="http://schemas.openxmlformats.org/officeDocument/2006/relationships/table" Target="../tables/table14.xml"/><Relationship Id="rId26" Type="http://schemas.openxmlformats.org/officeDocument/2006/relationships/table" Target="../tables/table22.xml"/><Relationship Id="rId39" Type="http://schemas.openxmlformats.org/officeDocument/2006/relationships/table" Target="../tables/table35.xml"/><Relationship Id="rId21" Type="http://schemas.openxmlformats.org/officeDocument/2006/relationships/table" Target="../tables/table17.xml"/><Relationship Id="rId34" Type="http://schemas.openxmlformats.org/officeDocument/2006/relationships/table" Target="../tables/table30.xml"/><Relationship Id="rId42" Type="http://schemas.openxmlformats.org/officeDocument/2006/relationships/table" Target="../tables/table38.xml"/><Relationship Id="rId47" Type="http://schemas.openxmlformats.org/officeDocument/2006/relationships/table" Target="../tables/table43.xml"/><Relationship Id="rId50" Type="http://schemas.openxmlformats.org/officeDocument/2006/relationships/table" Target="../tables/table46.xml"/><Relationship Id="rId7" Type="http://schemas.openxmlformats.org/officeDocument/2006/relationships/table" Target="../tables/table3.xml"/><Relationship Id="rId2" Type="http://schemas.openxmlformats.org/officeDocument/2006/relationships/hyperlink" Target="https://www.kinesis-blog.com/2022/01/monitorizacion-de-la-carga-en_01655928422.html" TargetMode="External"/><Relationship Id="rId16" Type="http://schemas.openxmlformats.org/officeDocument/2006/relationships/table" Target="../tables/table12.xml"/><Relationship Id="rId29" Type="http://schemas.openxmlformats.org/officeDocument/2006/relationships/table" Target="../tables/table25.xml"/><Relationship Id="rId11" Type="http://schemas.openxmlformats.org/officeDocument/2006/relationships/table" Target="../tables/table7.xml"/><Relationship Id="rId24" Type="http://schemas.openxmlformats.org/officeDocument/2006/relationships/table" Target="../tables/table20.xml"/><Relationship Id="rId32" Type="http://schemas.openxmlformats.org/officeDocument/2006/relationships/table" Target="../tables/table28.xml"/><Relationship Id="rId37" Type="http://schemas.openxmlformats.org/officeDocument/2006/relationships/table" Target="../tables/table33.xml"/><Relationship Id="rId40" Type="http://schemas.openxmlformats.org/officeDocument/2006/relationships/table" Target="../tables/table36.xml"/><Relationship Id="rId45" Type="http://schemas.openxmlformats.org/officeDocument/2006/relationships/table" Target="../tables/table41.xml"/><Relationship Id="rId5" Type="http://schemas.openxmlformats.org/officeDocument/2006/relationships/table" Target="../tables/table1.xml"/><Relationship Id="rId15" Type="http://schemas.openxmlformats.org/officeDocument/2006/relationships/table" Target="../tables/table11.xml"/><Relationship Id="rId23" Type="http://schemas.openxmlformats.org/officeDocument/2006/relationships/table" Target="../tables/table19.xml"/><Relationship Id="rId28" Type="http://schemas.openxmlformats.org/officeDocument/2006/relationships/table" Target="../tables/table24.xml"/><Relationship Id="rId36" Type="http://schemas.openxmlformats.org/officeDocument/2006/relationships/table" Target="../tables/table32.xml"/><Relationship Id="rId49" Type="http://schemas.openxmlformats.org/officeDocument/2006/relationships/table" Target="../tables/table45.xml"/><Relationship Id="rId10" Type="http://schemas.openxmlformats.org/officeDocument/2006/relationships/table" Target="../tables/table6.xml"/><Relationship Id="rId19" Type="http://schemas.openxmlformats.org/officeDocument/2006/relationships/table" Target="../tables/table15.xml"/><Relationship Id="rId31" Type="http://schemas.openxmlformats.org/officeDocument/2006/relationships/table" Target="../tables/table27.xml"/><Relationship Id="rId44" Type="http://schemas.openxmlformats.org/officeDocument/2006/relationships/table" Target="../tables/table40.xml"/><Relationship Id="rId52" Type="http://schemas.openxmlformats.org/officeDocument/2006/relationships/table" Target="../tables/table48.xml"/><Relationship Id="rId4" Type="http://schemas.openxmlformats.org/officeDocument/2006/relationships/drawing" Target="../drawings/drawing1.xml"/><Relationship Id="rId9" Type="http://schemas.openxmlformats.org/officeDocument/2006/relationships/table" Target="../tables/table5.xml"/><Relationship Id="rId14" Type="http://schemas.openxmlformats.org/officeDocument/2006/relationships/table" Target="../tables/table10.xml"/><Relationship Id="rId22" Type="http://schemas.openxmlformats.org/officeDocument/2006/relationships/table" Target="../tables/table18.xml"/><Relationship Id="rId27" Type="http://schemas.openxmlformats.org/officeDocument/2006/relationships/table" Target="../tables/table23.xml"/><Relationship Id="rId30" Type="http://schemas.openxmlformats.org/officeDocument/2006/relationships/table" Target="../tables/table26.xml"/><Relationship Id="rId35" Type="http://schemas.openxmlformats.org/officeDocument/2006/relationships/table" Target="../tables/table31.xml"/><Relationship Id="rId43" Type="http://schemas.openxmlformats.org/officeDocument/2006/relationships/table" Target="../tables/table39.xml"/><Relationship Id="rId48" Type="http://schemas.openxmlformats.org/officeDocument/2006/relationships/table" Target="../tables/table44.xml"/><Relationship Id="rId8" Type="http://schemas.openxmlformats.org/officeDocument/2006/relationships/table" Target="../tables/table4.xml"/><Relationship Id="rId51" Type="http://schemas.openxmlformats.org/officeDocument/2006/relationships/table" Target="../tables/table47.xml"/><Relationship Id="rId3" Type="http://schemas.openxmlformats.org/officeDocument/2006/relationships/printerSettings" Target="../printerSettings/printerSettings1.bin"/><Relationship Id="rId12" Type="http://schemas.openxmlformats.org/officeDocument/2006/relationships/table" Target="../tables/table8.xml"/><Relationship Id="rId17" Type="http://schemas.openxmlformats.org/officeDocument/2006/relationships/table" Target="../tables/table13.xml"/><Relationship Id="rId25" Type="http://schemas.openxmlformats.org/officeDocument/2006/relationships/table" Target="../tables/table21.xml"/><Relationship Id="rId33" Type="http://schemas.openxmlformats.org/officeDocument/2006/relationships/table" Target="../tables/table29.xml"/><Relationship Id="rId38" Type="http://schemas.openxmlformats.org/officeDocument/2006/relationships/table" Target="../tables/table34.xml"/><Relationship Id="rId46" Type="http://schemas.openxmlformats.org/officeDocument/2006/relationships/table" Target="../tables/table42.xml"/><Relationship Id="rId20" Type="http://schemas.openxmlformats.org/officeDocument/2006/relationships/table" Target="../tables/table16.xml"/><Relationship Id="rId41" Type="http://schemas.openxmlformats.org/officeDocument/2006/relationships/table" Target="../tables/table37.xml"/><Relationship Id="rId1" Type="http://schemas.openxmlformats.org/officeDocument/2006/relationships/hyperlink" Target="http://creativecommons.org/licenses/by-nc/4.0/" TargetMode="External"/><Relationship Id="rId6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kinesis-blog.com/2022/01/monitorizacion-de-la-carga-en_01655928422.html" TargetMode="External"/><Relationship Id="rId1" Type="http://schemas.openxmlformats.org/officeDocument/2006/relationships/hyperlink" Target="http://creativecommons.org/licenses/by-nc/4.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38652-965A-48CF-8E38-3DF529A3AC0F}">
  <dimension ref="B2:AG339"/>
  <sheetViews>
    <sheetView tabSelected="1" topLeftCell="J271" zoomScale="60" zoomScaleNormal="60" workbookViewId="0">
      <selection activeCell="U297" sqref="U297"/>
    </sheetView>
  </sheetViews>
  <sheetFormatPr baseColWidth="10" defaultRowHeight="15" x14ac:dyDescent="0.25"/>
  <cols>
    <col min="3" max="3" width="34" customWidth="1"/>
    <col min="4" max="4" width="27" customWidth="1"/>
    <col min="8" max="8" width="19.5703125" customWidth="1"/>
    <col min="9" max="9" width="33" customWidth="1"/>
    <col min="10" max="10" width="19" customWidth="1"/>
    <col min="14" max="14" width="16.85546875" customWidth="1"/>
    <col min="15" max="15" width="32.5703125" customWidth="1"/>
    <col min="16" max="16" width="11.85546875" customWidth="1"/>
    <col min="17" max="17" width="12.5703125" customWidth="1"/>
    <col min="20" max="20" width="22" customWidth="1"/>
    <col min="21" max="21" width="34.85546875" customWidth="1"/>
    <col min="22" max="22" width="12.7109375" bestFit="1" customWidth="1"/>
    <col min="25" max="25" width="33.7109375" customWidth="1"/>
    <col min="28" max="28" width="31.85546875" customWidth="1"/>
    <col min="29" max="29" width="21.140625" customWidth="1"/>
    <col min="30" max="30" width="17" customWidth="1"/>
    <col min="31" max="31" width="23.140625" customWidth="1"/>
    <col min="32" max="32" width="24.7109375" customWidth="1"/>
    <col min="33" max="33" width="19" customWidth="1"/>
    <col min="34" max="34" width="32" customWidth="1"/>
    <col min="35" max="35" width="19.140625" customWidth="1"/>
  </cols>
  <sheetData>
    <row r="2" spans="2:33" x14ac:dyDescent="0.25">
      <c r="B2" s="1" t="s">
        <v>1</v>
      </c>
    </row>
    <row r="3" spans="2:33" x14ac:dyDescent="0.25">
      <c r="B3" s="1" t="s">
        <v>116</v>
      </c>
      <c r="D3" s="1" t="s">
        <v>117</v>
      </c>
      <c r="H3" s="1" t="s">
        <v>116</v>
      </c>
      <c r="J3" s="1" t="s">
        <v>117</v>
      </c>
      <c r="N3" s="1" t="s">
        <v>116</v>
      </c>
      <c r="P3" s="1" t="s">
        <v>117</v>
      </c>
      <c r="T3" s="1" t="s">
        <v>116</v>
      </c>
      <c r="V3" s="1" t="s">
        <v>117</v>
      </c>
      <c r="AB3" t="s">
        <v>33</v>
      </c>
      <c r="AC3" t="s">
        <v>25</v>
      </c>
      <c r="AD3" t="s">
        <v>26</v>
      </c>
      <c r="AE3" t="s">
        <v>27</v>
      </c>
      <c r="AF3" t="s">
        <v>28</v>
      </c>
      <c r="AG3" t="s">
        <v>31</v>
      </c>
    </row>
    <row r="4" spans="2:33" x14ac:dyDescent="0.25">
      <c r="B4" s="1" t="s">
        <v>2</v>
      </c>
      <c r="D4" t="s">
        <v>3</v>
      </c>
      <c r="H4" s="1" t="s">
        <v>2</v>
      </c>
      <c r="J4" s="1" t="s">
        <v>22</v>
      </c>
      <c r="N4" s="1" t="s">
        <v>2</v>
      </c>
      <c r="P4" s="1" t="s">
        <v>23</v>
      </c>
      <c r="T4" s="1" t="s">
        <v>2</v>
      </c>
      <c r="V4" s="1" t="s">
        <v>24</v>
      </c>
      <c r="AB4" t="s">
        <v>15</v>
      </c>
      <c r="AC4">
        <f>D16</f>
        <v>0</v>
      </c>
      <c r="AD4">
        <f>J16</f>
        <v>0</v>
      </c>
      <c r="AE4">
        <f>P16</f>
        <v>0</v>
      </c>
      <c r="AF4">
        <f>V16</f>
        <v>0</v>
      </c>
      <c r="AG4">
        <f>(Tabla2[[#This Row],[Microciclo 1]]+Tabla2[[#This Row],[Microciclo 2]]+Tabla2[[#This Row],[Microciclo 3]]+Tabla2[[#This Row],[Microciclo 4]])</f>
        <v>0</v>
      </c>
    </row>
    <row r="5" spans="2:33" x14ac:dyDescent="0.25">
      <c r="B5" s="1" t="s">
        <v>0</v>
      </c>
      <c r="C5" s="1" t="s">
        <v>4</v>
      </c>
      <c r="D5" t="s">
        <v>5</v>
      </c>
      <c r="E5" s="1" t="s">
        <v>6</v>
      </c>
      <c r="F5" s="1" t="s">
        <v>7</v>
      </c>
      <c r="H5" s="1" t="s">
        <v>0</v>
      </c>
      <c r="I5" s="1" t="s">
        <v>4</v>
      </c>
      <c r="J5" t="s">
        <v>5</v>
      </c>
      <c r="K5" s="1" t="s">
        <v>6</v>
      </c>
      <c r="L5" s="1" t="s">
        <v>7</v>
      </c>
      <c r="N5" s="1" t="s">
        <v>0</v>
      </c>
      <c r="O5" s="1" t="s">
        <v>4</v>
      </c>
      <c r="P5" t="s">
        <v>5</v>
      </c>
      <c r="Q5" s="1" t="s">
        <v>6</v>
      </c>
      <c r="R5" s="1" t="s">
        <v>7</v>
      </c>
      <c r="T5" s="1" t="s">
        <v>0</v>
      </c>
      <c r="U5" s="1" t="s">
        <v>4</v>
      </c>
      <c r="V5" t="s">
        <v>5</v>
      </c>
      <c r="W5" s="1" t="s">
        <v>6</v>
      </c>
      <c r="X5" s="1" t="s">
        <v>7</v>
      </c>
      <c r="AB5" t="s">
        <v>17</v>
      </c>
      <c r="AC5">
        <f>D17</f>
        <v>0</v>
      </c>
      <c r="AD5">
        <f>J17</f>
        <v>0</v>
      </c>
      <c r="AE5">
        <f>P17</f>
        <v>0</v>
      </c>
      <c r="AF5">
        <f>V17</f>
        <v>0</v>
      </c>
      <c r="AG5">
        <f>(Tabla2[[#This Row],[Microciclo 1]]+Tabla2[[#This Row],[Microciclo 2]]+Tabla2[[#This Row],[Microciclo 3]]+Tabla2[[#This Row],[Microciclo 4]])/4</f>
        <v>0</v>
      </c>
    </row>
    <row r="6" spans="2:33" x14ac:dyDescent="0.25">
      <c r="B6" s="1" t="s">
        <v>8</v>
      </c>
      <c r="F6">
        <f t="shared" ref="F6:F13" si="0">PRODUCT(D6,E6)</f>
        <v>0</v>
      </c>
      <c r="H6" s="1" t="s">
        <v>8</v>
      </c>
      <c r="L6">
        <f t="shared" ref="L6:L13" si="1">PRODUCT(J6,K6)</f>
        <v>0</v>
      </c>
      <c r="N6" s="1" t="s">
        <v>8</v>
      </c>
      <c r="R6">
        <f t="shared" ref="R6:R13" si="2">PRODUCT(P6,Q6)</f>
        <v>0</v>
      </c>
      <c r="T6" s="1" t="s">
        <v>8</v>
      </c>
      <c r="X6">
        <f t="shared" ref="X6:X13" si="3">PRODUCT(V6,W6)</f>
        <v>0</v>
      </c>
      <c r="AB6" t="s">
        <v>20</v>
      </c>
      <c r="AC6">
        <f>D21</f>
        <v>0</v>
      </c>
      <c r="AD6" t="e">
        <f>J21</f>
        <v>#DIV/0!</v>
      </c>
      <c r="AE6" t="e">
        <f>P21</f>
        <v>#DIV/0!</v>
      </c>
      <c r="AF6" t="e">
        <f>V21</f>
        <v>#DIV/0!</v>
      </c>
    </row>
    <row r="7" spans="2:33" x14ac:dyDescent="0.25">
      <c r="B7" s="1" t="s">
        <v>9</v>
      </c>
      <c r="F7">
        <f t="shared" si="0"/>
        <v>0</v>
      </c>
      <c r="H7" s="1" t="s">
        <v>9</v>
      </c>
      <c r="L7">
        <f t="shared" si="1"/>
        <v>0</v>
      </c>
      <c r="N7" s="1" t="s">
        <v>9</v>
      </c>
      <c r="R7">
        <f t="shared" si="2"/>
        <v>0</v>
      </c>
      <c r="T7" s="1" t="s">
        <v>9</v>
      </c>
      <c r="X7">
        <f t="shared" si="3"/>
        <v>0</v>
      </c>
      <c r="AB7" t="s">
        <v>29</v>
      </c>
      <c r="AG7">
        <f>SUM(AC4,AD4,AE4,AF4)</f>
        <v>0</v>
      </c>
    </row>
    <row r="8" spans="2:33" x14ac:dyDescent="0.25">
      <c r="B8" s="1" t="s">
        <v>10</v>
      </c>
      <c r="F8">
        <f t="shared" si="0"/>
        <v>0</v>
      </c>
      <c r="H8" s="1" t="s">
        <v>10</v>
      </c>
      <c r="L8">
        <f t="shared" si="1"/>
        <v>0</v>
      </c>
      <c r="N8" s="1" t="s">
        <v>10</v>
      </c>
      <c r="R8">
        <f t="shared" si="2"/>
        <v>0</v>
      </c>
      <c r="T8" s="1" t="s">
        <v>10</v>
      </c>
      <c r="X8">
        <f t="shared" si="3"/>
        <v>0</v>
      </c>
      <c r="AB8" t="s">
        <v>30</v>
      </c>
      <c r="AG8">
        <f>AG7/4</f>
        <v>0</v>
      </c>
    </row>
    <row r="9" spans="2:33" x14ac:dyDescent="0.25">
      <c r="B9" s="1" t="s">
        <v>11</v>
      </c>
      <c r="F9">
        <f t="shared" si="0"/>
        <v>0</v>
      </c>
      <c r="H9" s="1" t="s">
        <v>11</v>
      </c>
      <c r="L9">
        <f t="shared" si="1"/>
        <v>0</v>
      </c>
      <c r="N9" s="1" t="s">
        <v>11</v>
      </c>
      <c r="R9">
        <f t="shared" si="2"/>
        <v>0</v>
      </c>
      <c r="T9" s="1" t="s">
        <v>11</v>
      </c>
      <c r="X9">
        <f t="shared" si="3"/>
        <v>0</v>
      </c>
    </row>
    <row r="10" spans="2:33" x14ac:dyDescent="0.25">
      <c r="B10" s="1" t="s">
        <v>12</v>
      </c>
      <c r="F10">
        <f t="shared" si="0"/>
        <v>0</v>
      </c>
      <c r="H10" s="1" t="s">
        <v>12</v>
      </c>
      <c r="L10">
        <f t="shared" si="1"/>
        <v>0</v>
      </c>
      <c r="N10" s="1" t="s">
        <v>12</v>
      </c>
      <c r="R10">
        <f t="shared" si="2"/>
        <v>0</v>
      </c>
      <c r="T10" s="1" t="s">
        <v>12</v>
      </c>
      <c r="X10">
        <f t="shared" si="3"/>
        <v>0</v>
      </c>
    </row>
    <row r="11" spans="2:33" x14ac:dyDescent="0.25">
      <c r="B11" s="1" t="s">
        <v>13</v>
      </c>
      <c r="F11">
        <f t="shared" si="0"/>
        <v>0</v>
      </c>
      <c r="H11" s="1" t="s">
        <v>13</v>
      </c>
      <c r="L11">
        <f t="shared" si="1"/>
        <v>0</v>
      </c>
      <c r="N11" s="1" t="s">
        <v>13</v>
      </c>
      <c r="R11">
        <f t="shared" si="2"/>
        <v>0</v>
      </c>
      <c r="T11" s="1" t="s">
        <v>13</v>
      </c>
      <c r="X11">
        <f t="shared" si="3"/>
        <v>0</v>
      </c>
      <c r="AC11" s="3"/>
      <c r="AD11" s="3"/>
      <c r="AE11" s="3"/>
      <c r="AF11" s="3"/>
    </row>
    <row r="12" spans="2:33" x14ac:dyDescent="0.25">
      <c r="B12" s="1" t="s">
        <v>14</v>
      </c>
      <c r="F12">
        <f t="shared" si="0"/>
        <v>0</v>
      </c>
      <c r="H12" s="1" t="s">
        <v>14</v>
      </c>
      <c r="L12">
        <f t="shared" si="1"/>
        <v>0</v>
      </c>
      <c r="N12" s="1" t="s">
        <v>14</v>
      </c>
      <c r="R12">
        <f t="shared" si="2"/>
        <v>0</v>
      </c>
      <c r="T12" s="1" t="s">
        <v>14</v>
      </c>
      <c r="X12">
        <f t="shared" si="3"/>
        <v>0</v>
      </c>
    </row>
    <row r="13" spans="2:33" x14ac:dyDescent="0.25">
      <c r="F13">
        <f t="shared" si="0"/>
        <v>0</v>
      </c>
      <c r="L13">
        <f t="shared" si="1"/>
        <v>0</v>
      </c>
      <c r="R13">
        <f t="shared" si="2"/>
        <v>0</v>
      </c>
      <c r="X13">
        <f t="shared" si="3"/>
        <v>0</v>
      </c>
    </row>
    <row r="14" spans="2:33" x14ac:dyDescent="0.25">
      <c r="B14" s="1"/>
      <c r="F14" s="2">
        <f>PRODUCT(D14,E14)</f>
        <v>0</v>
      </c>
      <c r="H14" s="1"/>
      <c r="L14" s="2">
        <f>PRODUCT(J14,K14)</f>
        <v>0</v>
      </c>
      <c r="N14" s="1"/>
      <c r="R14" s="2">
        <f>PRODUCT(P14,Q14)</f>
        <v>0</v>
      </c>
      <c r="T14" s="1"/>
      <c r="X14" s="2">
        <f>PRODUCT(V14,W14)</f>
        <v>0</v>
      </c>
    </row>
    <row r="15" spans="2:33" x14ac:dyDescent="0.25">
      <c r="B15" s="1"/>
      <c r="C15" t="s">
        <v>25</v>
      </c>
      <c r="F15" s="2">
        <f>PRODUCT(D15,E15)</f>
        <v>0</v>
      </c>
      <c r="H15" s="1"/>
      <c r="I15" t="s">
        <v>26</v>
      </c>
      <c r="L15" s="2">
        <f>PRODUCT(J15,K15)</f>
        <v>0</v>
      </c>
      <c r="N15" s="1"/>
      <c r="O15" t="s">
        <v>27</v>
      </c>
      <c r="R15" s="2">
        <f>PRODUCT(P15,Q15)</f>
        <v>0</v>
      </c>
      <c r="T15" s="1"/>
      <c r="U15" t="s">
        <v>28</v>
      </c>
      <c r="X15" s="2">
        <f>PRODUCT(V15,W15)</f>
        <v>0</v>
      </c>
    </row>
    <row r="16" spans="2:33" x14ac:dyDescent="0.25">
      <c r="C16" t="s">
        <v>15</v>
      </c>
      <c r="D16">
        <f>SUM(F6,F7,F8,F9,F10,F11,F12,F13)</f>
        <v>0</v>
      </c>
      <c r="I16" t="s">
        <v>15</v>
      </c>
      <c r="J16">
        <f>SUM(L6,L7,L8,L9,L10,L11,L12,L13)</f>
        <v>0</v>
      </c>
      <c r="O16" t="s">
        <v>15</v>
      </c>
      <c r="P16">
        <f>SUM(R6,R7,R8,R9,R10,R11,R12,R13)</f>
        <v>0</v>
      </c>
      <c r="U16" t="s">
        <v>15</v>
      </c>
      <c r="V16">
        <f>SUM(X6,X7,X8,X9,X10,X11,X12,X13)</f>
        <v>0</v>
      </c>
      <c r="Y16" t="s">
        <v>66</v>
      </c>
      <c r="Z16" t="e">
        <f>(V20+P20+J20+D20)/4</f>
        <v>#DIV/0!</v>
      </c>
    </row>
    <row r="17" spans="3:31" x14ac:dyDescent="0.25">
      <c r="C17" t="s">
        <v>17</v>
      </c>
      <c r="D17">
        <f>D16/7</f>
        <v>0</v>
      </c>
      <c r="I17" t="s">
        <v>17</v>
      </c>
      <c r="J17">
        <f>J16/7</f>
        <v>0</v>
      </c>
      <c r="O17" t="s">
        <v>17</v>
      </c>
      <c r="P17">
        <f>P16/7</f>
        <v>0</v>
      </c>
      <c r="U17" t="s">
        <v>17</v>
      </c>
      <c r="V17">
        <f>V16/7</f>
        <v>0</v>
      </c>
    </row>
    <row r="18" spans="3:31" x14ac:dyDescent="0.25">
      <c r="C18" t="s">
        <v>18</v>
      </c>
      <c r="D18">
        <f>STDEV(F6,F7,F8,F12,F9,F10,FF118,F10,F11)</f>
        <v>0</v>
      </c>
      <c r="I18" t="s">
        <v>18</v>
      </c>
      <c r="J18">
        <f>STDEV(L6,L7,L8,L9,L10,L11,L12)</f>
        <v>0</v>
      </c>
      <c r="O18" t="s">
        <v>18</v>
      </c>
      <c r="P18">
        <f>STDEV(R6,R7,R8,R9,R10,R11,R12)</f>
        <v>0</v>
      </c>
      <c r="U18" t="s">
        <v>18</v>
      </c>
      <c r="V18">
        <f>STDEV(X6,X7,X8,X9,X10,X11,X12)</f>
        <v>0</v>
      </c>
    </row>
    <row r="19" spans="3:31" x14ac:dyDescent="0.25">
      <c r="C19" t="s">
        <v>19</v>
      </c>
      <c r="D19" s="5" t="e">
        <f>D17/D18</f>
        <v>#DIV/0!</v>
      </c>
      <c r="I19" t="s">
        <v>19</v>
      </c>
      <c r="J19" s="5" t="e">
        <f>J17/J18</f>
        <v>#DIV/0!</v>
      </c>
      <c r="O19" t="s">
        <v>19</v>
      </c>
      <c r="P19" s="5" t="e">
        <f>P17/P18</f>
        <v>#DIV/0!</v>
      </c>
      <c r="U19" t="s">
        <v>19</v>
      </c>
      <c r="V19" s="5" t="e">
        <f>V17/V18</f>
        <v>#DIV/0!</v>
      </c>
    </row>
    <row r="20" spans="3:31" x14ac:dyDescent="0.25">
      <c r="C20" t="s">
        <v>16</v>
      </c>
      <c r="D20" t="e">
        <f>PRODUCT(D16,D19)</f>
        <v>#DIV/0!</v>
      </c>
      <c r="I20" t="s">
        <v>16</v>
      </c>
      <c r="J20" t="e">
        <f>PRODUCT(J16,J19)</f>
        <v>#DIV/0!</v>
      </c>
      <c r="O20" t="s">
        <v>16</v>
      </c>
      <c r="P20" t="e">
        <f>PRODUCT(P16,P19)</f>
        <v>#DIV/0!</v>
      </c>
      <c r="U20" t="s">
        <v>16</v>
      </c>
      <c r="V20" t="e">
        <f>PRODUCT(V16,V19)</f>
        <v>#DIV/0!</v>
      </c>
    </row>
    <row r="21" spans="3:31" x14ac:dyDescent="0.25">
      <c r="C21" t="s">
        <v>20</v>
      </c>
      <c r="I21" t="s">
        <v>20</v>
      </c>
      <c r="J21" s="6" t="e">
        <f>J17/D17</f>
        <v>#DIV/0!</v>
      </c>
      <c r="O21" t="s">
        <v>20</v>
      </c>
      <c r="P21" s="6" t="e">
        <f>(P17)/((D17+J17)/2)</f>
        <v>#DIV/0!</v>
      </c>
      <c r="U21" t="s">
        <v>20</v>
      </c>
      <c r="V21" s="6" t="e">
        <f>(V17)/((P17+J17+D17)/(3))</f>
        <v>#DIV/0!</v>
      </c>
    </row>
    <row r="22" spans="3:31" x14ac:dyDescent="0.25">
      <c r="C22" t="s">
        <v>21</v>
      </c>
      <c r="D22" t="e">
        <f>Z16-D20</f>
        <v>#DIV/0!</v>
      </c>
      <c r="I22" t="s">
        <v>21</v>
      </c>
      <c r="J22" t="e">
        <f>Z16-J20</f>
        <v>#DIV/0!</v>
      </c>
      <c r="O22" t="s">
        <v>21</v>
      </c>
      <c r="P22" t="e">
        <f>Z16-P20</f>
        <v>#DIV/0!</v>
      </c>
      <c r="U22" t="s">
        <v>21</v>
      </c>
      <c r="V22" t="e">
        <f>Z16-V20</f>
        <v>#DIV/0!</v>
      </c>
    </row>
    <row r="23" spans="3:31" x14ac:dyDescent="0.25">
      <c r="C23" t="s">
        <v>57</v>
      </c>
      <c r="I23" t="s">
        <v>57</v>
      </c>
      <c r="J23" s="4" t="e">
        <f>(J16-D16)*100/D16</f>
        <v>#DIV/0!</v>
      </c>
      <c r="O23" t="s">
        <v>57</v>
      </c>
      <c r="P23" s="4" t="e">
        <f>(P16-J16)*100/J16</f>
        <v>#DIV/0!</v>
      </c>
      <c r="U23" t="s">
        <v>57</v>
      </c>
      <c r="V23" s="4" t="e">
        <f>(V16-P16)*100/P16</f>
        <v>#DIV/0!</v>
      </c>
    </row>
    <row r="25" spans="3:31" x14ac:dyDescent="0.25">
      <c r="AB25" t="s">
        <v>32</v>
      </c>
      <c r="AC25" t="s">
        <v>19</v>
      </c>
      <c r="AD25" t="s">
        <v>34</v>
      </c>
      <c r="AE25" t="s">
        <v>35</v>
      </c>
    </row>
    <row r="26" spans="3:31" x14ac:dyDescent="0.25">
      <c r="AB26" t="s">
        <v>25</v>
      </c>
      <c r="AC26" s="3" t="e">
        <f>D19</f>
        <v>#DIV/0!</v>
      </c>
      <c r="AD26" t="e">
        <f>D20</f>
        <v>#DIV/0!</v>
      </c>
      <c r="AE26" t="e">
        <f>D22</f>
        <v>#DIV/0!</v>
      </c>
    </row>
    <row r="27" spans="3:31" x14ac:dyDescent="0.25">
      <c r="AB27" t="s">
        <v>26</v>
      </c>
      <c r="AC27" s="3" t="e">
        <f>J19</f>
        <v>#DIV/0!</v>
      </c>
      <c r="AD27" t="e">
        <f>J20</f>
        <v>#DIV/0!</v>
      </c>
      <c r="AE27" t="e">
        <f>J22</f>
        <v>#DIV/0!</v>
      </c>
    </row>
    <row r="28" spans="3:31" x14ac:dyDescent="0.25">
      <c r="AB28" t="s">
        <v>27</v>
      </c>
      <c r="AC28" s="3" t="e">
        <f>P19</f>
        <v>#DIV/0!</v>
      </c>
      <c r="AD28" t="e">
        <f>P20</f>
        <v>#DIV/0!</v>
      </c>
      <c r="AE28" t="e">
        <f>P22</f>
        <v>#DIV/0!</v>
      </c>
    </row>
    <row r="29" spans="3:31" x14ac:dyDescent="0.25">
      <c r="AB29" t="s">
        <v>28</v>
      </c>
      <c r="AC29" s="3" t="e">
        <f>V19</f>
        <v>#DIV/0!</v>
      </c>
      <c r="AD29" t="e">
        <f>V20</f>
        <v>#DIV/0!</v>
      </c>
      <c r="AE29" t="e">
        <f>V22</f>
        <v>#DIV/0!</v>
      </c>
    </row>
    <row r="42" spans="2:33" x14ac:dyDescent="0.25">
      <c r="B42" s="1" t="s">
        <v>1</v>
      </c>
    </row>
    <row r="43" spans="2:33" x14ac:dyDescent="0.25">
      <c r="B43" s="1" t="s">
        <v>116</v>
      </c>
      <c r="D43" s="1" t="s">
        <v>117</v>
      </c>
      <c r="H43" s="1" t="s">
        <v>116</v>
      </c>
      <c r="J43" s="1" t="s">
        <v>117</v>
      </c>
      <c r="N43" s="1" t="s">
        <v>116</v>
      </c>
      <c r="P43" s="1" t="s">
        <v>117</v>
      </c>
      <c r="T43" s="1" t="s">
        <v>116</v>
      </c>
      <c r="V43" s="1" t="s">
        <v>117</v>
      </c>
      <c r="AB43" t="s">
        <v>33</v>
      </c>
      <c r="AC43" t="s">
        <v>25</v>
      </c>
      <c r="AD43" t="s">
        <v>26</v>
      </c>
      <c r="AE43" t="s">
        <v>27</v>
      </c>
      <c r="AF43" t="s">
        <v>28</v>
      </c>
      <c r="AG43" t="s">
        <v>31</v>
      </c>
    </row>
    <row r="44" spans="2:33" x14ac:dyDescent="0.25">
      <c r="B44" s="1" t="s">
        <v>2</v>
      </c>
      <c r="D44" s="1" t="s">
        <v>36</v>
      </c>
      <c r="H44" s="1" t="s">
        <v>2</v>
      </c>
      <c r="J44" s="1" t="s">
        <v>37</v>
      </c>
      <c r="N44" s="1" t="s">
        <v>2</v>
      </c>
      <c r="P44" s="1" t="s">
        <v>41</v>
      </c>
      <c r="T44" s="1" t="s">
        <v>2</v>
      </c>
      <c r="V44" s="1" t="s">
        <v>42</v>
      </c>
      <c r="AB44" t="s">
        <v>15</v>
      </c>
      <c r="AC44">
        <f>D56</f>
        <v>0</v>
      </c>
      <c r="AD44">
        <f>J56</f>
        <v>0</v>
      </c>
      <c r="AE44">
        <f>P56</f>
        <v>0</v>
      </c>
      <c r="AF44">
        <f>V56</f>
        <v>0</v>
      </c>
      <c r="AG44">
        <f>(Tabla212[[#This Row],[Microciclo 1]]+Tabla212[[#This Row],[Microciclo 2]]+Tabla212[[#This Row],[Microciclo 3]]+Tabla212[[#This Row],[Microciclo 4]])</f>
        <v>0</v>
      </c>
    </row>
    <row r="45" spans="2:33" x14ac:dyDescent="0.25">
      <c r="B45" s="1" t="s">
        <v>0</v>
      </c>
      <c r="C45" s="1" t="s">
        <v>4</v>
      </c>
      <c r="D45" t="s">
        <v>5</v>
      </c>
      <c r="E45" s="1" t="s">
        <v>6</v>
      </c>
      <c r="F45" s="1" t="s">
        <v>7</v>
      </c>
      <c r="H45" s="1" t="s">
        <v>0</v>
      </c>
      <c r="I45" s="1" t="s">
        <v>4</v>
      </c>
      <c r="J45" t="s">
        <v>5</v>
      </c>
      <c r="K45" s="1" t="s">
        <v>6</v>
      </c>
      <c r="L45" s="1" t="s">
        <v>7</v>
      </c>
      <c r="N45" s="1" t="s">
        <v>0</v>
      </c>
      <c r="O45" s="1" t="s">
        <v>4</v>
      </c>
      <c r="P45" t="s">
        <v>5</v>
      </c>
      <c r="Q45" s="1" t="s">
        <v>6</v>
      </c>
      <c r="R45" s="1" t="s">
        <v>7</v>
      </c>
      <c r="T45" s="1" t="s">
        <v>0</v>
      </c>
      <c r="U45" s="1" t="s">
        <v>4</v>
      </c>
      <c r="V45" t="s">
        <v>5</v>
      </c>
      <c r="W45" s="1" t="s">
        <v>6</v>
      </c>
      <c r="X45" s="1" t="s">
        <v>7</v>
      </c>
      <c r="AB45" t="s">
        <v>17</v>
      </c>
      <c r="AC45">
        <f>D57</f>
        <v>0</v>
      </c>
      <c r="AD45">
        <f>J57</f>
        <v>0</v>
      </c>
      <c r="AE45">
        <f>P57</f>
        <v>0</v>
      </c>
      <c r="AF45">
        <f>V57</f>
        <v>0</v>
      </c>
      <c r="AG45">
        <f>(Tabla212[[#This Row],[Microciclo 1]]+Tabla212[[#This Row],[Microciclo 2]]+Tabla212[[#This Row],[Microciclo 3]]+Tabla212[[#This Row],[Microciclo 4]])/4</f>
        <v>0</v>
      </c>
    </row>
    <row r="46" spans="2:33" x14ac:dyDescent="0.25">
      <c r="B46" s="1" t="s">
        <v>8</v>
      </c>
      <c r="F46">
        <f t="shared" ref="F46:F53" si="4">PRODUCT(D46,E46)</f>
        <v>0</v>
      </c>
      <c r="H46" s="1" t="s">
        <v>8</v>
      </c>
      <c r="L46">
        <f t="shared" ref="L46:L53" si="5">PRODUCT(J46,K46)</f>
        <v>0</v>
      </c>
      <c r="N46" s="1" t="s">
        <v>8</v>
      </c>
      <c r="R46">
        <f t="shared" ref="R46:R53" si="6">PRODUCT(P46,Q46)</f>
        <v>0</v>
      </c>
      <c r="T46" s="1" t="s">
        <v>8</v>
      </c>
      <c r="X46">
        <f t="shared" ref="X46:X53" si="7">PRODUCT(V46,W46)</f>
        <v>0</v>
      </c>
      <c r="AB46" t="s">
        <v>20</v>
      </c>
      <c r="AC46" t="e">
        <f>D61</f>
        <v>#DIV/0!</v>
      </c>
      <c r="AD46" t="e">
        <f>J61</f>
        <v>#DIV/0!</v>
      </c>
      <c r="AE46" t="e">
        <f>P61</f>
        <v>#DIV/0!</v>
      </c>
      <c r="AF46" t="e">
        <f>V61</f>
        <v>#DIV/0!</v>
      </c>
    </row>
    <row r="47" spans="2:33" x14ac:dyDescent="0.25">
      <c r="B47" s="1" t="s">
        <v>9</v>
      </c>
      <c r="F47">
        <f t="shared" si="4"/>
        <v>0</v>
      </c>
      <c r="H47" s="1" t="s">
        <v>9</v>
      </c>
      <c r="L47">
        <f t="shared" si="5"/>
        <v>0</v>
      </c>
      <c r="N47" s="1" t="s">
        <v>9</v>
      </c>
      <c r="R47">
        <f t="shared" si="6"/>
        <v>0</v>
      </c>
      <c r="T47" s="1" t="s">
        <v>9</v>
      </c>
      <c r="X47">
        <f t="shared" si="7"/>
        <v>0</v>
      </c>
      <c r="AB47" t="s">
        <v>29</v>
      </c>
      <c r="AG47">
        <f>SUM(AC44,AD44,AE44,AF44)</f>
        <v>0</v>
      </c>
    </row>
    <row r="48" spans="2:33" x14ac:dyDescent="0.25">
      <c r="B48" s="1" t="s">
        <v>10</v>
      </c>
      <c r="F48">
        <f t="shared" si="4"/>
        <v>0</v>
      </c>
      <c r="H48" s="1" t="s">
        <v>10</v>
      </c>
      <c r="L48">
        <f t="shared" si="5"/>
        <v>0</v>
      </c>
      <c r="N48" s="1" t="s">
        <v>10</v>
      </c>
      <c r="R48">
        <f t="shared" si="6"/>
        <v>0</v>
      </c>
      <c r="T48" s="1" t="s">
        <v>10</v>
      </c>
      <c r="X48">
        <f t="shared" si="7"/>
        <v>0</v>
      </c>
      <c r="AB48" t="s">
        <v>30</v>
      </c>
      <c r="AG48">
        <f>AG47/4</f>
        <v>0</v>
      </c>
    </row>
    <row r="49" spans="2:32" x14ac:dyDescent="0.25">
      <c r="B49" s="1" t="s">
        <v>11</v>
      </c>
      <c r="F49">
        <f t="shared" si="4"/>
        <v>0</v>
      </c>
      <c r="H49" s="1" t="s">
        <v>11</v>
      </c>
      <c r="L49">
        <f t="shared" si="5"/>
        <v>0</v>
      </c>
      <c r="N49" s="1" t="s">
        <v>11</v>
      </c>
      <c r="R49">
        <f t="shared" si="6"/>
        <v>0</v>
      </c>
      <c r="T49" s="1" t="s">
        <v>11</v>
      </c>
      <c r="X49">
        <f t="shared" si="7"/>
        <v>0</v>
      </c>
    </row>
    <row r="50" spans="2:32" x14ac:dyDescent="0.25">
      <c r="B50" s="1" t="s">
        <v>12</v>
      </c>
      <c r="F50">
        <f t="shared" si="4"/>
        <v>0</v>
      </c>
      <c r="H50" s="1" t="s">
        <v>12</v>
      </c>
      <c r="L50">
        <f t="shared" si="5"/>
        <v>0</v>
      </c>
      <c r="N50" s="1" t="s">
        <v>12</v>
      </c>
      <c r="R50">
        <f t="shared" si="6"/>
        <v>0</v>
      </c>
      <c r="T50" s="1" t="s">
        <v>12</v>
      </c>
      <c r="X50">
        <f t="shared" si="7"/>
        <v>0</v>
      </c>
    </row>
    <row r="51" spans="2:32" x14ac:dyDescent="0.25">
      <c r="B51" s="1" t="s">
        <v>13</v>
      </c>
      <c r="F51">
        <f t="shared" si="4"/>
        <v>0</v>
      </c>
      <c r="H51" s="1" t="s">
        <v>13</v>
      </c>
      <c r="L51">
        <f t="shared" si="5"/>
        <v>0</v>
      </c>
      <c r="N51" s="1" t="s">
        <v>13</v>
      </c>
      <c r="R51">
        <f t="shared" si="6"/>
        <v>0</v>
      </c>
      <c r="T51" s="1" t="s">
        <v>13</v>
      </c>
      <c r="X51">
        <f t="shared" si="7"/>
        <v>0</v>
      </c>
      <c r="AC51" s="3"/>
      <c r="AD51" s="3"/>
      <c r="AE51" s="3"/>
      <c r="AF51" s="3"/>
    </row>
    <row r="52" spans="2:32" x14ac:dyDescent="0.25">
      <c r="B52" s="1" t="s">
        <v>14</v>
      </c>
      <c r="F52">
        <f t="shared" si="4"/>
        <v>0</v>
      </c>
      <c r="H52" s="1" t="s">
        <v>14</v>
      </c>
      <c r="L52">
        <f t="shared" si="5"/>
        <v>0</v>
      </c>
      <c r="N52" s="1" t="s">
        <v>14</v>
      </c>
      <c r="R52">
        <f t="shared" si="6"/>
        <v>0</v>
      </c>
      <c r="T52" s="1" t="s">
        <v>14</v>
      </c>
      <c r="X52">
        <f t="shared" si="7"/>
        <v>0</v>
      </c>
    </row>
    <row r="53" spans="2:32" x14ac:dyDescent="0.25">
      <c r="F53">
        <f t="shared" si="4"/>
        <v>0</v>
      </c>
      <c r="H53" s="1" t="s">
        <v>38</v>
      </c>
      <c r="L53">
        <f t="shared" si="5"/>
        <v>0</v>
      </c>
      <c r="R53">
        <f t="shared" si="6"/>
        <v>0</v>
      </c>
      <c r="X53">
        <f t="shared" si="7"/>
        <v>0</v>
      </c>
      <c r="Y53" t="s">
        <v>62</v>
      </c>
      <c r="Z53" t="e">
        <f>(D60+J20+P20+V20)/4</f>
        <v>#DIV/0!</v>
      </c>
    </row>
    <row r="54" spans="2:32" x14ac:dyDescent="0.25">
      <c r="B54" s="1"/>
      <c r="F54" s="2">
        <f>PRODUCT(D54,E54)</f>
        <v>0</v>
      </c>
      <c r="H54" s="1"/>
      <c r="L54" s="2">
        <f>PRODUCT(J54,K54)</f>
        <v>0</v>
      </c>
      <c r="N54" s="1"/>
      <c r="R54" s="2">
        <f>PRODUCT(P54,Q54)</f>
        <v>0</v>
      </c>
      <c r="T54" s="1"/>
      <c r="X54" s="2">
        <f>PRODUCT(V54,W54)</f>
        <v>0</v>
      </c>
      <c r="Y54" t="s">
        <v>63</v>
      </c>
      <c r="Z54" t="e">
        <f>(J60+D60+V20+P20)/4</f>
        <v>#DIV/0!</v>
      </c>
    </row>
    <row r="55" spans="2:32" x14ac:dyDescent="0.25">
      <c r="B55" s="1"/>
      <c r="C55" t="s">
        <v>39</v>
      </c>
      <c r="F55" s="2">
        <f>PRODUCT(D55,E55)</f>
        <v>0</v>
      </c>
      <c r="H55" s="1"/>
      <c r="I55" t="s">
        <v>40</v>
      </c>
      <c r="L55" s="2">
        <f>PRODUCT(J55,K55)</f>
        <v>0</v>
      </c>
      <c r="N55" s="1"/>
      <c r="O55" t="s">
        <v>85</v>
      </c>
      <c r="R55" s="2">
        <f>PRODUCT(P55,Q55)</f>
        <v>0</v>
      </c>
      <c r="T55" s="1"/>
      <c r="U55" t="s">
        <v>86</v>
      </c>
      <c r="X55" s="2">
        <f>PRODUCT(V55,W55)</f>
        <v>0</v>
      </c>
      <c r="Y55" t="s">
        <v>64</v>
      </c>
      <c r="Z55" t="e">
        <f>(P60+J60+D60+V20)/4</f>
        <v>#DIV/0!</v>
      </c>
    </row>
    <row r="56" spans="2:32" x14ac:dyDescent="0.25">
      <c r="C56" t="s">
        <v>15</v>
      </c>
      <c r="D56">
        <f>SUM(F46,F47,F48,F49,F50,F51,F52,F53)</f>
        <v>0</v>
      </c>
      <c r="I56" t="s">
        <v>15</v>
      </c>
      <c r="J56">
        <f>SUM(L46,L47,L48,L49,L50,L51,L52,L53)</f>
        <v>0</v>
      </c>
      <c r="O56" t="s">
        <v>15</v>
      </c>
      <c r="P56">
        <f>SUM(R46,R47,R48,R49,R50,R51,R52,R53)</f>
        <v>0</v>
      </c>
      <c r="U56" t="s">
        <v>15</v>
      </c>
      <c r="V56">
        <f>SUM(X46,X47,X48,X49,X50,X51,X52,X53)</f>
        <v>0</v>
      </c>
      <c r="Y56" t="s">
        <v>65</v>
      </c>
      <c r="Z56" t="e">
        <f>(D60+J60+P60+V60)/4</f>
        <v>#DIV/0!</v>
      </c>
    </row>
    <row r="57" spans="2:32" x14ac:dyDescent="0.25">
      <c r="C57" t="s">
        <v>17</v>
      </c>
      <c r="D57">
        <f>D56/7</f>
        <v>0</v>
      </c>
      <c r="I57" t="s">
        <v>17</v>
      </c>
      <c r="J57">
        <f>J56/7</f>
        <v>0</v>
      </c>
      <c r="O57" t="s">
        <v>17</v>
      </c>
      <c r="P57">
        <f>P56/7</f>
        <v>0</v>
      </c>
      <c r="U57" t="s">
        <v>17</v>
      </c>
      <c r="V57">
        <f>V56/7</f>
        <v>0</v>
      </c>
    </row>
    <row r="58" spans="2:32" x14ac:dyDescent="0.25">
      <c r="C58" t="s">
        <v>18</v>
      </c>
      <c r="D58">
        <f>STDEV(F46,F47,F48,F52,F49,F50,FF160,F50,F51)</f>
        <v>0</v>
      </c>
      <c r="I58" t="s">
        <v>18</v>
      </c>
      <c r="J58">
        <f>STDEV(L46,L47,L48,L49,L50,L51,L52,L53)</f>
        <v>0</v>
      </c>
      <c r="O58" t="s">
        <v>18</v>
      </c>
      <c r="P58">
        <f>STDEV(R46,R47,R48,R49,R50,R51,R52)</f>
        <v>0</v>
      </c>
      <c r="U58" t="s">
        <v>18</v>
      </c>
      <c r="V58">
        <f>STDEV(X46,X47,X48,X49,X50,X51,X52)</f>
        <v>0</v>
      </c>
    </row>
    <row r="59" spans="2:32" x14ac:dyDescent="0.25">
      <c r="C59" t="s">
        <v>19</v>
      </c>
      <c r="D59" s="5" t="e">
        <f>D57/D58</f>
        <v>#DIV/0!</v>
      </c>
      <c r="I59" t="s">
        <v>19</v>
      </c>
      <c r="J59" s="5" t="e">
        <f>J57/J58</f>
        <v>#DIV/0!</v>
      </c>
      <c r="O59" t="s">
        <v>19</v>
      </c>
      <c r="P59" s="5" t="e">
        <f>P57/P58</f>
        <v>#DIV/0!</v>
      </c>
      <c r="U59" t="s">
        <v>19</v>
      </c>
      <c r="V59" s="5" t="e">
        <f>V57/V58</f>
        <v>#DIV/0!</v>
      </c>
    </row>
    <row r="60" spans="2:32" x14ac:dyDescent="0.25">
      <c r="C60" t="s">
        <v>16</v>
      </c>
      <c r="D60" s="6" t="e">
        <f>PRODUCT(D56,D59)</f>
        <v>#DIV/0!</v>
      </c>
      <c r="I60" t="s">
        <v>16</v>
      </c>
      <c r="J60" t="e">
        <f>PRODUCT(J56,J59)</f>
        <v>#DIV/0!</v>
      </c>
      <c r="O60" t="s">
        <v>16</v>
      </c>
      <c r="P60" t="e">
        <f>PRODUCT(P56,P59)</f>
        <v>#DIV/0!</v>
      </c>
      <c r="U60" t="s">
        <v>16</v>
      </c>
      <c r="V60" t="e">
        <f>PRODUCT(V56,V59)</f>
        <v>#DIV/0!</v>
      </c>
    </row>
    <row r="61" spans="2:32" x14ac:dyDescent="0.25">
      <c r="C61" t="s">
        <v>20</v>
      </c>
      <c r="D61" s="6" t="e">
        <f>(D57)/((D17+J17+P17+V17)/(4))</f>
        <v>#DIV/0!</v>
      </c>
      <c r="I61" t="s">
        <v>20</v>
      </c>
      <c r="J61" s="6" t="e">
        <f>(J57)/((D57+V17+P17+J17)/(4))</f>
        <v>#DIV/0!</v>
      </c>
      <c r="O61" t="s">
        <v>20</v>
      </c>
      <c r="P61" s="6" t="e">
        <f>(P57)/((J57+D57+V17+P17)/(4))</f>
        <v>#DIV/0!</v>
      </c>
      <c r="U61" t="s">
        <v>20</v>
      </c>
      <c r="V61" s="6" t="e">
        <f>(V57)/((P57+J57+D57+V17)/(4))</f>
        <v>#DIV/0!</v>
      </c>
    </row>
    <row r="62" spans="2:32" x14ac:dyDescent="0.25">
      <c r="C62" t="s">
        <v>21</v>
      </c>
      <c r="D62" t="e">
        <f>Z53-D60</f>
        <v>#DIV/0!</v>
      </c>
      <c r="I62" t="s">
        <v>21</v>
      </c>
      <c r="J62" t="e">
        <f>Z54-J60</f>
        <v>#DIV/0!</v>
      </c>
      <c r="O62" t="s">
        <v>21</v>
      </c>
      <c r="P62" t="e">
        <f>Z55-P60</f>
        <v>#DIV/0!</v>
      </c>
      <c r="U62" t="s">
        <v>21</v>
      </c>
      <c r="V62" t="e">
        <f>Z56-V60</f>
        <v>#DIV/0!</v>
      </c>
    </row>
    <row r="63" spans="2:32" x14ac:dyDescent="0.25">
      <c r="C63" t="s">
        <v>57</v>
      </c>
      <c r="D63" t="e">
        <f>(D56-V16)*100/V16</f>
        <v>#DIV/0!</v>
      </c>
      <c r="I63" t="s">
        <v>57</v>
      </c>
      <c r="J63" s="4" t="e">
        <f>(J56-D56)*100/D56</f>
        <v>#DIV/0!</v>
      </c>
      <c r="O63" t="s">
        <v>57</v>
      </c>
      <c r="P63" s="4" t="e">
        <f>(P56-J56)*100/J56</f>
        <v>#DIV/0!</v>
      </c>
      <c r="U63" t="s">
        <v>57</v>
      </c>
      <c r="V63" s="4" t="e">
        <f>(V56-P56)*100/P56</f>
        <v>#DIV/0!</v>
      </c>
    </row>
    <row r="65" spans="28:31" x14ac:dyDescent="0.25">
      <c r="AB65" t="s">
        <v>32</v>
      </c>
      <c r="AC65" t="s">
        <v>19</v>
      </c>
      <c r="AD65" t="s">
        <v>34</v>
      </c>
      <c r="AE65" t="s">
        <v>35</v>
      </c>
    </row>
    <row r="66" spans="28:31" x14ac:dyDescent="0.25">
      <c r="AB66" t="s">
        <v>25</v>
      </c>
      <c r="AC66" s="3" t="e">
        <f>D59</f>
        <v>#DIV/0!</v>
      </c>
      <c r="AD66" t="e">
        <f>D60</f>
        <v>#DIV/0!</v>
      </c>
      <c r="AE66" t="e">
        <f>D62</f>
        <v>#DIV/0!</v>
      </c>
    </row>
    <row r="67" spans="28:31" x14ac:dyDescent="0.25">
      <c r="AB67" t="s">
        <v>26</v>
      </c>
      <c r="AC67" s="3" t="e">
        <f>J59</f>
        <v>#DIV/0!</v>
      </c>
      <c r="AD67" t="e">
        <f>J60</f>
        <v>#DIV/0!</v>
      </c>
      <c r="AE67" t="e">
        <f>J62</f>
        <v>#DIV/0!</v>
      </c>
    </row>
    <row r="68" spans="28:31" x14ac:dyDescent="0.25">
      <c r="AB68" t="s">
        <v>27</v>
      </c>
      <c r="AC68" s="3" t="e">
        <f>P59</f>
        <v>#DIV/0!</v>
      </c>
      <c r="AD68" t="e">
        <f>P60</f>
        <v>#DIV/0!</v>
      </c>
      <c r="AE68" t="e">
        <f>P62</f>
        <v>#DIV/0!</v>
      </c>
    </row>
    <row r="69" spans="28:31" x14ac:dyDescent="0.25">
      <c r="AB69" t="s">
        <v>28</v>
      </c>
      <c r="AC69" s="3" t="e">
        <f>V59</f>
        <v>#DIV/0!</v>
      </c>
      <c r="AD69" t="e">
        <f>V60</f>
        <v>#DIV/0!</v>
      </c>
      <c r="AE69" t="e">
        <f>V62</f>
        <v>#DIV/0!</v>
      </c>
    </row>
    <row r="81" spans="2:33" x14ac:dyDescent="0.25">
      <c r="B81" s="1" t="s">
        <v>1</v>
      </c>
    </row>
    <row r="82" spans="2:33" x14ac:dyDescent="0.25">
      <c r="B82" s="1" t="s">
        <v>116</v>
      </c>
      <c r="D82" s="1" t="s">
        <v>117</v>
      </c>
      <c r="H82" s="1" t="s">
        <v>116</v>
      </c>
      <c r="J82" s="1" t="s">
        <v>117</v>
      </c>
      <c r="N82" s="1" t="s">
        <v>116</v>
      </c>
      <c r="P82" s="1" t="s">
        <v>117</v>
      </c>
      <c r="T82" s="1" t="s">
        <v>116</v>
      </c>
      <c r="V82" s="1" t="s">
        <v>117</v>
      </c>
      <c r="AB82" t="s">
        <v>33</v>
      </c>
      <c r="AC82" t="s">
        <v>25</v>
      </c>
      <c r="AD82" t="s">
        <v>26</v>
      </c>
      <c r="AE82" t="s">
        <v>27</v>
      </c>
      <c r="AF82" t="s">
        <v>28</v>
      </c>
      <c r="AG82" t="s">
        <v>31</v>
      </c>
    </row>
    <row r="83" spans="2:33" x14ac:dyDescent="0.25">
      <c r="B83" s="1" t="s">
        <v>2</v>
      </c>
      <c r="D83" s="1" t="s">
        <v>43</v>
      </c>
      <c r="H83" s="1" t="s">
        <v>2</v>
      </c>
      <c r="J83" s="1" t="s">
        <v>44</v>
      </c>
      <c r="N83" s="1" t="s">
        <v>2</v>
      </c>
      <c r="P83" s="1" t="s">
        <v>45</v>
      </c>
      <c r="T83" s="1" t="s">
        <v>2</v>
      </c>
      <c r="V83" s="1" t="s">
        <v>46</v>
      </c>
      <c r="AB83" t="s">
        <v>15</v>
      </c>
      <c r="AC83">
        <f>D95</f>
        <v>0</v>
      </c>
      <c r="AD83">
        <f>J95</f>
        <v>0</v>
      </c>
      <c r="AE83">
        <f>P95</f>
        <v>0</v>
      </c>
      <c r="AF83">
        <f>V95</f>
        <v>0</v>
      </c>
      <c r="AG83">
        <f>(Tabla21218[[#This Row],[Microciclo 1]]+Tabla21218[[#This Row],[Microciclo 2]]+Tabla21218[[#This Row],[Microciclo 3]]+Tabla21218[[#This Row],[Microciclo 4]])</f>
        <v>0</v>
      </c>
    </row>
    <row r="84" spans="2:33" x14ac:dyDescent="0.25">
      <c r="B84" s="1" t="s">
        <v>0</v>
      </c>
      <c r="C84" s="1" t="s">
        <v>4</v>
      </c>
      <c r="D84" t="s">
        <v>5</v>
      </c>
      <c r="E84" s="1" t="s">
        <v>6</v>
      </c>
      <c r="F84" s="1" t="s">
        <v>7</v>
      </c>
      <c r="H84" s="1" t="s">
        <v>0</v>
      </c>
      <c r="I84" s="1" t="s">
        <v>4</v>
      </c>
      <c r="J84" t="s">
        <v>5</v>
      </c>
      <c r="K84" s="1" t="s">
        <v>6</v>
      </c>
      <c r="L84" s="1" t="s">
        <v>7</v>
      </c>
      <c r="N84" s="1" t="s">
        <v>0</v>
      </c>
      <c r="O84" s="1" t="s">
        <v>4</v>
      </c>
      <c r="P84" t="s">
        <v>5</v>
      </c>
      <c r="Q84" s="1" t="s">
        <v>6</v>
      </c>
      <c r="R84" s="1" t="s">
        <v>7</v>
      </c>
      <c r="T84" s="1" t="s">
        <v>0</v>
      </c>
      <c r="U84" s="1" t="s">
        <v>4</v>
      </c>
      <c r="V84" t="s">
        <v>5</v>
      </c>
      <c r="W84" s="1" t="s">
        <v>6</v>
      </c>
      <c r="X84" s="1" t="s">
        <v>7</v>
      </c>
      <c r="AB84" t="s">
        <v>17</v>
      </c>
      <c r="AC84">
        <f>D96</f>
        <v>0</v>
      </c>
      <c r="AD84">
        <f>J96</f>
        <v>0</v>
      </c>
      <c r="AE84">
        <f>P96</f>
        <v>0</v>
      </c>
      <c r="AF84">
        <f>V96</f>
        <v>0</v>
      </c>
      <c r="AG84">
        <f>(Tabla21218[[#This Row],[Microciclo 1]]+Tabla21218[[#This Row],[Microciclo 2]]+Tabla21218[[#This Row],[Microciclo 3]]+Tabla21218[[#This Row],[Microciclo 4]])/4</f>
        <v>0</v>
      </c>
    </row>
    <row r="85" spans="2:33" x14ac:dyDescent="0.25">
      <c r="B85" s="1" t="s">
        <v>8</v>
      </c>
      <c r="F85">
        <f t="shared" ref="F85:F92" si="8">PRODUCT(D85,E85)</f>
        <v>0</v>
      </c>
      <c r="H85" s="1" t="s">
        <v>8</v>
      </c>
      <c r="L85">
        <f t="shared" ref="L85:L92" si="9">PRODUCT(J85,K85)</f>
        <v>0</v>
      </c>
      <c r="N85" s="1" t="s">
        <v>8</v>
      </c>
      <c r="R85">
        <f t="shared" ref="R85:R92" si="10">PRODUCT(P85,Q85)</f>
        <v>0</v>
      </c>
      <c r="T85" s="1" t="s">
        <v>8</v>
      </c>
      <c r="X85">
        <f t="shared" ref="X85:X92" si="11">PRODUCT(V85,W85)</f>
        <v>0</v>
      </c>
      <c r="AB85" t="s">
        <v>20</v>
      </c>
      <c r="AC85" t="e">
        <f>D100</f>
        <v>#DIV/0!</v>
      </c>
      <c r="AD85" t="e">
        <f>J100</f>
        <v>#DIV/0!</v>
      </c>
      <c r="AE85" t="e">
        <f>P100</f>
        <v>#DIV/0!</v>
      </c>
      <c r="AF85" t="e">
        <f>V100</f>
        <v>#DIV/0!</v>
      </c>
    </row>
    <row r="86" spans="2:33" x14ac:dyDescent="0.25">
      <c r="B86" s="1" t="s">
        <v>9</v>
      </c>
      <c r="F86">
        <f t="shared" si="8"/>
        <v>0</v>
      </c>
      <c r="H86" s="1" t="s">
        <v>9</v>
      </c>
      <c r="L86">
        <f t="shared" si="9"/>
        <v>0</v>
      </c>
      <c r="N86" s="1" t="s">
        <v>9</v>
      </c>
      <c r="R86">
        <f t="shared" si="10"/>
        <v>0</v>
      </c>
      <c r="T86" s="1" t="s">
        <v>9</v>
      </c>
      <c r="X86">
        <f t="shared" si="11"/>
        <v>0</v>
      </c>
      <c r="AB86" t="s">
        <v>29</v>
      </c>
      <c r="AG86">
        <f>SUM(AC83,AD83,AE83,AF83)</f>
        <v>0</v>
      </c>
    </row>
    <row r="87" spans="2:33" x14ac:dyDescent="0.25">
      <c r="B87" s="1" t="s">
        <v>10</v>
      </c>
      <c r="F87">
        <f t="shared" si="8"/>
        <v>0</v>
      </c>
      <c r="H87" s="1" t="s">
        <v>10</v>
      </c>
      <c r="L87">
        <f t="shared" si="9"/>
        <v>0</v>
      </c>
      <c r="N87" s="1" t="s">
        <v>10</v>
      </c>
      <c r="R87">
        <f t="shared" si="10"/>
        <v>0</v>
      </c>
      <c r="T87" s="1" t="s">
        <v>10</v>
      </c>
      <c r="X87">
        <f t="shared" si="11"/>
        <v>0</v>
      </c>
      <c r="AB87" t="s">
        <v>30</v>
      </c>
      <c r="AG87">
        <f>AG86/4</f>
        <v>0</v>
      </c>
    </row>
    <row r="88" spans="2:33" x14ac:dyDescent="0.25">
      <c r="B88" s="1" t="s">
        <v>11</v>
      </c>
      <c r="F88">
        <f t="shared" si="8"/>
        <v>0</v>
      </c>
      <c r="H88" s="1" t="s">
        <v>11</v>
      </c>
      <c r="L88">
        <f t="shared" si="9"/>
        <v>0</v>
      </c>
      <c r="N88" s="1" t="s">
        <v>11</v>
      </c>
      <c r="R88">
        <f t="shared" si="10"/>
        <v>0</v>
      </c>
      <c r="T88" s="1" t="s">
        <v>11</v>
      </c>
      <c r="X88">
        <f t="shared" si="11"/>
        <v>0</v>
      </c>
    </row>
    <row r="89" spans="2:33" x14ac:dyDescent="0.25">
      <c r="B89" s="1" t="s">
        <v>12</v>
      </c>
      <c r="F89">
        <f t="shared" si="8"/>
        <v>0</v>
      </c>
      <c r="H89" s="1" t="s">
        <v>12</v>
      </c>
      <c r="L89">
        <f t="shared" si="9"/>
        <v>0</v>
      </c>
      <c r="N89" s="1" t="s">
        <v>12</v>
      </c>
      <c r="R89">
        <f t="shared" si="10"/>
        <v>0</v>
      </c>
      <c r="T89" s="1" t="s">
        <v>12</v>
      </c>
      <c r="X89">
        <f t="shared" si="11"/>
        <v>0</v>
      </c>
    </row>
    <row r="90" spans="2:33" x14ac:dyDescent="0.25">
      <c r="B90" s="1" t="s">
        <v>13</v>
      </c>
      <c r="F90">
        <f t="shared" si="8"/>
        <v>0</v>
      </c>
      <c r="H90" s="1" t="s">
        <v>13</v>
      </c>
      <c r="L90">
        <f t="shared" si="9"/>
        <v>0</v>
      </c>
      <c r="N90" s="1" t="s">
        <v>13</v>
      </c>
      <c r="R90">
        <f t="shared" si="10"/>
        <v>0</v>
      </c>
      <c r="T90" s="1" t="s">
        <v>13</v>
      </c>
      <c r="X90">
        <f t="shared" si="11"/>
        <v>0</v>
      </c>
      <c r="AC90" s="3"/>
      <c r="AD90" s="3"/>
      <c r="AE90" s="3"/>
      <c r="AF90" s="3"/>
    </row>
    <row r="91" spans="2:33" x14ac:dyDescent="0.25">
      <c r="B91" s="1" t="s">
        <v>14</v>
      </c>
      <c r="F91">
        <f t="shared" si="8"/>
        <v>0</v>
      </c>
      <c r="H91" s="1" t="s">
        <v>14</v>
      </c>
      <c r="L91">
        <f t="shared" si="9"/>
        <v>0</v>
      </c>
      <c r="N91" s="1" t="s">
        <v>14</v>
      </c>
      <c r="R91">
        <f t="shared" si="10"/>
        <v>0</v>
      </c>
      <c r="T91" s="1" t="s">
        <v>14</v>
      </c>
      <c r="X91">
        <f t="shared" si="11"/>
        <v>0</v>
      </c>
    </row>
    <row r="92" spans="2:33" x14ac:dyDescent="0.25">
      <c r="F92">
        <f t="shared" si="8"/>
        <v>0</v>
      </c>
      <c r="H92" s="1"/>
      <c r="J92">
        <v>0</v>
      </c>
      <c r="K92">
        <v>0</v>
      </c>
      <c r="L92">
        <f t="shared" si="9"/>
        <v>0</v>
      </c>
      <c r="R92">
        <f t="shared" si="10"/>
        <v>0</v>
      </c>
      <c r="X92">
        <f t="shared" si="11"/>
        <v>0</v>
      </c>
      <c r="Y92" t="s">
        <v>67</v>
      </c>
      <c r="Z92" t="e">
        <f>(D99+J59+P59+V59)/4</f>
        <v>#DIV/0!</v>
      </c>
    </row>
    <row r="93" spans="2:33" x14ac:dyDescent="0.25">
      <c r="B93" s="1"/>
      <c r="F93" s="2">
        <f>PRODUCT(D93,E93)</f>
        <v>0</v>
      </c>
      <c r="H93" s="1"/>
      <c r="L93" s="2">
        <f>PRODUCT(J93,K93)</f>
        <v>0</v>
      </c>
      <c r="N93" s="1"/>
      <c r="R93" s="2">
        <f>PRODUCT(P93,Q93)</f>
        <v>0</v>
      </c>
      <c r="T93" s="1"/>
      <c r="X93" s="2">
        <f>PRODUCT(V93,W93)</f>
        <v>0</v>
      </c>
      <c r="Y93" t="s">
        <v>68</v>
      </c>
      <c r="Z93" t="e">
        <f>(J99+D99+V59+P59)/4</f>
        <v>#DIV/0!</v>
      </c>
    </row>
    <row r="94" spans="2:33" x14ac:dyDescent="0.25">
      <c r="B94" s="1"/>
      <c r="C94" t="s">
        <v>87</v>
      </c>
      <c r="F94" s="2">
        <f>PRODUCT(D94,E94)</f>
        <v>0</v>
      </c>
      <c r="H94" s="1"/>
      <c r="I94" t="s">
        <v>88</v>
      </c>
      <c r="L94" s="2">
        <f>PRODUCT(J94,K94)</f>
        <v>0</v>
      </c>
      <c r="N94" s="1"/>
      <c r="O94" t="s">
        <v>89</v>
      </c>
      <c r="R94" s="2">
        <f>PRODUCT(P94,Q94)</f>
        <v>0</v>
      </c>
      <c r="T94" s="1"/>
      <c r="U94" t="s">
        <v>90</v>
      </c>
      <c r="X94" s="2">
        <f>PRODUCT(V94,W94)</f>
        <v>0</v>
      </c>
      <c r="Y94" t="s">
        <v>69</v>
      </c>
      <c r="Z94" t="e">
        <f>(P99+J99+D99+V59)/4</f>
        <v>#DIV/0!</v>
      </c>
    </row>
    <row r="95" spans="2:33" x14ac:dyDescent="0.25">
      <c r="C95" t="s">
        <v>15</v>
      </c>
      <c r="D95">
        <f>SUM(F85,F86,F87,F88,F89,F90,F91,F92)</f>
        <v>0</v>
      </c>
      <c r="I95" t="s">
        <v>15</v>
      </c>
      <c r="J95">
        <f>SUM(L85,L86,L87,L88,L89,L90,L91,L92)</f>
        <v>0</v>
      </c>
      <c r="O95" t="s">
        <v>15</v>
      </c>
      <c r="P95">
        <f>SUM(R85,R86,R87,R88,R89,R90,R91,R92)</f>
        <v>0</v>
      </c>
      <c r="U95" t="s">
        <v>15</v>
      </c>
      <c r="V95">
        <f>SUM(X85,X86,X87,X88,X89,X90,X91,X92)</f>
        <v>0</v>
      </c>
      <c r="Y95" t="s">
        <v>70</v>
      </c>
      <c r="Z95" t="e">
        <f>(D99+J99+P99+V99)/4</f>
        <v>#DIV/0!</v>
      </c>
    </row>
    <row r="96" spans="2:33" x14ac:dyDescent="0.25">
      <c r="C96" t="s">
        <v>17</v>
      </c>
      <c r="D96">
        <f>D95/7</f>
        <v>0</v>
      </c>
      <c r="I96" t="s">
        <v>17</v>
      </c>
      <c r="J96">
        <f>J95/7</f>
        <v>0</v>
      </c>
      <c r="O96" t="s">
        <v>17</v>
      </c>
      <c r="P96">
        <f>P95/7</f>
        <v>0</v>
      </c>
      <c r="U96" t="s">
        <v>17</v>
      </c>
      <c r="V96">
        <f>V95/7</f>
        <v>0</v>
      </c>
    </row>
    <row r="97" spans="3:31" x14ac:dyDescent="0.25">
      <c r="C97" t="s">
        <v>18</v>
      </c>
      <c r="D97">
        <f>STDEV(F85,F86,F87,F91,F88,F89,FF199,F89,F90)</f>
        <v>0</v>
      </c>
      <c r="I97" t="s">
        <v>18</v>
      </c>
      <c r="J97">
        <f>STDEV(L85,L86,L87,L88,L89,L90,L91,L92)</f>
        <v>0</v>
      </c>
      <c r="O97" t="s">
        <v>18</v>
      </c>
      <c r="P97">
        <f>STDEV(R85,R86,R87,R88,R89,R90,R91)</f>
        <v>0</v>
      </c>
      <c r="U97" t="s">
        <v>18</v>
      </c>
      <c r="V97">
        <f>STDEV(X85,X86,X87,X88,X89,X90,X91)</f>
        <v>0</v>
      </c>
    </row>
    <row r="98" spans="3:31" x14ac:dyDescent="0.25">
      <c r="C98" t="s">
        <v>19</v>
      </c>
      <c r="D98" s="5" t="e">
        <f>D96/D97</f>
        <v>#DIV/0!</v>
      </c>
      <c r="I98" t="s">
        <v>19</v>
      </c>
      <c r="J98" s="5" t="e">
        <f>J96/J97</f>
        <v>#DIV/0!</v>
      </c>
      <c r="O98" t="s">
        <v>19</v>
      </c>
      <c r="P98" s="5" t="e">
        <f>P96/P97</f>
        <v>#DIV/0!</v>
      </c>
      <c r="U98" t="s">
        <v>19</v>
      </c>
      <c r="V98" s="5" t="e">
        <f>V96/V97</f>
        <v>#DIV/0!</v>
      </c>
    </row>
    <row r="99" spans="3:31" x14ac:dyDescent="0.25">
      <c r="C99" t="s">
        <v>16</v>
      </c>
      <c r="D99" t="e">
        <f>PRODUCT(D95,D98)</f>
        <v>#DIV/0!</v>
      </c>
      <c r="I99" t="s">
        <v>16</v>
      </c>
      <c r="J99" t="e">
        <f>PRODUCT(J95,J98)</f>
        <v>#DIV/0!</v>
      </c>
      <c r="O99" t="s">
        <v>16</v>
      </c>
      <c r="P99" t="e">
        <f>PRODUCT(P95,P98)</f>
        <v>#DIV/0!</v>
      </c>
      <c r="U99" t="s">
        <v>16</v>
      </c>
      <c r="V99" t="e">
        <f>PRODUCT(V95,V98)</f>
        <v>#DIV/0!</v>
      </c>
    </row>
    <row r="100" spans="3:31" x14ac:dyDescent="0.25">
      <c r="C100" t="s">
        <v>20</v>
      </c>
      <c r="D100" s="6" t="e">
        <f>(D96)/((D57+J57+P57+V57)/(4))</f>
        <v>#DIV/0!</v>
      </c>
      <c r="I100" t="s">
        <v>20</v>
      </c>
      <c r="J100" s="6" t="e">
        <f>(J96)/((J57+P57+V57+D96)/(4))</f>
        <v>#DIV/0!</v>
      </c>
      <c r="O100" t="s">
        <v>20</v>
      </c>
      <c r="P100" s="6" t="e">
        <f>(P96)/((J96+D96+V57+P57)/(4))</f>
        <v>#DIV/0!</v>
      </c>
      <c r="U100" t="s">
        <v>20</v>
      </c>
      <c r="V100" s="6" t="e">
        <f>(V96)/((P96+J96+D96+V57)/(4))</f>
        <v>#DIV/0!</v>
      </c>
    </row>
    <row r="101" spans="3:31" x14ac:dyDescent="0.25">
      <c r="C101" t="s">
        <v>21</v>
      </c>
      <c r="D101" t="e">
        <f>Z92-D99</f>
        <v>#DIV/0!</v>
      </c>
      <c r="I101" t="s">
        <v>21</v>
      </c>
      <c r="J101" t="e">
        <f>Z93-J99</f>
        <v>#DIV/0!</v>
      </c>
      <c r="O101" t="s">
        <v>21</v>
      </c>
      <c r="P101" t="e">
        <f>Z94-P99</f>
        <v>#DIV/0!</v>
      </c>
      <c r="U101" t="s">
        <v>21</v>
      </c>
      <c r="V101" t="e">
        <f>Z95-V99</f>
        <v>#DIV/0!</v>
      </c>
    </row>
    <row r="102" spans="3:31" x14ac:dyDescent="0.25">
      <c r="C102" t="s">
        <v>57</v>
      </c>
      <c r="D102" t="e">
        <f>(D95-V56)*100/V56</f>
        <v>#DIV/0!</v>
      </c>
      <c r="I102" t="s">
        <v>57</v>
      </c>
      <c r="J102" s="4" t="e">
        <f>(J95-D95)*100/D95</f>
        <v>#DIV/0!</v>
      </c>
      <c r="O102" t="s">
        <v>57</v>
      </c>
      <c r="P102" s="4" t="e">
        <f>(P95-J95)*100/J95</f>
        <v>#DIV/0!</v>
      </c>
      <c r="U102" t="s">
        <v>57</v>
      </c>
      <c r="V102" s="4" t="e">
        <f>(V95-P95)*100/P95</f>
        <v>#DIV/0!</v>
      </c>
    </row>
    <row r="104" spans="3:31" x14ac:dyDescent="0.25">
      <c r="AB104" t="s">
        <v>32</v>
      </c>
      <c r="AC104" t="s">
        <v>19</v>
      </c>
      <c r="AD104" t="s">
        <v>34</v>
      </c>
      <c r="AE104" t="s">
        <v>35</v>
      </c>
    </row>
    <row r="105" spans="3:31" x14ac:dyDescent="0.25">
      <c r="AB105" t="s">
        <v>25</v>
      </c>
      <c r="AC105" s="3" t="e">
        <f>D98</f>
        <v>#DIV/0!</v>
      </c>
      <c r="AD105" t="e">
        <f>D99</f>
        <v>#DIV/0!</v>
      </c>
      <c r="AE105" t="e">
        <f>D101</f>
        <v>#DIV/0!</v>
      </c>
    </row>
    <row r="106" spans="3:31" x14ac:dyDescent="0.25">
      <c r="AB106" t="s">
        <v>26</v>
      </c>
      <c r="AC106" s="3" t="e">
        <f>J98</f>
        <v>#DIV/0!</v>
      </c>
      <c r="AD106" t="e">
        <f>J99</f>
        <v>#DIV/0!</v>
      </c>
      <c r="AE106" t="e">
        <f>J101</f>
        <v>#DIV/0!</v>
      </c>
    </row>
    <row r="107" spans="3:31" x14ac:dyDescent="0.25">
      <c r="AB107" t="s">
        <v>27</v>
      </c>
      <c r="AC107" s="3" t="e">
        <f>P98</f>
        <v>#DIV/0!</v>
      </c>
      <c r="AD107" t="e">
        <f>P99</f>
        <v>#DIV/0!</v>
      </c>
      <c r="AE107" t="e">
        <f>P101</f>
        <v>#DIV/0!</v>
      </c>
    </row>
    <row r="108" spans="3:31" x14ac:dyDescent="0.25">
      <c r="AB108" t="s">
        <v>28</v>
      </c>
      <c r="AC108" s="3" t="e">
        <f>V98</f>
        <v>#DIV/0!</v>
      </c>
      <c r="AD108" t="e">
        <f>V99</f>
        <v>#DIV/0!</v>
      </c>
      <c r="AE108" t="e">
        <f>V101</f>
        <v>#DIV/0!</v>
      </c>
    </row>
    <row r="122" spans="2:33" x14ac:dyDescent="0.25">
      <c r="B122" s="1" t="s">
        <v>1</v>
      </c>
    </row>
    <row r="123" spans="2:33" x14ac:dyDescent="0.25">
      <c r="B123" s="1" t="s">
        <v>116</v>
      </c>
      <c r="D123" s="1" t="s">
        <v>117</v>
      </c>
      <c r="H123" s="1" t="s">
        <v>116</v>
      </c>
      <c r="J123" s="1" t="s">
        <v>117</v>
      </c>
      <c r="N123" s="1" t="s">
        <v>116</v>
      </c>
      <c r="P123" s="1" t="s">
        <v>117</v>
      </c>
      <c r="T123" s="1" t="s">
        <v>116</v>
      </c>
      <c r="V123" s="1" t="s">
        <v>117</v>
      </c>
      <c r="AB123" t="s">
        <v>33</v>
      </c>
      <c r="AC123" t="s">
        <v>25</v>
      </c>
      <c r="AD123" t="s">
        <v>26</v>
      </c>
      <c r="AE123" t="s">
        <v>27</v>
      </c>
      <c r="AF123" t="s">
        <v>28</v>
      </c>
      <c r="AG123" t="s">
        <v>31</v>
      </c>
    </row>
    <row r="124" spans="2:33" x14ac:dyDescent="0.25">
      <c r="B124" s="1" t="s">
        <v>2</v>
      </c>
      <c r="D124" s="1" t="s">
        <v>47</v>
      </c>
      <c r="H124" s="1" t="s">
        <v>2</v>
      </c>
      <c r="J124" s="1" t="s">
        <v>48</v>
      </c>
      <c r="N124" s="1" t="s">
        <v>2</v>
      </c>
      <c r="P124" s="1" t="s">
        <v>49</v>
      </c>
      <c r="T124" s="1" t="s">
        <v>2</v>
      </c>
      <c r="V124" s="1" t="s">
        <v>50</v>
      </c>
      <c r="AB124" t="s">
        <v>15</v>
      </c>
      <c r="AC124">
        <f>D136</f>
        <v>0</v>
      </c>
      <c r="AD124">
        <f>J136</f>
        <v>0</v>
      </c>
      <c r="AE124">
        <f>P136</f>
        <v>0</v>
      </c>
      <c r="AF124">
        <f>V136</f>
        <v>0</v>
      </c>
      <c r="AG124">
        <f>(Tabla2121824[[#This Row],[Microciclo 1]]+Tabla2121824[[#This Row],[Microciclo 2]]+Tabla2121824[[#This Row],[Microciclo 3]]+Tabla2121824[[#This Row],[Microciclo 4]])</f>
        <v>0</v>
      </c>
    </row>
    <row r="125" spans="2:33" x14ac:dyDescent="0.25">
      <c r="B125" s="1" t="s">
        <v>0</v>
      </c>
      <c r="C125" s="1" t="s">
        <v>4</v>
      </c>
      <c r="D125" t="s">
        <v>5</v>
      </c>
      <c r="E125" s="1" t="s">
        <v>6</v>
      </c>
      <c r="F125" s="1" t="s">
        <v>7</v>
      </c>
      <c r="H125" s="1" t="s">
        <v>0</v>
      </c>
      <c r="I125" s="1" t="s">
        <v>4</v>
      </c>
      <c r="J125" t="s">
        <v>5</v>
      </c>
      <c r="K125" s="1" t="s">
        <v>6</v>
      </c>
      <c r="L125" s="1" t="s">
        <v>7</v>
      </c>
      <c r="N125" s="1" t="s">
        <v>0</v>
      </c>
      <c r="O125" s="1" t="s">
        <v>4</v>
      </c>
      <c r="P125" t="s">
        <v>5</v>
      </c>
      <c r="Q125" s="1" t="s">
        <v>6</v>
      </c>
      <c r="R125" s="1" t="s">
        <v>7</v>
      </c>
      <c r="T125" s="1" t="s">
        <v>0</v>
      </c>
      <c r="U125" s="1" t="s">
        <v>4</v>
      </c>
      <c r="V125" t="s">
        <v>5</v>
      </c>
      <c r="W125" s="1" t="s">
        <v>6</v>
      </c>
      <c r="X125" s="1" t="s">
        <v>7</v>
      </c>
      <c r="AB125" t="s">
        <v>17</v>
      </c>
      <c r="AC125">
        <f>D137</f>
        <v>0</v>
      </c>
      <c r="AD125">
        <f>J137</f>
        <v>0</v>
      </c>
      <c r="AE125">
        <f>P137</f>
        <v>0</v>
      </c>
      <c r="AF125">
        <f>V137</f>
        <v>0</v>
      </c>
      <c r="AG125">
        <f>(Tabla2121824[[#This Row],[Microciclo 1]]+Tabla2121824[[#This Row],[Microciclo 2]]+Tabla2121824[[#This Row],[Microciclo 3]]+Tabla2121824[[#This Row],[Microciclo 4]])/4</f>
        <v>0</v>
      </c>
    </row>
    <row r="126" spans="2:33" x14ac:dyDescent="0.25">
      <c r="B126" s="1" t="s">
        <v>8</v>
      </c>
      <c r="F126">
        <f t="shared" ref="F126:F133" si="12">PRODUCT(D126,E126)</f>
        <v>0</v>
      </c>
      <c r="H126" s="1" t="s">
        <v>8</v>
      </c>
      <c r="L126">
        <f t="shared" ref="L126:L133" si="13">PRODUCT(J126,K126)</f>
        <v>0</v>
      </c>
      <c r="N126" s="1" t="s">
        <v>8</v>
      </c>
      <c r="R126">
        <f t="shared" ref="R126:R133" si="14">PRODUCT(P126,Q126)</f>
        <v>0</v>
      </c>
      <c r="T126" s="1" t="s">
        <v>8</v>
      </c>
      <c r="X126">
        <f t="shared" ref="X126:X133" si="15">PRODUCT(V126,W126)</f>
        <v>0</v>
      </c>
      <c r="AB126" t="s">
        <v>20</v>
      </c>
      <c r="AC126" t="e">
        <f>D141</f>
        <v>#DIV/0!</v>
      </c>
      <c r="AD126" t="e">
        <f>J141</f>
        <v>#DIV/0!</v>
      </c>
      <c r="AE126" t="e">
        <f>P141</f>
        <v>#DIV/0!</v>
      </c>
      <c r="AF126" t="e">
        <f>V141</f>
        <v>#DIV/0!</v>
      </c>
    </row>
    <row r="127" spans="2:33" x14ac:dyDescent="0.25">
      <c r="B127" s="1" t="s">
        <v>9</v>
      </c>
      <c r="F127">
        <f t="shared" si="12"/>
        <v>0</v>
      </c>
      <c r="H127" s="1" t="s">
        <v>9</v>
      </c>
      <c r="L127">
        <f t="shared" si="13"/>
        <v>0</v>
      </c>
      <c r="N127" s="1" t="s">
        <v>9</v>
      </c>
      <c r="R127">
        <f t="shared" si="14"/>
        <v>0</v>
      </c>
      <c r="T127" s="1" t="s">
        <v>9</v>
      </c>
      <c r="X127">
        <f t="shared" si="15"/>
        <v>0</v>
      </c>
      <c r="AB127" t="s">
        <v>29</v>
      </c>
      <c r="AG127">
        <f>SUM(AC124,AD124,AE124,AF124)</f>
        <v>0</v>
      </c>
    </row>
    <row r="128" spans="2:33" x14ac:dyDescent="0.25">
      <c r="B128" s="1" t="s">
        <v>10</v>
      </c>
      <c r="F128">
        <f t="shared" si="12"/>
        <v>0</v>
      </c>
      <c r="H128" s="1" t="s">
        <v>10</v>
      </c>
      <c r="L128">
        <f t="shared" si="13"/>
        <v>0</v>
      </c>
      <c r="N128" s="1" t="s">
        <v>10</v>
      </c>
      <c r="R128">
        <f t="shared" si="14"/>
        <v>0</v>
      </c>
      <c r="T128" s="1" t="s">
        <v>10</v>
      </c>
      <c r="X128">
        <f t="shared" si="15"/>
        <v>0</v>
      </c>
      <c r="AB128" t="s">
        <v>30</v>
      </c>
      <c r="AG128">
        <f>AG127/4</f>
        <v>0</v>
      </c>
    </row>
    <row r="129" spans="2:26" x14ac:dyDescent="0.25">
      <c r="B129" s="1" t="s">
        <v>11</v>
      </c>
      <c r="F129">
        <f t="shared" si="12"/>
        <v>0</v>
      </c>
      <c r="H129" s="1" t="s">
        <v>11</v>
      </c>
      <c r="L129">
        <f t="shared" si="13"/>
        <v>0</v>
      </c>
      <c r="N129" s="1" t="s">
        <v>11</v>
      </c>
      <c r="R129">
        <f t="shared" si="14"/>
        <v>0</v>
      </c>
      <c r="T129" s="1" t="s">
        <v>11</v>
      </c>
      <c r="X129">
        <f t="shared" si="15"/>
        <v>0</v>
      </c>
    </row>
    <row r="130" spans="2:26" x14ac:dyDescent="0.25">
      <c r="B130" s="1" t="s">
        <v>12</v>
      </c>
      <c r="F130">
        <f t="shared" si="12"/>
        <v>0</v>
      </c>
      <c r="H130" s="1" t="s">
        <v>12</v>
      </c>
      <c r="L130">
        <f t="shared" si="13"/>
        <v>0</v>
      </c>
      <c r="N130" s="1" t="s">
        <v>12</v>
      </c>
      <c r="R130">
        <f t="shared" si="14"/>
        <v>0</v>
      </c>
      <c r="T130" s="1" t="s">
        <v>12</v>
      </c>
      <c r="X130">
        <f t="shared" si="15"/>
        <v>0</v>
      </c>
    </row>
    <row r="131" spans="2:26" x14ac:dyDescent="0.25">
      <c r="B131" s="1" t="s">
        <v>13</v>
      </c>
      <c r="F131">
        <f t="shared" si="12"/>
        <v>0</v>
      </c>
      <c r="H131" s="1" t="s">
        <v>13</v>
      </c>
      <c r="L131">
        <f t="shared" si="13"/>
        <v>0</v>
      </c>
      <c r="N131" s="1" t="s">
        <v>13</v>
      </c>
      <c r="R131">
        <f t="shared" si="14"/>
        <v>0</v>
      </c>
      <c r="T131" s="1" t="s">
        <v>13</v>
      </c>
      <c r="X131">
        <f t="shared" si="15"/>
        <v>0</v>
      </c>
    </row>
    <row r="132" spans="2:26" x14ac:dyDescent="0.25">
      <c r="B132" s="1" t="s">
        <v>14</v>
      </c>
      <c r="F132">
        <f t="shared" si="12"/>
        <v>0</v>
      </c>
      <c r="H132" s="1" t="s">
        <v>14</v>
      </c>
      <c r="L132">
        <f t="shared" si="13"/>
        <v>0</v>
      </c>
      <c r="N132" s="1" t="s">
        <v>14</v>
      </c>
      <c r="R132">
        <f t="shared" si="14"/>
        <v>0</v>
      </c>
      <c r="T132" s="1" t="s">
        <v>14</v>
      </c>
      <c r="X132">
        <f t="shared" si="15"/>
        <v>0</v>
      </c>
    </row>
    <row r="133" spans="2:26" x14ac:dyDescent="0.25">
      <c r="F133">
        <f t="shared" si="12"/>
        <v>0</v>
      </c>
      <c r="H133" s="1"/>
      <c r="J133">
        <v>0</v>
      </c>
      <c r="K133">
        <v>0</v>
      </c>
      <c r="L133">
        <f t="shared" si="13"/>
        <v>0</v>
      </c>
      <c r="R133">
        <f t="shared" si="14"/>
        <v>0</v>
      </c>
      <c r="X133">
        <f t="shared" si="15"/>
        <v>0</v>
      </c>
      <c r="Y133" t="s">
        <v>76</v>
      </c>
      <c r="Z133" t="e">
        <f>(D140+J99+P99+V99)/4</f>
        <v>#DIV/0!</v>
      </c>
    </row>
    <row r="134" spans="2:26" x14ac:dyDescent="0.25">
      <c r="B134" s="1"/>
      <c r="F134" s="2">
        <f>PRODUCT(D134,E134)</f>
        <v>0</v>
      </c>
      <c r="H134" s="1"/>
      <c r="L134" s="2">
        <f>PRODUCT(J134,K134)</f>
        <v>0</v>
      </c>
      <c r="N134" s="1"/>
      <c r="R134" s="2">
        <f>PRODUCT(P134,Q134)</f>
        <v>0</v>
      </c>
      <c r="T134" s="1"/>
      <c r="X134" s="2">
        <f>PRODUCT(V134,W134)</f>
        <v>0</v>
      </c>
      <c r="Y134" t="s">
        <v>77</v>
      </c>
      <c r="Z134" t="e">
        <f>(J140+D140+V99+P99)/4</f>
        <v>#DIV/0!</v>
      </c>
    </row>
    <row r="135" spans="2:26" x14ac:dyDescent="0.25">
      <c r="B135" s="1"/>
      <c r="C135" t="s">
        <v>51</v>
      </c>
      <c r="F135" s="2">
        <f>PRODUCT(D135,E135)</f>
        <v>0</v>
      </c>
      <c r="H135" s="1"/>
      <c r="I135" t="s">
        <v>52</v>
      </c>
      <c r="L135" s="2">
        <f>PRODUCT(J135,K135)</f>
        <v>0</v>
      </c>
      <c r="N135" s="1"/>
      <c r="O135" t="s">
        <v>53</v>
      </c>
      <c r="R135" s="2">
        <f>PRODUCT(P135,Q135)</f>
        <v>0</v>
      </c>
      <c r="T135" s="1"/>
      <c r="U135" t="s">
        <v>54</v>
      </c>
      <c r="X135" s="2">
        <f>PRODUCT(V135,W135)</f>
        <v>0</v>
      </c>
      <c r="Y135" t="s">
        <v>78</v>
      </c>
      <c r="Z135" t="e">
        <f>(P140+J140+D140+V99)/4</f>
        <v>#DIV/0!</v>
      </c>
    </row>
    <row r="136" spans="2:26" x14ac:dyDescent="0.25">
      <c r="C136" t="s">
        <v>15</v>
      </c>
      <c r="D136">
        <f>SUM(F126,F127,F128,F129,F130,F131,F132,F133)</f>
        <v>0</v>
      </c>
      <c r="I136" t="s">
        <v>15</v>
      </c>
      <c r="J136">
        <f>SUM(L126,L127,L128,L129,L130,L131,L132,L133)</f>
        <v>0</v>
      </c>
      <c r="O136" t="s">
        <v>15</v>
      </c>
      <c r="P136">
        <f>SUM(R126,R127,R128,R129,R130,R131,R132,R133)</f>
        <v>0</v>
      </c>
      <c r="U136" t="s">
        <v>15</v>
      </c>
      <c r="V136">
        <f>SUM(X126,X127,X128,X129,X130,X131,X132,X133)</f>
        <v>0</v>
      </c>
      <c r="Y136" t="s">
        <v>71</v>
      </c>
      <c r="Z136" t="e">
        <f>(D140+J140+P140+V140)/4</f>
        <v>#DIV/0!</v>
      </c>
    </row>
    <row r="137" spans="2:26" x14ac:dyDescent="0.25">
      <c r="C137" t="s">
        <v>17</v>
      </c>
      <c r="D137">
        <f>D136/7</f>
        <v>0</v>
      </c>
      <c r="I137" t="s">
        <v>17</v>
      </c>
      <c r="J137">
        <f>J136/7</f>
        <v>0</v>
      </c>
      <c r="O137" t="s">
        <v>17</v>
      </c>
      <c r="P137">
        <f>P136/7</f>
        <v>0</v>
      </c>
      <c r="U137" t="s">
        <v>17</v>
      </c>
      <c r="V137">
        <f>V136/7</f>
        <v>0</v>
      </c>
    </row>
    <row r="138" spans="2:26" x14ac:dyDescent="0.25">
      <c r="C138" t="s">
        <v>18</v>
      </c>
      <c r="D138">
        <f>STDEV(F126,F127,F128,F132,F129,F130,FF240,F130,F131)</f>
        <v>0</v>
      </c>
      <c r="I138" t="s">
        <v>18</v>
      </c>
      <c r="J138">
        <f>STDEV(L126,L127,L128,L129,L130,L131,L132,L133)</f>
        <v>0</v>
      </c>
      <c r="O138" t="s">
        <v>18</v>
      </c>
      <c r="P138">
        <f>STDEV(R126,R127,R128,R129,R130,R131,R132)</f>
        <v>0</v>
      </c>
      <c r="U138" t="s">
        <v>18</v>
      </c>
      <c r="V138">
        <f>STDEV(X126,X127,X128,X129,X130,X131,X132)</f>
        <v>0</v>
      </c>
    </row>
    <row r="139" spans="2:26" x14ac:dyDescent="0.25">
      <c r="C139" t="s">
        <v>19</v>
      </c>
      <c r="D139" s="5" t="e">
        <f>D137/D138</f>
        <v>#DIV/0!</v>
      </c>
      <c r="I139" t="s">
        <v>19</v>
      </c>
      <c r="J139" s="5" t="e">
        <f>J137/J138</f>
        <v>#DIV/0!</v>
      </c>
      <c r="O139" t="s">
        <v>19</v>
      </c>
      <c r="P139" s="5" t="e">
        <f>P137/P138</f>
        <v>#DIV/0!</v>
      </c>
      <c r="U139" t="s">
        <v>19</v>
      </c>
      <c r="V139" s="5" t="e">
        <f>V137/V138</f>
        <v>#DIV/0!</v>
      </c>
    </row>
    <row r="140" spans="2:26" x14ac:dyDescent="0.25">
      <c r="C140" t="s">
        <v>16</v>
      </c>
      <c r="D140" s="6" t="e">
        <f>PRODUCT(D136,D139)</f>
        <v>#DIV/0!</v>
      </c>
      <c r="I140" t="s">
        <v>16</v>
      </c>
      <c r="J140" s="6" t="e">
        <f>PRODUCT(J136,J139)</f>
        <v>#DIV/0!</v>
      </c>
      <c r="O140" t="s">
        <v>16</v>
      </c>
      <c r="P140" s="6" t="e">
        <f>PRODUCT(P136,P139)</f>
        <v>#DIV/0!</v>
      </c>
      <c r="U140" t="s">
        <v>16</v>
      </c>
      <c r="V140" s="6" t="e">
        <f>PRODUCT(V136,V139)</f>
        <v>#DIV/0!</v>
      </c>
    </row>
    <row r="141" spans="2:26" x14ac:dyDescent="0.25">
      <c r="C141" t="s">
        <v>20</v>
      </c>
      <c r="D141" s="6" t="e">
        <f>(D137)/((D96+J96+P96+V96)/(4))</f>
        <v>#DIV/0!</v>
      </c>
      <c r="I141" t="s">
        <v>20</v>
      </c>
      <c r="J141" s="6" t="e">
        <f>(J137)/((D137+V96+P96+J96)/(4))</f>
        <v>#DIV/0!</v>
      </c>
      <c r="O141" t="s">
        <v>20</v>
      </c>
      <c r="P141" s="6" t="e">
        <f>(P137)/((J137+D137+V97+P97)/(4))</f>
        <v>#DIV/0!</v>
      </c>
      <c r="U141" t="s">
        <v>20</v>
      </c>
      <c r="V141" s="6" t="e">
        <f>(V137)/((P137+J137+D137+V97)/(4))</f>
        <v>#DIV/0!</v>
      </c>
    </row>
    <row r="142" spans="2:26" x14ac:dyDescent="0.25">
      <c r="C142" t="s">
        <v>21</v>
      </c>
      <c r="D142" t="e">
        <f>Z133-D140</f>
        <v>#DIV/0!</v>
      </c>
      <c r="I142" t="s">
        <v>21</v>
      </c>
      <c r="J142" t="e">
        <f>Z134-J140</f>
        <v>#DIV/0!</v>
      </c>
      <c r="O142" t="s">
        <v>21</v>
      </c>
      <c r="P142" s="6" t="e">
        <f>Z135-P140</f>
        <v>#DIV/0!</v>
      </c>
      <c r="U142" t="s">
        <v>21</v>
      </c>
      <c r="V142" t="e">
        <f>Z136-V140</f>
        <v>#DIV/0!</v>
      </c>
    </row>
    <row r="143" spans="2:26" x14ac:dyDescent="0.25">
      <c r="C143" t="s">
        <v>57</v>
      </c>
      <c r="D143" t="e">
        <f>(D136-V95)*100/V95</f>
        <v>#DIV/0!</v>
      </c>
      <c r="I143" t="s">
        <v>57</v>
      </c>
      <c r="J143" s="4" t="e">
        <f>(J136-D136)*100/D136</f>
        <v>#DIV/0!</v>
      </c>
      <c r="O143" t="s">
        <v>57</v>
      </c>
      <c r="P143" s="4" t="e">
        <f>(P136-J136)*100/J136</f>
        <v>#DIV/0!</v>
      </c>
      <c r="U143" t="s">
        <v>57</v>
      </c>
      <c r="V143" s="4" t="e">
        <f>(V136-P136)*100/P136</f>
        <v>#DIV/0!</v>
      </c>
    </row>
    <row r="145" spans="28:31" x14ac:dyDescent="0.25">
      <c r="AB145" t="s">
        <v>32</v>
      </c>
      <c r="AC145" t="s">
        <v>19</v>
      </c>
      <c r="AD145" t="s">
        <v>34</v>
      </c>
      <c r="AE145" t="s">
        <v>35</v>
      </c>
    </row>
    <row r="146" spans="28:31" x14ac:dyDescent="0.25">
      <c r="AB146" t="s">
        <v>25</v>
      </c>
      <c r="AC146" s="3" t="e">
        <f>D139</f>
        <v>#DIV/0!</v>
      </c>
      <c r="AD146" t="e">
        <f>D140</f>
        <v>#DIV/0!</v>
      </c>
      <c r="AE146" t="e">
        <f>D142</f>
        <v>#DIV/0!</v>
      </c>
    </row>
    <row r="147" spans="28:31" x14ac:dyDescent="0.25">
      <c r="AB147" t="s">
        <v>26</v>
      </c>
      <c r="AC147" s="3" t="e">
        <f>J139</f>
        <v>#DIV/0!</v>
      </c>
      <c r="AD147" t="e">
        <f>J140</f>
        <v>#DIV/0!</v>
      </c>
      <c r="AE147" t="e">
        <f>J142</f>
        <v>#DIV/0!</v>
      </c>
    </row>
    <row r="148" spans="28:31" x14ac:dyDescent="0.25">
      <c r="AB148" t="s">
        <v>27</v>
      </c>
      <c r="AC148" s="3" t="e">
        <f>P139</f>
        <v>#DIV/0!</v>
      </c>
      <c r="AD148" t="e">
        <f>P140</f>
        <v>#DIV/0!</v>
      </c>
      <c r="AE148" t="e">
        <f>P142</f>
        <v>#DIV/0!</v>
      </c>
    </row>
    <row r="149" spans="28:31" x14ac:dyDescent="0.25">
      <c r="AB149" t="s">
        <v>28</v>
      </c>
      <c r="AC149" s="3" t="e">
        <f>V139</f>
        <v>#DIV/0!</v>
      </c>
      <c r="AD149" t="e">
        <f>V140</f>
        <v>#DIV/0!</v>
      </c>
      <c r="AE149" t="e">
        <f>V142</f>
        <v>#DIV/0!</v>
      </c>
    </row>
    <row r="162" spans="2:33" x14ac:dyDescent="0.25">
      <c r="B162" s="1" t="s">
        <v>1</v>
      </c>
    </row>
    <row r="163" spans="2:33" x14ac:dyDescent="0.25">
      <c r="B163" s="1" t="s">
        <v>116</v>
      </c>
      <c r="D163" s="1" t="s">
        <v>117</v>
      </c>
      <c r="H163" s="1" t="s">
        <v>116</v>
      </c>
      <c r="J163" s="1" t="s">
        <v>117</v>
      </c>
      <c r="N163" s="1" t="s">
        <v>116</v>
      </c>
      <c r="P163" s="1" t="s">
        <v>117</v>
      </c>
      <c r="T163" s="1" t="s">
        <v>116</v>
      </c>
      <c r="V163" s="1" t="s">
        <v>117</v>
      </c>
      <c r="AB163" t="s">
        <v>33</v>
      </c>
      <c r="AC163" t="s">
        <v>25</v>
      </c>
      <c r="AD163" t="s">
        <v>26</v>
      </c>
      <c r="AE163" t="s">
        <v>27</v>
      </c>
      <c r="AF163" t="s">
        <v>28</v>
      </c>
      <c r="AG163" t="s">
        <v>31</v>
      </c>
    </row>
    <row r="164" spans="2:33" x14ac:dyDescent="0.25">
      <c r="B164" s="1" t="s">
        <v>2</v>
      </c>
      <c r="D164" s="1" t="s">
        <v>55</v>
      </c>
      <c r="H164" s="1" t="s">
        <v>2</v>
      </c>
      <c r="J164" s="1" t="s">
        <v>56</v>
      </c>
      <c r="N164" s="1" t="s">
        <v>2</v>
      </c>
      <c r="P164" s="1" t="s">
        <v>58</v>
      </c>
      <c r="T164" s="1" t="s">
        <v>2</v>
      </c>
      <c r="V164" s="1" t="s">
        <v>59</v>
      </c>
      <c r="AB164" t="s">
        <v>15</v>
      </c>
      <c r="AC164">
        <f>D176</f>
        <v>0</v>
      </c>
      <c r="AD164">
        <f>J176</f>
        <v>0</v>
      </c>
      <c r="AE164">
        <f>P176</f>
        <v>0</v>
      </c>
      <c r="AF164">
        <f>V176</f>
        <v>0</v>
      </c>
      <c r="AG164">
        <f>(Tabla212182430[[#This Row],[Microciclo 1]]+Tabla212182430[[#This Row],[Microciclo 2]]+Tabla212182430[[#This Row],[Microciclo 3]]+Tabla212182430[[#This Row],[Microciclo 4]])</f>
        <v>0</v>
      </c>
    </row>
    <row r="165" spans="2:33" x14ac:dyDescent="0.25">
      <c r="B165" s="1" t="s">
        <v>0</v>
      </c>
      <c r="C165" s="1" t="s">
        <v>4</v>
      </c>
      <c r="D165" t="s">
        <v>5</v>
      </c>
      <c r="E165" s="1" t="s">
        <v>6</v>
      </c>
      <c r="F165" s="1" t="s">
        <v>7</v>
      </c>
      <c r="H165" s="1" t="s">
        <v>0</v>
      </c>
      <c r="I165" s="1" t="s">
        <v>4</v>
      </c>
      <c r="J165" t="s">
        <v>5</v>
      </c>
      <c r="K165" s="1" t="s">
        <v>6</v>
      </c>
      <c r="L165" s="1" t="s">
        <v>7</v>
      </c>
      <c r="N165" s="1" t="s">
        <v>0</v>
      </c>
      <c r="O165" s="1" t="s">
        <v>4</v>
      </c>
      <c r="P165" t="s">
        <v>5</v>
      </c>
      <c r="Q165" s="1" t="s">
        <v>6</v>
      </c>
      <c r="R165" s="1" t="s">
        <v>7</v>
      </c>
      <c r="T165" s="1" t="s">
        <v>0</v>
      </c>
      <c r="U165" s="1" t="s">
        <v>4</v>
      </c>
      <c r="V165" t="s">
        <v>5</v>
      </c>
      <c r="W165" s="1" t="s">
        <v>6</v>
      </c>
      <c r="X165" s="1" t="s">
        <v>7</v>
      </c>
      <c r="AB165" t="s">
        <v>17</v>
      </c>
      <c r="AC165">
        <f>D177</f>
        <v>0</v>
      </c>
      <c r="AD165">
        <f>J177</f>
        <v>0</v>
      </c>
      <c r="AE165">
        <f>P177</f>
        <v>0</v>
      </c>
      <c r="AF165">
        <f>V177</f>
        <v>0</v>
      </c>
      <c r="AG165">
        <f>(Tabla212182430[[#This Row],[Microciclo 1]]+Tabla212182430[[#This Row],[Microciclo 2]]+Tabla212182430[[#This Row],[Microciclo 3]]+Tabla212182430[[#This Row],[Microciclo 4]])/4</f>
        <v>0</v>
      </c>
    </row>
    <row r="166" spans="2:33" x14ac:dyDescent="0.25">
      <c r="B166" s="1" t="s">
        <v>8</v>
      </c>
      <c r="F166">
        <f t="shared" ref="F166:F173" si="16">PRODUCT(D166,E166)</f>
        <v>0</v>
      </c>
      <c r="H166" s="1" t="s">
        <v>8</v>
      </c>
      <c r="L166">
        <f t="shared" ref="L166:L173" si="17">PRODUCT(J166,K166)</f>
        <v>0</v>
      </c>
      <c r="N166" s="1" t="s">
        <v>8</v>
      </c>
      <c r="R166">
        <f t="shared" ref="R166:R173" si="18">PRODUCT(P166,Q166)</f>
        <v>0</v>
      </c>
      <c r="T166" s="1" t="s">
        <v>8</v>
      </c>
      <c r="X166">
        <f t="shared" ref="X166:X173" si="19">PRODUCT(V166,W166)</f>
        <v>0</v>
      </c>
      <c r="AB166" t="s">
        <v>20</v>
      </c>
      <c r="AC166" t="e">
        <f>D181</f>
        <v>#DIV/0!</v>
      </c>
      <c r="AD166" t="e">
        <f>J181</f>
        <v>#DIV/0!</v>
      </c>
      <c r="AE166" t="e">
        <f>P181</f>
        <v>#DIV/0!</v>
      </c>
      <c r="AF166" t="e">
        <f>V181</f>
        <v>#DIV/0!</v>
      </c>
    </row>
    <row r="167" spans="2:33" x14ac:dyDescent="0.25">
      <c r="B167" s="1" t="s">
        <v>9</v>
      </c>
      <c r="F167">
        <f t="shared" si="16"/>
        <v>0</v>
      </c>
      <c r="H167" s="1" t="s">
        <v>9</v>
      </c>
      <c r="L167">
        <f t="shared" si="17"/>
        <v>0</v>
      </c>
      <c r="N167" s="1" t="s">
        <v>9</v>
      </c>
      <c r="R167">
        <f t="shared" si="18"/>
        <v>0</v>
      </c>
      <c r="T167" s="1" t="s">
        <v>9</v>
      </c>
      <c r="X167">
        <f t="shared" si="19"/>
        <v>0</v>
      </c>
      <c r="AB167" t="s">
        <v>29</v>
      </c>
      <c r="AG167">
        <f>SUM(AC164,AD164,AE164,AF164)</f>
        <v>0</v>
      </c>
    </row>
    <row r="168" spans="2:33" x14ac:dyDescent="0.25">
      <c r="B168" s="1" t="s">
        <v>10</v>
      </c>
      <c r="F168">
        <f t="shared" si="16"/>
        <v>0</v>
      </c>
      <c r="H168" s="1" t="s">
        <v>10</v>
      </c>
      <c r="L168">
        <f t="shared" si="17"/>
        <v>0</v>
      </c>
      <c r="N168" s="1" t="s">
        <v>10</v>
      </c>
      <c r="R168">
        <f t="shared" si="18"/>
        <v>0</v>
      </c>
      <c r="T168" s="1" t="s">
        <v>10</v>
      </c>
      <c r="X168">
        <f t="shared" si="19"/>
        <v>0</v>
      </c>
      <c r="AB168" t="s">
        <v>30</v>
      </c>
      <c r="AG168">
        <f>AG167/4</f>
        <v>0</v>
      </c>
    </row>
    <row r="169" spans="2:33" x14ac:dyDescent="0.25">
      <c r="B169" s="1" t="s">
        <v>11</v>
      </c>
      <c r="F169">
        <f t="shared" si="16"/>
        <v>0</v>
      </c>
      <c r="H169" s="1" t="s">
        <v>11</v>
      </c>
      <c r="L169">
        <f t="shared" si="17"/>
        <v>0</v>
      </c>
      <c r="N169" s="1" t="s">
        <v>11</v>
      </c>
      <c r="R169">
        <f t="shared" si="18"/>
        <v>0</v>
      </c>
      <c r="T169" s="1" t="s">
        <v>11</v>
      </c>
      <c r="X169">
        <f t="shared" si="19"/>
        <v>0</v>
      </c>
    </row>
    <row r="170" spans="2:33" x14ac:dyDescent="0.25">
      <c r="B170" s="1" t="s">
        <v>12</v>
      </c>
      <c r="F170">
        <f t="shared" si="16"/>
        <v>0</v>
      </c>
      <c r="H170" s="1" t="s">
        <v>12</v>
      </c>
      <c r="L170">
        <f t="shared" si="17"/>
        <v>0</v>
      </c>
      <c r="N170" s="1" t="s">
        <v>12</v>
      </c>
      <c r="R170">
        <f t="shared" si="18"/>
        <v>0</v>
      </c>
      <c r="T170" s="1" t="s">
        <v>12</v>
      </c>
      <c r="X170">
        <f t="shared" si="19"/>
        <v>0</v>
      </c>
    </row>
    <row r="171" spans="2:33" x14ac:dyDescent="0.25">
      <c r="B171" s="1" t="s">
        <v>13</v>
      </c>
      <c r="F171">
        <f t="shared" si="16"/>
        <v>0</v>
      </c>
      <c r="H171" s="1" t="s">
        <v>13</v>
      </c>
      <c r="L171">
        <f t="shared" si="17"/>
        <v>0</v>
      </c>
      <c r="N171" s="1" t="s">
        <v>13</v>
      </c>
      <c r="R171">
        <f t="shared" si="18"/>
        <v>0</v>
      </c>
      <c r="T171" s="1" t="s">
        <v>13</v>
      </c>
      <c r="X171">
        <f t="shared" si="19"/>
        <v>0</v>
      </c>
    </row>
    <row r="172" spans="2:33" x14ac:dyDescent="0.25">
      <c r="B172" s="1" t="s">
        <v>14</v>
      </c>
      <c r="F172">
        <f t="shared" si="16"/>
        <v>0</v>
      </c>
      <c r="H172" s="1" t="s">
        <v>14</v>
      </c>
      <c r="L172">
        <f t="shared" si="17"/>
        <v>0</v>
      </c>
      <c r="N172" s="1" t="s">
        <v>14</v>
      </c>
      <c r="R172">
        <f t="shared" si="18"/>
        <v>0</v>
      </c>
      <c r="T172" s="1" t="s">
        <v>14</v>
      </c>
      <c r="X172">
        <f t="shared" si="19"/>
        <v>0</v>
      </c>
    </row>
    <row r="173" spans="2:33" x14ac:dyDescent="0.25">
      <c r="F173">
        <f t="shared" si="16"/>
        <v>0</v>
      </c>
      <c r="H173" s="1"/>
      <c r="J173">
        <v>0</v>
      </c>
      <c r="K173">
        <v>0</v>
      </c>
      <c r="L173">
        <f t="shared" si="17"/>
        <v>0</v>
      </c>
      <c r="R173">
        <f t="shared" si="18"/>
        <v>0</v>
      </c>
      <c r="X173">
        <f t="shared" si="19"/>
        <v>0</v>
      </c>
      <c r="Y173" t="s">
        <v>79</v>
      </c>
      <c r="Z173" t="e">
        <f>(D180+J140+P140+V140)/4</f>
        <v>#DIV/0!</v>
      </c>
    </row>
    <row r="174" spans="2:33" x14ac:dyDescent="0.25">
      <c r="B174" s="1"/>
      <c r="F174" s="2">
        <f>PRODUCT(D174,E174)</f>
        <v>0</v>
      </c>
      <c r="H174" s="1"/>
      <c r="L174" s="2">
        <f>PRODUCT(J174,K174)</f>
        <v>0</v>
      </c>
      <c r="N174" s="1"/>
      <c r="R174" s="2">
        <f>PRODUCT(P174,Q174)</f>
        <v>0</v>
      </c>
      <c r="T174" s="1"/>
      <c r="X174" s="2">
        <f>PRODUCT(V174,W174)</f>
        <v>0</v>
      </c>
      <c r="Y174" t="s">
        <v>80</v>
      </c>
      <c r="Z174" t="e">
        <f>(J180+D180+V139+P139)/4</f>
        <v>#DIV/0!</v>
      </c>
    </row>
    <row r="175" spans="2:33" x14ac:dyDescent="0.25">
      <c r="B175" s="1"/>
      <c r="C175" t="s">
        <v>91</v>
      </c>
      <c r="F175" s="2">
        <f>PRODUCT(D175,E175)</f>
        <v>0</v>
      </c>
      <c r="H175" s="1"/>
      <c r="I175" t="s">
        <v>92</v>
      </c>
      <c r="L175" s="2">
        <f>PRODUCT(J175,K175)</f>
        <v>0</v>
      </c>
      <c r="N175" s="1"/>
      <c r="O175" t="s">
        <v>93</v>
      </c>
      <c r="R175" s="2">
        <f>PRODUCT(P175,Q175)</f>
        <v>0</v>
      </c>
      <c r="T175" s="1"/>
      <c r="U175" t="s">
        <v>94</v>
      </c>
      <c r="X175" s="2">
        <f>PRODUCT(V175,W175)</f>
        <v>0</v>
      </c>
      <c r="Y175" t="s">
        <v>81</v>
      </c>
      <c r="Z175" t="e">
        <f>(P180+J180+D180+V140)/4</f>
        <v>#DIV/0!</v>
      </c>
    </row>
    <row r="176" spans="2:33" x14ac:dyDescent="0.25">
      <c r="C176" t="s">
        <v>15</v>
      </c>
      <c r="D176">
        <f>SUM(F166,F167,F168,F169,F170,F171,F172,F173)</f>
        <v>0</v>
      </c>
      <c r="I176" t="s">
        <v>15</v>
      </c>
      <c r="J176">
        <f>SUM(L166,L167,L168,L169,L170,L171,L172,L173)</f>
        <v>0</v>
      </c>
      <c r="O176" t="s">
        <v>15</v>
      </c>
      <c r="P176">
        <f>SUM(R166,R167,R168,R169,R170,R171,R172,R173)</f>
        <v>0</v>
      </c>
      <c r="U176" t="s">
        <v>15</v>
      </c>
      <c r="V176">
        <f>SUM(X166,X167,X168,X169,X170,X171,X172,X173)</f>
        <v>0</v>
      </c>
      <c r="Y176" t="s">
        <v>72</v>
      </c>
      <c r="Z176" t="e">
        <f>(D180+J180+P180+V180)/4</f>
        <v>#DIV/0!</v>
      </c>
    </row>
    <row r="177" spans="3:31" x14ac:dyDescent="0.25">
      <c r="C177" t="s">
        <v>17</v>
      </c>
      <c r="D177">
        <f>D176/7</f>
        <v>0</v>
      </c>
      <c r="I177" t="s">
        <v>17</v>
      </c>
      <c r="J177">
        <f>J176/7</f>
        <v>0</v>
      </c>
      <c r="O177" t="s">
        <v>17</v>
      </c>
      <c r="P177">
        <f>P176/7</f>
        <v>0</v>
      </c>
      <c r="U177" t="s">
        <v>17</v>
      </c>
      <c r="V177">
        <f>V176/7</f>
        <v>0</v>
      </c>
    </row>
    <row r="178" spans="3:31" x14ac:dyDescent="0.25">
      <c r="C178" t="s">
        <v>18</v>
      </c>
      <c r="D178">
        <f>STDEV(F166,F167,F168,F172,F169,F170,FF280,F170,F171)</f>
        <v>0</v>
      </c>
      <c r="I178" t="s">
        <v>18</v>
      </c>
      <c r="J178" s="6">
        <f>STDEV(L166,L167,L168,L169,L170,L171,L172,L173)</f>
        <v>0</v>
      </c>
      <c r="O178" t="s">
        <v>18</v>
      </c>
      <c r="P178">
        <f>STDEV(R166,R167,R168,R169,R170,R171,R172)</f>
        <v>0</v>
      </c>
      <c r="U178" t="s">
        <v>18</v>
      </c>
      <c r="V178">
        <f>STDEV(X166,X167,X168,X169,X170,X171,X172)</f>
        <v>0</v>
      </c>
    </row>
    <row r="179" spans="3:31" x14ac:dyDescent="0.25">
      <c r="C179" t="s">
        <v>19</v>
      </c>
      <c r="D179" s="5" t="e">
        <f>D177/D178</f>
        <v>#DIV/0!</v>
      </c>
      <c r="I179" t="s">
        <v>19</v>
      </c>
      <c r="J179" s="5" t="e">
        <f>J177/J178</f>
        <v>#DIV/0!</v>
      </c>
      <c r="O179" t="s">
        <v>19</v>
      </c>
      <c r="P179" s="5" t="e">
        <f>P177/P178</f>
        <v>#DIV/0!</v>
      </c>
      <c r="U179" t="s">
        <v>19</v>
      </c>
      <c r="V179" s="5" t="e">
        <f>V177/V178</f>
        <v>#DIV/0!</v>
      </c>
    </row>
    <row r="180" spans="3:31" x14ac:dyDescent="0.25">
      <c r="C180" t="s">
        <v>16</v>
      </c>
      <c r="D180" s="6" t="e">
        <f>PRODUCT(D176,D179)</f>
        <v>#DIV/0!</v>
      </c>
      <c r="I180" t="s">
        <v>16</v>
      </c>
      <c r="J180" s="6" t="e">
        <f>PRODUCT(J176,J179)</f>
        <v>#DIV/0!</v>
      </c>
      <c r="O180" t="s">
        <v>16</v>
      </c>
      <c r="P180" s="6" t="e">
        <f>PRODUCT(P176,P179)</f>
        <v>#DIV/0!</v>
      </c>
      <c r="U180" t="s">
        <v>16</v>
      </c>
      <c r="V180" s="6" t="e">
        <f>PRODUCT(V176,V179)</f>
        <v>#DIV/0!</v>
      </c>
    </row>
    <row r="181" spans="3:31" x14ac:dyDescent="0.25">
      <c r="C181" t="s">
        <v>20</v>
      </c>
      <c r="D181" s="6" t="e">
        <f>(D177)/((D137+J137+P137+V137)/(4))</f>
        <v>#DIV/0!</v>
      </c>
      <c r="I181" t="s">
        <v>20</v>
      </c>
      <c r="J181" s="6" t="e">
        <f>(J177)/((D177+V137+P137+J137)/(4))</f>
        <v>#DIV/0!</v>
      </c>
      <c r="O181" t="s">
        <v>20</v>
      </c>
      <c r="P181" s="6" t="e">
        <f>(P177)/((J177+D177+V137+P137)/(4))</f>
        <v>#DIV/0!</v>
      </c>
      <c r="U181" t="s">
        <v>20</v>
      </c>
      <c r="V181" s="6" t="e">
        <f>(V177)/((P177+J177+D177+V137)/(4))</f>
        <v>#DIV/0!</v>
      </c>
    </row>
    <row r="182" spans="3:31" x14ac:dyDescent="0.25">
      <c r="C182" t="s">
        <v>21</v>
      </c>
      <c r="D182" t="e">
        <f>Z173-D180</f>
        <v>#DIV/0!</v>
      </c>
      <c r="I182" t="s">
        <v>21</v>
      </c>
      <c r="J182" t="e">
        <f>Z174-J180</f>
        <v>#DIV/0!</v>
      </c>
      <c r="O182" t="s">
        <v>21</v>
      </c>
      <c r="P182" s="6" t="e">
        <f>Z175-P180</f>
        <v>#DIV/0!</v>
      </c>
      <c r="U182" t="s">
        <v>21</v>
      </c>
      <c r="V182" t="e">
        <f>Z176-V180</f>
        <v>#DIV/0!</v>
      </c>
    </row>
    <row r="183" spans="3:31" x14ac:dyDescent="0.25">
      <c r="C183" t="s">
        <v>57</v>
      </c>
      <c r="D183" t="e">
        <f>(D176-V136)*100/V136</f>
        <v>#DIV/0!</v>
      </c>
      <c r="I183" t="s">
        <v>57</v>
      </c>
      <c r="J183" s="4" t="e">
        <f>(J176-D176)*100/D176</f>
        <v>#DIV/0!</v>
      </c>
      <c r="O183" t="s">
        <v>57</v>
      </c>
      <c r="P183" s="4" t="e">
        <f>(P176-J176)*100/J176</f>
        <v>#DIV/0!</v>
      </c>
      <c r="U183" t="s">
        <v>57</v>
      </c>
      <c r="V183" s="4" t="e">
        <f>(V176-P176)*100/P176</f>
        <v>#DIV/0!</v>
      </c>
    </row>
    <row r="185" spans="3:31" x14ac:dyDescent="0.25">
      <c r="AB185" t="s">
        <v>32</v>
      </c>
      <c r="AC185" t="s">
        <v>19</v>
      </c>
      <c r="AD185" t="s">
        <v>34</v>
      </c>
      <c r="AE185" t="s">
        <v>35</v>
      </c>
    </row>
    <row r="186" spans="3:31" x14ac:dyDescent="0.25">
      <c r="AB186" t="s">
        <v>25</v>
      </c>
      <c r="AC186" s="3" t="e">
        <f>D179</f>
        <v>#DIV/0!</v>
      </c>
      <c r="AD186" t="e">
        <f>D180</f>
        <v>#DIV/0!</v>
      </c>
      <c r="AE186" t="e">
        <f>D182</f>
        <v>#DIV/0!</v>
      </c>
    </row>
    <row r="187" spans="3:31" x14ac:dyDescent="0.25">
      <c r="AB187" t="s">
        <v>26</v>
      </c>
      <c r="AC187" s="3" t="e">
        <f>J179</f>
        <v>#DIV/0!</v>
      </c>
      <c r="AD187" t="e">
        <f>J180</f>
        <v>#DIV/0!</v>
      </c>
      <c r="AE187" t="e">
        <f>J182</f>
        <v>#DIV/0!</v>
      </c>
    </row>
    <row r="188" spans="3:31" x14ac:dyDescent="0.25">
      <c r="AB188" t="s">
        <v>27</v>
      </c>
      <c r="AC188" s="3" t="e">
        <f>P179</f>
        <v>#DIV/0!</v>
      </c>
      <c r="AD188" t="e">
        <f>P180</f>
        <v>#DIV/0!</v>
      </c>
      <c r="AE188" t="e">
        <f>P182</f>
        <v>#DIV/0!</v>
      </c>
    </row>
    <row r="189" spans="3:31" x14ac:dyDescent="0.25">
      <c r="AB189" t="s">
        <v>28</v>
      </c>
      <c r="AC189" s="3" t="e">
        <f>V179</f>
        <v>#DIV/0!</v>
      </c>
      <c r="AD189" t="e">
        <f>V180</f>
        <v>#DIV/0!</v>
      </c>
      <c r="AE189" t="e">
        <f>V182</f>
        <v>#DIV/0!</v>
      </c>
    </row>
    <row r="202" spans="2:33" x14ac:dyDescent="0.25">
      <c r="B202" s="1" t="s">
        <v>1</v>
      </c>
    </row>
    <row r="203" spans="2:33" x14ac:dyDescent="0.25">
      <c r="B203" s="1" t="s">
        <v>116</v>
      </c>
      <c r="D203" s="1" t="s">
        <v>117</v>
      </c>
      <c r="H203" s="1" t="s">
        <v>116</v>
      </c>
      <c r="J203" s="1" t="s">
        <v>117</v>
      </c>
      <c r="N203" s="1" t="s">
        <v>116</v>
      </c>
      <c r="P203" s="1" t="s">
        <v>117</v>
      </c>
      <c r="T203" s="1" t="s">
        <v>116</v>
      </c>
      <c r="V203" s="1" t="s">
        <v>117</v>
      </c>
      <c r="AB203" t="s">
        <v>33</v>
      </c>
      <c r="AC203" t="s">
        <v>25</v>
      </c>
      <c r="AD203" t="s">
        <v>26</v>
      </c>
      <c r="AE203" t="s">
        <v>27</v>
      </c>
      <c r="AF203" t="s">
        <v>28</v>
      </c>
      <c r="AG203" t="s">
        <v>31</v>
      </c>
    </row>
    <row r="204" spans="2:33" x14ac:dyDescent="0.25">
      <c r="B204" s="1" t="s">
        <v>2</v>
      </c>
      <c r="D204" s="1" t="s">
        <v>60</v>
      </c>
      <c r="H204" s="1" t="s">
        <v>2</v>
      </c>
      <c r="J204" s="1" t="s">
        <v>61</v>
      </c>
      <c r="N204" s="1" t="s">
        <v>2</v>
      </c>
      <c r="P204" s="1" t="s">
        <v>73</v>
      </c>
      <c r="T204" s="1" t="s">
        <v>2</v>
      </c>
      <c r="V204" s="1" t="s">
        <v>74</v>
      </c>
      <c r="AB204" t="s">
        <v>15</v>
      </c>
      <c r="AC204">
        <f>D216</f>
        <v>0</v>
      </c>
      <c r="AD204">
        <f>J216</f>
        <v>0</v>
      </c>
      <c r="AE204">
        <f>P216</f>
        <v>0</v>
      </c>
      <c r="AF204">
        <f>V216</f>
        <v>0</v>
      </c>
      <c r="AG204">
        <f>(Tabla21218243036[[#This Row],[Microciclo 1]]+Tabla21218243036[[#This Row],[Microciclo 2]]+Tabla21218243036[[#This Row],[Microciclo 3]]+Tabla21218243036[[#This Row],[Microciclo 4]])</f>
        <v>0</v>
      </c>
    </row>
    <row r="205" spans="2:33" x14ac:dyDescent="0.25">
      <c r="B205" s="1" t="s">
        <v>0</v>
      </c>
      <c r="C205" s="1" t="s">
        <v>4</v>
      </c>
      <c r="D205" t="s">
        <v>5</v>
      </c>
      <c r="E205" s="1" t="s">
        <v>6</v>
      </c>
      <c r="F205" s="1" t="s">
        <v>7</v>
      </c>
      <c r="H205" s="1" t="s">
        <v>0</v>
      </c>
      <c r="I205" s="1" t="s">
        <v>4</v>
      </c>
      <c r="J205" t="s">
        <v>5</v>
      </c>
      <c r="K205" s="1" t="s">
        <v>6</v>
      </c>
      <c r="L205" s="1" t="s">
        <v>7</v>
      </c>
      <c r="N205" s="1" t="s">
        <v>0</v>
      </c>
      <c r="O205" s="1" t="s">
        <v>4</v>
      </c>
      <c r="P205" t="s">
        <v>5</v>
      </c>
      <c r="Q205" s="1" t="s">
        <v>6</v>
      </c>
      <c r="R205" s="1" t="s">
        <v>7</v>
      </c>
      <c r="T205" s="1" t="s">
        <v>0</v>
      </c>
      <c r="U205" s="1" t="s">
        <v>4</v>
      </c>
      <c r="V205" t="s">
        <v>5</v>
      </c>
      <c r="W205" s="1" t="s">
        <v>6</v>
      </c>
      <c r="X205" s="1" t="s">
        <v>7</v>
      </c>
      <c r="AB205" t="s">
        <v>17</v>
      </c>
      <c r="AC205">
        <f>D217</f>
        <v>0</v>
      </c>
      <c r="AD205">
        <f>J217</f>
        <v>0</v>
      </c>
      <c r="AE205">
        <f>P217</f>
        <v>0</v>
      </c>
      <c r="AF205">
        <f>V217</f>
        <v>0</v>
      </c>
      <c r="AG205">
        <f>(Tabla21218243036[[#This Row],[Microciclo 1]]+Tabla21218243036[[#This Row],[Microciclo 2]]+Tabla21218243036[[#This Row],[Microciclo 3]]+Tabla21218243036[[#This Row],[Microciclo 4]])/4</f>
        <v>0</v>
      </c>
    </row>
    <row r="206" spans="2:33" x14ac:dyDescent="0.25">
      <c r="B206" s="1" t="s">
        <v>8</v>
      </c>
      <c r="F206">
        <f t="shared" ref="F206:F213" si="20">PRODUCT(D206,E206)</f>
        <v>0</v>
      </c>
      <c r="H206" s="1" t="s">
        <v>8</v>
      </c>
      <c r="L206">
        <f t="shared" ref="L206:L213" si="21">PRODUCT(J206,K206)</f>
        <v>0</v>
      </c>
      <c r="N206" s="1" t="s">
        <v>8</v>
      </c>
      <c r="R206">
        <f t="shared" ref="R206:R213" si="22">PRODUCT(P206,Q206)</f>
        <v>0</v>
      </c>
      <c r="T206" s="1" t="s">
        <v>8</v>
      </c>
      <c r="X206">
        <f t="shared" ref="X206:X213" si="23">PRODUCT(V206,W206)</f>
        <v>0</v>
      </c>
      <c r="AB206" t="s">
        <v>20</v>
      </c>
      <c r="AC206" t="e">
        <f>D221</f>
        <v>#DIV/0!</v>
      </c>
      <c r="AD206" t="e">
        <f>J221</f>
        <v>#DIV/0!</v>
      </c>
      <c r="AE206" t="e">
        <f>P221</f>
        <v>#DIV/0!</v>
      </c>
      <c r="AF206" t="e">
        <f>V221</f>
        <v>#DIV/0!</v>
      </c>
    </row>
    <row r="207" spans="2:33" x14ac:dyDescent="0.25">
      <c r="B207" s="1" t="s">
        <v>9</v>
      </c>
      <c r="F207">
        <f t="shared" si="20"/>
        <v>0</v>
      </c>
      <c r="H207" s="1" t="s">
        <v>9</v>
      </c>
      <c r="L207">
        <f t="shared" si="21"/>
        <v>0</v>
      </c>
      <c r="N207" s="1" t="s">
        <v>9</v>
      </c>
      <c r="R207">
        <f t="shared" si="22"/>
        <v>0</v>
      </c>
      <c r="T207" s="1" t="s">
        <v>9</v>
      </c>
      <c r="X207">
        <f t="shared" si="23"/>
        <v>0</v>
      </c>
      <c r="AB207" t="s">
        <v>29</v>
      </c>
      <c r="AG207">
        <f>SUM(AC204,AD204,AE204,AF204)</f>
        <v>0</v>
      </c>
    </row>
    <row r="208" spans="2:33" x14ac:dyDescent="0.25">
      <c r="B208" s="1" t="s">
        <v>10</v>
      </c>
      <c r="F208">
        <f t="shared" si="20"/>
        <v>0</v>
      </c>
      <c r="H208" s="1" t="s">
        <v>10</v>
      </c>
      <c r="L208">
        <f t="shared" si="21"/>
        <v>0</v>
      </c>
      <c r="N208" s="1" t="s">
        <v>10</v>
      </c>
      <c r="R208">
        <f t="shared" si="22"/>
        <v>0</v>
      </c>
      <c r="T208" s="1" t="s">
        <v>10</v>
      </c>
      <c r="X208">
        <f t="shared" si="23"/>
        <v>0</v>
      </c>
      <c r="AB208" t="s">
        <v>30</v>
      </c>
      <c r="AG208">
        <f>AG207/4</f>
        <v>0</v>
      </c>
    </row>
    <row r="209" spans="2:26" x14ac:dyDescent="0.25">
      <c r="B209" s="1" t="s">
        <v>11</v>
      </c>
      <c r="F209">
        <f t="shared" si="20"/>
        <v>0</v>
      </c>
      <c r="H209" s="1" t="s">
        <v>11</v>
      </c>
      <c r="L209">
        <f t="shared" si="21"/>
        <v>0</v>
      </c>
      <c r="N209" s="1" t="s">
        <v>11</v>
      </c>
      <c r="R209">
        <f t="shared" si="22"/>
        <v>0</v>
      </c>
      <c r="T209" s="1" t="s">
        <v>11</v>
      </c>
      <c r="X209">
        <f t="shared" si="23"/>
        <v>0</v>
      </c>
    </row>
    <row r="210" spans="2:26" x14ac:dyDescent="0.25">
      <c r="B210" s="1" t="s">
        <v>12</v>
      </c>
      <c r="F210">
        <f t="shared" si="20"/>
        <v>0</v>
      </c>
      <c r="H210" s="1" t="s">
        <v>12</v>
      </c>
      <c r="L210">
        <f t="shared" si="21"/>
        <v>0</v>
      </c>
      <c r="N210" s="1" t="s">
        <v>12</v>
      </c>
      <c r="R210">
        <f t="shared" si="22"/>
        <v>0</v>
      </c>
      <c r="T210" s="1" t="s">
        <v>12</v>
      </c>
      <c r="X210">
        <f t="shared" si="23"/>
        <v>0</v>
      </c>
    </row>
    <row r="211" spans="2:26" x14ac:dyDescent="0.25">
      <c r="B211" s="1" t="s">
        <v>13</v>
      </c>
      <c r="F211">
        <f t="shared" si="20"/>
        <v>0</v>
      </c>
      <c r="H211" s="1" t="s">
        <v>13</v>
      </c>
      <c r="L211">
        <f t="shared" si="21"/>
        <v>0</v>
      </c>
      <c r="N211" s="1" t="s">
        <v>13</v>
      </c>
      <c r="R211">
        <f t="shared" si="22"/>
        <v>0</v>
      </c>
      <c r="T211" s="1" t="s">
        <v>13</v>
      </c>
      <c r="X211">
        <f t="shared" si="23"/>
        <v>0</v>
      </c>
    </row>
    <row r="212" spans="2:26" x14ac:dyDescent="0.25">
      <c r="B212" s="1" t="s">
        <v>14</v>
      </c>
      <c r="F212">
        <f t="shared" si="20"/>
        <v>0</v>
      </c>
      <c r="H212" s="1" t="s">
        <v>14</v>
      </c>
      <c r="L212">
        <f t="shared" si="21"/>
        <v>0</v>
      </c>
      <c r="N212" s="1" t="s">
        <v>14</v>
      </c>
      <c r="R212">
        <f t="shared" si="22"/>
        <v>0</v>
      </c>
      <c r="T212" s="1" t="s">
        <v>14</v>
      </c>
      <c r="X212">
        <f t="shared" si="23"/>
        <v>0</v>
      </c>
    </row>
    <row r="213" spans="2:26" x14ac:dyDescent="0.25">
      <c r="F213">
        <f t="shared" si="20"/>
        <v>0</v>
      </c>
      <c r="H213" s="1"/>
      <c r="L213">
        <f t="shared" si="21"/>
        <v>0</v>
      </c>
      <c r="R213">
        <f t="shared" si="22"/>
        <v>0</v>
      </c>
      <c r="X213">
        <f t="shared" si="23"/>
        <v>0</v>
      </c>
      <c r="Y213" t="s">
        <v>82</v>
      </c>
      <c r="Z213" t="e">
        <f>(D220+J180+P180+V180)/4</f>
        <v>#DIV/0!</v>
      </c>
    </row>
    <row r="214" spans="2:26" x14ac:dyDescent="0.25">
      <c r="B214" s="1"/>
      <c r="F214" s="2">
        <f>PRODUCT(D214,E214)</f>
        <v>0</v>
      </c>
      <c r="H214" s="1"/>
      <c r="L214" s="2">
        <f>PRODUCT(J214,K214)</f>
        <v>0</v>
      </c>
      <c r="N214" s="1"/>
      <c r="R214" s="2">
        <f>PRODUCT(P214,Q214)</f>
        <v>0</v>
      </c>
      <c r="T214" s="1"/>
      <c r="X214" s="2">
        <f>PRODUCT(V214,W214)</f>
        <v>0</v>
      </c>
      <c r="Y214" t="s">
        <v>83</v>
      </c>
      <c r="Z214" t="e">
        <f>(J220+D220+V180+P180)/4</f>
        <v>#DIV/0!</v>
      </c>
    </row>
    <row r="215" spans="2:26" x14ac:dyDescent="0.25">
      <c r="B215" s="1"/>
      <c r="C215" t="s">
        <v>95</v>
      </c>
      <c r="F215" s="2">
        <f>PRODUCT(D215,E215)</f>
        <v>0</v>
      </c>
      <c r="H215" s="1"/>
      <c r="I215" t="s">
        <v>96</v>
      </c>
      <c r="L215" s="2">
        <f>PRODUCT(J215,K215)</f>
        <v>0</v>
      </c>
      <c r="N215" s="1"/>
      <c r="O215" t="s">
        <v>97</v>
      </c>
      <c r="R215" s="2">
        <f>PRODUCT(P215,Q215)</f>
        <v>0</v>
      </c>
      <c r="T215" s="1"/>
      <c r="U215" t="s">
        <v>98</v>
      </c>
      <c r="X215" s="2">
        <f>PRODUCT(V215,W215)</f>
        <v>0</v>
      </c>
      <c r="Y215" t="s">
        <v>84</v>
      </c>
      <c r="Z215" t="e">
        <f>(P220+J220+D220+V180)/4</f>
        <v>#DIV/0!</v>
      </c>
    </row>
    <row r="216" spans="2:26" x14ac:dyDescent="0.25">
      <c r="C216" t="s">
        <v>15</v>
      </c>
      <c r="D216">
        <f>SUM(F206,F207,F208,F209,F210,F211,F212,F213)</f>
        <v>0</v>
      </c>
      <c r="I216" t="s">
        <v>15</v>
      </c>
      <c r="J216">
        <f>SUM(L206,L207,L208,L209,L210,L211,L212,L213)</f>
        <v>0</v>
      </c>
      <c r="O216" t="s">
        <v>15</v>
      </c>
      <c r="P216">
        <f>SUM(R206,R207,R208,R209,R210,R211,R212,R213)</f>
        <v>0</v>
      </c>
      <c r="U216" t="s">
        <v>15</v>
      </c>
      <c r="V216">
        <f>SUM(X206,X207,X208,X209,X210,X211,X212,X213)</f>
        <v>0</v>
      </c>
      <c r="Y216" t="s">
        <v>75</v>
      </c>
      <c r="Z216" t="e">
        <f>(D220+J220+P220+V220)/4</f>
        <v>#DIV/0!</v>
      </c>
    </row>
    <row r="217" spans="2:26" x14ac:dyDescent="0.25">
      <c r="C217" t="s">
        <v>17</v>
      </c>
      <c r="D217">
        <f>D216/7</f>
        <v>0</v>
      </c>
      <c r="I217" t="s">
        <v>17</v>
      </c>
      <c r="J217">
        <f>J216/7</f>
        <v>0</v>
      </c>
      <c r="O217" t="s">
        <v>17</v>
      </c>
      <c r="P217">
        <f>P216/7</f>
        <v>0</v>
      </c>
      <c r="U217" t="s">
        <v>17</v>
      </c>
      <c r="V217">
        <f>V216/7</f>
        <v>0</v>
      </c>
    </row>
    <row r="218" spans="2:26" x14ac:dyDescent="0.25">
      <c r="C218" t="s">
        <v>18</v>
      </c>
      <c r="D218">
        <f>STDEV(F206,F207,F208,F212,F209,F210,FF320,F210,F211)</f>
        <v>0</v>
      </c>
      <c r="I218" t="s">
        <v>18</v>
      </c>
      <c r="J218" s="6">
        <f>STDEV(L206,L207,L208,L209,L210,L211,L212,L213)</f>
        <v>0</v>
      </c>
      <c r="O218" t="s">
        <v>18</v>
      </c>
      <c r="P218">
        <f>STDEV(R206,R207,R208,R209,R210,R211,R212)</f>
        <v>0</v>
      </c>
      <c r="U218" t="s">
        <v>18</v>
      </c>
      <c r="V218">
        <f>STDEV(X206,X207,X208,X209,X210,X211,X212)</f>
        <v>0</v>
      </c>
    </row>
    <row r="219" spans="2:26" x14ac:dyDescent="0.25">
      <c r="C219" t="s">
        <v>19</v>
      </c>
      <c r="D219" s="5" t="e">
        <f>D217/D218</f>
        <v>#DIV/0!</v>
      </c>
      <c r="I219" t="s">
        <v>19</v>
      </c>
      <c r="J219" s="5" t="e">
        <f>J217/J218</f>
        <v>#DIV/0!</v>
      </c>
      <c r="O219" t="s">
        <v>19</v>
      </c>
      <c r="P219" s="5" t="e">
        <f>P217/P218</f>
        <v>#DIV/0!</v>
      </c>
      <c r="U219" t="s">
        <v>19</v>
      </c>
      <c r="V219" s="5" t="e">
        <f>V217/V218</f>
        <v>#DIV/0!</v>
      </c>
    </row>
    <row r="220" spans="2:26" x14ac:dyDescent="0.25">
      <c r="C220" t="s">
        <v>16</v>
      </c>
      <c r="D220" s="6" t="e">
        <f>PRODUCT(D216,D219)</f>
        <v>#DIV/0!</v>
      </c>
      <c r="I220" t="s">
        <v>16</v>
      </c>
      <c r="J220" s="6" t="e">
        <f>PRODUCT(J216,J219)</f>
        <v>#DIV/0!</v>
      </c>
      <c r="O220" t="s">
        <v>16</v>
      </c>
      <c r="P220" s="6" t="e">
        <f>PRODUCT(P216,P219)</f>
        <v>#DIV/0!</v>
      </c>
      <c r="U220" t="s">
        <v>16</v>
      </c>
      <c r="V220" s="6" t="e">
        <f>PRODUCT(V216,V219)</f>
        <v>#DIV/0!</v>
      </c>
    </row>
    <row r="221" spans="2:26" x14ac:dyDescent="0.25">
      <c r="C221" t="s">
        <v>20</v>
      </c>
      <c r="D221" s="6" t="e">
        <f>(D217)/((D177+J177+P177+V177)/(4))</f>
        <v>#DIV/0!</v>
      </c>
      <c r="I221" t="s">
        <v>20</v>
      </c>
      <c r="J221" s="6" t="e">
        <f>(J217)/((D217+V177+P177+J177)/(4))</f>
        <v>#DIV/0!</v>
      </c>
      <c r="O221" t="s">
        <v>20</v>
      </c>
      <c r="P221" s="6" t="e">
        <f>(P217)/((J217+D217+V177+P177)/(4))</f>
        <v>#DIV/0!</v>
      </c>
      <c r="U221" t="s">
        <v>20</v>
      </c>
      <c r="V221" s="6" t="e">
        <f>(V217)/((P217+J217+D217+V177)/(4))</f>
        <v>#DIV/0!</v>
      </c>
    </row>
    <row r="222" spans="2:26" x14ac:dyDescent="0.25">
      <c r="C222" t="s">
        <v>21</v>
      </c>
      <c r="D222" t="e">
        <f>Z213-D220</f>
        <v>#DIV/0!</v>
      </c>
      <c r="I222" t="s">
        <v>21</v>
      </c>
      <c r="J222" t="e">
        <f>Z214-J220</f>
        <v>#DIV/0!</v>
      </c>
      <c r="O222" t="s">
        <v>21</v>
      </c>
      <c r="P222" s="6" t="e">
        <f>Z215-P220</f>
        <v>#DIV/0!</v>
      </c>
      <c r="U222" t="s">
        <v>21</v>
      </c>
      <c r="V222" t="e">
        <f>Z216-V220</f>
        <v>#DIV/0!</v>
      </c>
    </row>
    <row r="223" spans="2:26" x14ac:dyDescent="0.25">
      <c r="C223" t="s">
        <v>57</v>
      </c>
      <c r="D223" t="e">
        <f>(D216-V176)*100/V176</f>
        <v>#DIV/0!</v>
      </c>
      <c r="I223" t="s">
        <v>57</v>
      </c>
      <c r="J223" s="4" t="e">
        <f>(J216-D216)*100/D216</f>
        <v>#DIV/0!</v>
      </c>
      <c r="O223" t="s">
        <v>57</v>
      </c>
      <c r="P223" s="4" t="e">
        <f>(P216-J216)*100/J216</f>
        <v>#DIV/0!</v>
      </c>
      <c r="U223" t="s">
        <v>57</v>
      </c>
      <c r="V223" s="4" t="e">
        <f>(V216-P216)*100/P216</f>
        <v>#DIV/0!</v>
      </c>
    </row>
    <row r="225" spans="28:31" x14ac:dyDescent="0.25">
      <c r="AB225" t="s">
        <v>32</v>
      </c>
      <c r="AC225" t="s">
        <v>19</v>
      </c>
      <c r="AD225" t="s">
        <v>34</v>
      </c>
      <c r="AE225" t="s">
        <v>35</v>
      </c>
    </row>
    <row r="226" spans="28:31" x14ac:dyDescent="0.25">
      <c r="AB226" t="s">
        <v>25</v>
      </c>
      <c r="AC226" s="3" t="e">
        <f>D219</f>
        <v>#DIV/0!</v>
      </c>
      <c r="AD226" t="e">
        <f>D220</f>
        <v>#DIV/0!</v>
      </c>
      <c r="AE226" t="e">
        <f>D222</f>
        <v>#DIV/0!</v>
      </c>
    </row>
    <row r="227" spans="28:31" x14ac:dyDescent="0.25">
      <c r="AB227" t="s">
        <v>26</v>
      </c>
      <c r="AC227" s="3" t="e">
        <f>J219</f>
        <v>#DIV/0!</v>
      </c>
      <c r="AD227" t="e">
        <f>J220</f>
        <v>#DIV/0!</v>
      </c>
      <c r="AE227" t="e">
        <f>J222</f>
        <v>#DIV/0!</v>
      </c>
    </row>
    <row r="228" spans="28:31" x14ac:dyDescent="0.25">
      <c r="AB228" t="s">
        <v>27</v>
      </c>
      <c r="AC228" s="3" t="e">
        <f>P219</f>
        <v>#DIV/0!</v>
      </c>
      <c r="AD228" t="e">
        <f>P220</f>
        <v>#DIV/0!</v>
      </c>
      <c r="AE228" t="e">
        <f>P222</f>
        <v>#DIV/0!</v>
      </c>
    </row>
    <row r="229" spans="28:31" x14ac:dyDescent="0.25">
      <c r="AB229" t="s">
        <v>28</v>
      </c>
      <c r="AC229" s="3" t="e">
        <f>V219</f>
        <v>#DIV/0!</v>
      </c>
      <c r="AD229" t="e">
        <f>V220</f>
        <v>#DIV/0!</v>
      </c>
      <c r="AE229" t="e">
        <f>V222</f>
        <v>#DIV/0!</v>
      </c>
    </row>
    <row r="243" spans="2:33" x14ac:dyDescent="0.25">
      <c r="B243" s="1" t="s">
        <v>1</v>
      </c>
    </row>
    <row r="244" spans="2:33" x14ac:dyDescent="0.25">
      <c r="B244" s="1" t="s">
        <v>116</v>
      </c>
      <c r="D244" s="1" t="s">
        <v>117</v>
      </c>
      <c r="H244" s="1" t="s">
        <v>116</v>
      </c>
      <c r="J244" s="1" t="s">
        <v>117</v>
      </c>
      <c r="N244" s="1" t="s">
        <v>116</v>
      </c>
      <c r="P244" s="1" t="s">
        <v>117</v>
      </c>
      <c r="T244" s="1" t="s">
        <v>116</v>
      </c>
      <c r="V244" s="1" t="s">
        <v>117</v>
      </c>
      <c r="AB244" t="s">
        <v>33</v>
      </c>
      <c r="AC244" t="s">
        <v>25</v>
      </c>
      <c r="AD244" t="s">
        <v>26</v>
      </c>
      <c r="AE244" t="s">
        <v>27</v>
      </c>
      <c r="AF244" t="s">
        <v>28</v>
      </c>
      <c r="AG244" t="s">
        <v>31</v>
      </c>
    </row>
    <row r="245" spans="2:33" x14ac:dyDescent="0.25">
      <c r="B245" s="1" t="s">
        <v>2</v>
      </c>
      <c r="D245" s="1" t="s">
        <v>99</v>
      </c>
      <c r="H245" s="1" t="s">
        <v>2</v>
      </c>
      <c r="J245" s="1" t="s">
        <v>100</v>
      </c>
      <c r="N245" s="1" t="s">
        <v>2</v>
      </c>
      <c r="P245" s="1" t="s">
        <v>101</v>
      </c>
      <c r="T245" s="1" t="s">
        <v>2</v>
      </c>
      <c r="V245" s="1" t="s">
        <v>102</v>
      </c>
      <c r="AB245" t="s">
        <v>15</v>
      </c>
      <c r="AC245">
        <f>D257</f>
        <v>0</v>
      </c>
      <c r="AD245">
        <f>J257</f>
        <v>0</v>
      </c>
      <c r="AE245">
        <f>P257</f>
        <v>0</v>
      </c>
      <c r="AF245">
        <f>V257</f>
        <v>0</v>
      </c>
      <c r="AG245">
        <f>(Tabla2121824303642[[#This Row],[Microciclo 1]]+Tabla2121824303642[[#This Row],[Microciclo 2]]+Tabla2121824303642[[#This Row],[Microciclo 3]]+Tabla2121824303642[[#This Row],[Microciclo 4]])</f>
        <v>0</v>
      </c>
    </row>
    <row r="246" spans="2:33" x14ac:dyDescent="0.25">
      <c r="B246" s="1" t="s">
        <v>0</v>
      </c>
      <c r="C246" s="1" t="s">
        <v>4</v>
      </c>
      <c r="D246" t="s">
        <v>5</v>
      </c>
      <c r="E246" s="1" t="s">
        <v>6</v>
      </c>
      <c r="F246" s="1" t="s">
        <v>7</v>
      </c>
      <c r="H246" s="1" t="s">
        <v>0</v>
      </c>
      <c r="I246" s="1" t="s">
        <v>4</v>
      </c>
      <c r="J246" t="s">
        <v>5</v>
      </c>
      <c r="K246" s="1" t="s">
        <v>6</v>
      </c>
      <c r="L246" s="1" t="s">
        <v>7</v>
      </c>
      <c r="N246" s="1" t="s">
        <v>0</v>
      </c>
      <c r="O246" s="1" t="s">
        <v>4</v>
      </c>
      <c r="P246" t="s">
        <v>5</v>
      </c>
      <c r="Q246" s="1" t="s">
        <v>6</v>
      </c>
      <c r="R246" s="1" t="s">
        <v>7</v>
      </c>
      <c r="T246" s="1" t="s">
        <v>0</v>
      </c>
      <c r="U246" s="1" t="s">
        <v>4</v>
      </c>
      <c r="V246" t="s">
        <v>5</v>
      </c>
      <c r="W246" s="1" t="s">
        <v>6</v>
      </c>
      <c r="X246" s="1" t="s">
        <v>7</v>
      </c>
      <c r="AB246" t="s">
        <v>17</v>
      </c>
      <c r="AC246">
        <f>D258</f>
        <v>0</v>
      </c>
      <c r="AD246">
        <f>J258</f>
        <v>0</v>
      </c>
      <c r="AE246">
        <f>P258</f>
        <v>0</v>
      </c>
      <c r="AF246">
        <f>V258</f>
        <v>0</v>
      </c>
      <c r="AG246">
        <f>(Tabla2121824303642[[#This Row],[Microciclo 1]]+Tabla2121824303642[[#This Row],[Microciclo 2]]+Tabla2121824303642[[#This Row],[Microciclo 3]]+Tabla2121824303642[[#This Row],[Microciclo 4]])/4</f>
        <v>0</v>
      </c>
    </row>
    <row r="247" spans="2:33" x14ac:dyDescent="0.25">
      <c r="B247" s="1" t="s">
        <v>8</v>
      </c>
      <c r="F247">
        <f t="shared" ref="F247:F254" si="24">PRODUCT(D247,E247)</f>
        <v>0</v>
      </c>
      <c r="H247" s="1" t="s">
        <v>8</v>
      </c>
      <c r="L247">
        <f t="shared" ref="L247:L254" si="25">PRODUCT(J247,K247)</f>
        <v>0</v>
      </c>
      <c r="N247" s="1" t="s">
        <v>8</v>
      </c>
      <c r="R247">
        <f t="shared" ref="R247:R254" si="26">PRODUCT(P247,Q247)</f>
        <v>0</v>
      </c>
      <c r="T247" s="1" t="s">
        <v>8</v>
      </c>
      <c r="X247">
        <f t="shared" ref="X247:X254" si="27">PRODUCT(V247,W247)</f>
        <v>0</v>
      </c>
      <c r="AB247" t="s">
        <v>20</v>
      </c>
      <c r="AC247" t="e">
        <f>D262</f>
        <v>#DIV/0!</v>
      </c>
      <c r="AD247" t="e">
        <f>J262</f>
        <v>#DIV/0!</v>
      </c>
      <c r="AE247" t="e">
        <f>P262</f>
        <v>#DIV/0!</v>
      </c>
      <c r="AF247" t="e">
        <f>V262</f>
        <v>#DIV/0!</v>
      </c>
    </row>
    <row r="248" spans="2:33" x14ac:dyDescent="0.25">
      <c r="B248" s="1" t="s">
        <v>9</v>
      </c>
      <c r="F248">
        <f t="shared" si="24"/>
        <v>0</v>
      </c>
      <c r="H248" s="1" t="s">
        <v>9</v>
      </c>
      <c r="L248">
        <f t="shared" si="25"/>
        <v>0</v>
      </c>
      <c r="N248" s="1" t="s">
        <v>9</v>
      </c>
      <c r="R248">
        <f t="shared" si="26"/>
        <v>0</v>
      </c>
      <c r="T248" s="1" t="s">
        <v>9</v>
      </c>
      <c r="X248">
        <f t="shared" si="27"/>
        <v>0</v>
      </c>
      <c r="AB248" t="s">
        <v>29</v>
      </c>
      <c r="AG248">
        <f>SUM(AC245,AD245,AE245,AF245)</f>
        <v>0</v>
      </c>
    </row>
    <row r="249" spans="2:33" x14ac:dyDescent="0.25">
      <c r="B249" s="1" t="s">
        <v>10</v>
      </c>
      <c r="F249">
        <f t="shared" si="24"/>
        <v>0</v>
      </c>
      <c r="H249" s="1" t="s">
        <v>10</v>
      </c>
      <c r="L249">
        <f t="shared" si="25"/>
        <v>0</v>
      </c>
      <c r="N249" s="1" t="s">
        <v>10</v>
      </c>
      <c r="R249">
        <f t="shared" si="26"/>
        <v>0</v>
      </c>
      <c r="T249" s="1" t="s">
        <v>10</v>
      </c>
      <c r="X249">
        <f t="shared" si="27"/>
        <v>0</v>
      </c>
      <c r="AB249" t="s">
        <v>30</v>
      </c>
      <c r="AG249">
        <f>AG248/4</f>
        <v>0</v>
      </c>
    </row>
    <row r="250" spans="2:33" x14ac:dyDescent="0.25">
      <c r="B250" s="1" t="s">
        <v>11</v>
      </c>
      <c r="F250">
        <f t="shared" si="24"/>
        <v>0</v>
      </c>
      <c r="H250" s="1" t="s">
        <v>11</v>
      </c>
      <c r="L250">
        <f t="shared" si="25"/>
        <v>0</v>
      </c>
      <c r="N250" s="1" t="s">
        <v>11</v>
      </c>
      <c r="R250">
        <f t="shared" si="26"/>
        <v>0</v>
      </c>
      <c r="T250" s="1" t="s">
        <v>11</v>
      </c>
      <c r="X250">
        <f t="shared" si="27"/>
        <v>0</v>
      </c>
    </row>
    <row r="251" spans="2:33" x14ac:dyDescent="0.25">
      <c r="B251" s="1" t="s">
        <v>12</v>
      </c>
      <c r="F251">
        <f t="shared" si="24"/>
        <v>0</v>
      </c>
      <c r="H251" s="1" t="s">
        <v>12</v>
      </c>
      <c r="L251">
        <f t="shared" si="25"/>
        <v>0</v>
      </c>
      <c r="N251" s="1" t="s">
        <v>12</v>
      </c>
      <c r="R251">
        <f t="shared" si="26"/>
        <v>0</v>
      </c>
      <c r="T251" s="1" t="s">
        <v>12</v>
      </c>
      <c r="X251">
        <f t="shared" si="27"/>
        <v>0</v>
      </c>
    </row>
    <row r="252" spans="2:33" x14ac:dyDescent="0.25">
      <c r="B252" s="1" t="s">
        <v>13</v>
      </c>
      <c r="F252">
        <f t="shared" si="24"/>
        <v>0</v>
      </c>
      <c r="H252" s="1" t="s">
        <v>13</v>
      </c>
      <c r="L252">
        <f t="shared" si="25"/>
        <v>0</v>
      </c>
      <c r="N252" s="1" t="s">
        <v>13</v>
      </c>
      <c r="R252">
        <f t="shared" si="26"/>
        <v>0</v>
      </c>
      <c r="T252" s="1" t="s">
        <v>13</v>
      </c>
      <c r="X252">
        <f t="shared" si="27"/>
        <v>0</v>
      </c>
    </row>
    <row r="253" spans="2:33" x14ac:dyDescent="0.25">
      <c r="B253" s="1" t="s">
        <v>14</v>
      </c>
      <c r="F253">
        <f t="shared" si="24"/>
        <v>0</v>
      </c>
      <c r="H253" s="1" t="s">
        <v>14</v>
      </c>
      <c r="L253">
        <f t="shared" si="25"/>
        <v>0</v>
      </c>
      <c r="N253" s="1" t="s">
        <v>14</v>
      </c>
      <c r="R253">
        <f t="shared" si="26"/>
        <v>0</v>
      </c>
      <c r="T253" s="1" t="s">
        <v>14</v>
      </c>
      <c r="X253">
        <f t="shared" si="27"/>
        <v>0</v>
      </c>
      <c r="Y253" t="s">
        <v>103</v>
      </c>
      <c r="Z253" t="e">
        <f>(D261+J220+P220+V220)/4</f>
        <v>#DIV/0!</v>
      </c>
    </row>
    <row r="254" spans="2:33" x14ac:dyDescent="0.25">
      <c r="F254">
        <f t="shared" si="24"/>
        <v>0</v>
      </c>
      <c r="H254" s="1"/>
      <c r="J254">
        <v>0</v>
      </c>
      <c r="K254">
        <v>0</v>
      </c>
      <c r="L254">
        <f t="shared" si="25"/>
        <v>0</v>
      </c>
      <c r="R254">
        <f t="shared" si="26"/>
        <v>0</v>
      </c>
      <c r="X254">
        <f t="shared" si="27"/>
        <v>0</v>
      </c>
      <c r="Y254" t="s">
        <v>104</v>
      </c>
      <c r="Z254" t="e">
        <f>(J261+D261+V220+P220)/4</f>
        <v>#DIV/0!</v>
      </c>
    </row>
    <row r="255" spans="2:33" x14ac:dyDescent="0.25">
      <c r="B255" s="1"/>
      <c r="F255" s="2">
        <f>PRODUCT(D255,E255)</f>
        <v>0</v>
      </c>
      <c r="H255" s="1"/>
      <c r="L255" s="2">
        <f>PRODUCT(J255,K255)</f>
        <v>0</v>
      </c>
      <c r="N255" s="1"/>
      <c r="R255" s="2">
        <f>PRODUCT(P255,Q255)</f>
        <v>0</v>
      </c>
      <c r="T255" s="1"/>
      <c r="X255" s="2">
        <f>PRODUCT(V255,W255)</f>
        <v>0</v>
      </c>
      <c r="Y255" t="s">
        <v>105</v>
      </c>
      <c r="Z255" t="e">
        <f>(P261+J261+D261+V220)/4</f>
        <v>#DIV/0!</v>
      </c>
    </row>
    <row r="256" spans="2:33" x14ac:dyDescent="0.25">
      <c r="B256" s="1"/>
      <c r="C256" t="s">
        <v>120</v>
      </c>
      <c r="F256" s="2">
        <f>PRODUCT(D256,E256)</f>
        <v>0</v>
      </c>
      <c r="H256" s="1"/>
      <c r="I256" t="s">
        <v>121</v>
      </c>
      <c r="L256" s="2">
        <f>PRODUCT(J256,K256)</f>
        <v>0</v>
      </c>
      <c r="N256" s="1"/>
      <c r="O256" t="s">
        <v>122</v>
      </c>
      <c r="R256" s="2">
        <f>PRODUCT(P256,Q256)</f>
        <v>0</v>
      </c>
      <c r="T256" s="1"/>
      <c r="U256" t="s">
        <v>123</v>
      </c>
      <c r="X256" s="2">
        <f>PRODUCT(V256,W256)</f>
        <v>0</v>
      </c>
      <c r="Y256" t="s">
        <v>106</v>
      </c>
      <c r="Z256" t="e">
        <f>(D261+J261+P261+V261)/4</f>
        <v>#DIV/0!</v>
      </c>
    </row>
    <row r="257" spans="3:31" x14ac:dyDescent="0.25">
      <c r="C257" t="s">
        <v>15</v>
      </c>
      <c r="D257">
        <f>SUM(F247,F248,F249,F250,F251,F252,F253,F254)</f>
        <v>0</v>
      </c>
      <c r="I257" t="s">
        <v>15</v>
      </c>
      <c r="J257">
        <f>SUM(L247,L248,L249,L250,L251,L252,L253,L254)</f>
        <v>0</v>
      </c>
      <c r="O257" t="s">
        <v>15</v>
      </c>
      <c r="P257">
        <f>SUM(R247,R248,R249,R250,R251,R252,R253,R254)</f>
        <v>0</v>
      </c>
      <c r="U257" t="s">
        <v>15</v>
      </c>
      <c r="V257">
        <f>SUM(X247,X248,X249,X250,X251,X252,X253,X254)</f>
        <v>0</v>
      </c>
    </row>
    <row r="258" spans="3:31" x14ac:dyDescent="0.25">
      <c r="C258" t="s">
        <v>17</v>
      </c>
      <c r="D258">
        <f>D257/7</f>
        <v>0</v>
      </c>
      <c r="I258" t="s">
        <v>17</v>
      </c>
      <c r="J258">
        <f>J257/7</f>
        <v>0</v>
      </c>
      <c r="O258" t="s">
        <v>17</v>
      </c>
      <c r="P258">
        <f>P257/7</f>
        <v>0</v>
      </c>
      <c r="U258" t="s">
        <v>17</v>
      </c>
      <c r="V258">
        <f>V257/7</f>
        <v>0</v>
      </c>
    </row>
    <row r="259" spans="3:31" x14ac:dyDescent="0.25">
      <c r="C259" t="s">
        <v>18</v>
      </c>
      <c r="D259">
        <f>STDEV(F247,F248,F249,F253,F250,F251,FF361,F251,F252)</f>
        <v>0</v>
      </c>
      <c r="I259" t="s">
        <v>18</v>
      </c>
      <c r="J259" s="6">
        <f>STDEV(L247,L248,L249,L250,L251,L252,L253,L254)</f>
        <v>0</v>
      </c>
      <c r="O259" t="s">
        <v>18</v>
      </c>
      <c r="P259">
        <f>STDEV(R247,R248,R249,R250,R251,R252,R253)</f>
        <v>0</v>
      </c>
      <c r="U259" t="s">
        <v>18</v>
      </c>
      <c r="V259">
        <f>STDEV(X247,X248,X249,X250,X251,X252,X253)</f>
        <v>0</v>
      </c>
    </row>
    <row r="260" spans="3:31" x14ac:dyDescent="0.25">
      <c r="C260" t="s">
        <v>19</v>
      </c>
      <c r="D260" s="5" t="e">
        <f>D258/D259</f>
        <v>#DIV/0!</v>
      </c>
      <c r="I260" t="s">
        <v>19</v>
      </c>
      <c r="J260" s="5" t="e">
        <f>J258/J259</f>
        <v>#DIV/0!</v>
      </c>
      <c r="O260" t="s">
        <v>19</v>
      </c>
      <c r="P260" s="5" t="e">
        <f>P258/P259</f>
        <v>#DIV/0!</v>
      </c>
      <c r="U260" t="s">
        <v>19</v>
      </c>
      <c r="V260" s="5" t="e">
        <f>V258/V259</f>
        <v>#DIV/0!</v>
      </c>
    </row>
    <row r="261" spans="3:31" x14ac:dyDescent="0.25">
      <c r="C261" t="s">
        <v>16</v>
      </c>
      <c r="D261" s="6" t="e">
        <f>PRODUCT(D257,D260)</f>
        <v>#DIV/0!</v>
      </c>
      <c r="I261" t="s">
        <v>16</v>
      </c>
      <c r="J261" s="6" t="e">
        <f>PRODUCT(J257,J260)</f>
        <v>#DIV/0!</v>
      </c>
      <c r="O261" t="s">
        <v>16</v>
      </c>
      <c r="P261" s="6" t="e">
        <f>PRODUCT(P257,P260)</f>
        <v>#DIV/0!</v>
      </c>
      <c r="U261" t="s">
        <v>16</v>
      </c>
      <c r="V261" s="6" t="e">
        <f>PRODUCT(V257,V260)</f>
        <v>#DIV/0!</v>
      </c>
    </row>
    <row r="262" spans="3:31" x14ac:dyDescent="0.25">
      <c r="C262" t="s">
        <v>20</v>
      </c>
      <c r="D262" s="6" t="e">
        <f>(D258)/((D217+J217+P217+V217)/(4))</f>
        <v>#DIV/0!</v>
      </c>
      <c r="I262" t="s">
        <v>20</v>
      </c>
      <c r="J262" s="6" t="e">
        <f>(J258)/((D258+J217+P217+V217)/(4))</f>
        <v>#DIV/0!</v>
      </c>
      <c r="O262" t="s">
        <v>20</v>
      </c>
      <c r="P262" s="6" t="e">
        <f>(P258)/((J258+D258+V217+P217)/(4))</f>
        <v>#DIV/0!</v>
      </c>
      <c r="U262" t="s">
        <v>20</v>
      </c>
      <c r="V262" s="6" t="e">
        <f>(V258)/((P258+J258+D258+V218)/(4))</f>
        <v>#DIV/0!</v>
      </c>
    </row>
    <row r="263" spans="3:31" x14ac:dyDescent="0.25">
      <c r="C263" t="s">
        <v>21</v>
      </c>
      <c r="D263" t="e">
        <f>Z253-D261</f>
        <v>#DIV/0!</v>
      </c>
      <c r="I263" t="s">
        <v>21</v>
      </c>
      <c r="J263" t="e">
        <f>Z254-J261</f>
        <v>#DIV/0!</v>
      </c>
      <c r="O263" t="s">
        <v>21</v>
      </c>
      <c r="P263" s="6" t="e">
        <f>Z255-P261</f>
        <v>#DIV/0!</v>
      </c>
      <c r="U263" t="s">
        <v>21</v>
      </c>
      <c r="V263" t="e">
        <f>Z256-V261</f>
        <v>#DIV/0!</v>
      </c>
    </row>
    <row r="264" spans="3:31" x14ac:dyDescent="0.25">
      <c r="C264" t="s">
        <v>57</v>
      </c>
      <c r="D264" t="e">
        <f>(D257-V216)*100/V216</f>
        <v>#DIV/0!</v>
      </c>
      <c r="I264" t="s">
        <v>57</v>
      </c>
      <c r="J264" s="4" t="e">
        <f>(J257-D257)*100/D257</f>
        <v>#DIV/0!</v>
      </c>
      <c r="O264" t="s">
        <v>57</v>
      </c>
      <c r="P264" s="4" t="e">
        <f>(P257-J257)*100/J257</f>
        <v>#DIV/0!</v>
      </c>
      <c r="U264" t="s">
        <v>57</v>
      </c>
      <c r="V264" s="4" t="e">
        <f>(V257-P257)*100/P257</f>
        <v>#DIV/0!</v>
      </c>
    </row>
    <row r="266" spans="3:31" x14ac:dyDescent="0.25">
      <c r="AB266" t="s">
        <v>32</v>
      </c>
      <c r="AC266" t="s">
        <v>19</v>
      </c>
      <c r="AD266" t="s">
        <v>34</v>
      </c>
      <c r="AE266" t="s">
        <v>35</v>
      </c>
    </row>
    <row r="267" spans="3:31" x14ac:dyDescent="0.25">
      <c r="AB267" t="s">
        <v>25</v>
      </c>
      <c r="AC267" s="3" t="e">
        <f>D260</f>
        <v>#DIV/0!</v>
      </c>
      <c r="AD267" t="e">
        <f>D261</f>
        <v>#DIV/0!</v>
      </c>
      <c r="AE267" t="e">
        <f>D263</f>
        <v>#DIV/0!</v>
      </c>
    </row>
    <row r="268" spans="3:31" x14ac:dyDescent="0.25">
      <c r="AB268" t="s">
        <v>26</v>
      </c>
      <c r="AC268" s="3" t="e">
        <f>J260</f>
        <v>#DIV/0!</v>
      </c>
      <c r="AD268" t="e">
        <f>J261</f>
        <v>#DIV/0!</v>
      </c>
      <c r="AE268" t="e">
        <f>J263</f>
        <v>#DIV/0!</v>
      </c>
    </row>
    <row r="269" spans="3:31" x14ac:dyDescent="0.25">
      <c r="AB269" t="s">
        <v>27</v>
      </c>
      <c r="AC269" s="3" t="e">
        <f>P260</f>
        <v>#DIV/0!</v>
      </c>
      <c r="AD269" t="e">
        <f>P261</f>
        <v>#DIV/0!</v>
      </c>
      <c r="AE269" t="e">
        <f>P263</f>
        <v>#DIV/0!</v>
      </c>
    </row>
    <row r="270" spans="3:31" x14ac:dyDescent="0.25">
      <c r="AB270" t="s">
        <v>28</v>
      </c>
      <c r="AC270" s="3" t="e">
        <f>V260</f>
        <v>#DIV/0!</v>
      </c>
      <c r="AD270" t="e">
        <f>V261</f>
        <v>#DIV/0!</v>
      </c>
      <c r="AE270" t="e">
        <f>V263</f>
        <v>#DIV/0!</v>
      </c>
    </row>
    <row r="284" spans="2:33" x14ac:dyDescent="0.25">
      <c r="B284" s="1" t="s">
        <v>1</v>
      </c>
    </row>
    <row r="285" spans="2:33" x14ac:dyDescent="0.25">
      <c r="B285" s="1" t="s">
        <v>116</v>
      </c>
      <c r="D285" s="1" t="s">
        <v>117</v>
      </c>
      <c r="H285" s="1" t="s">
        <v>116</v>
      </c>
      <c r="J285" s="1" t="s">
        <v>117</v>
      </c>
      <c r="N285" s="1" t="s">
        <v>116</v>
      </c>
      <c r="P285" s="1" t="s">
        <v>117</v>
      </c>
      <c r="T285" s="1" t="s">
        <v>116</v>
      </c>
      <c r="V285" s="1" t="s">
        <v>117</v>
      </c>
      <c r="AB285" t="s">
        <v>33</v>
      </c>
      <c r="AC285" t="s">
        <v>25</v>
      </c>
      <c r="AD285" t="s">
        <v>26</v>
      </c>
      <c r="AE285" t="s">
        <v>27</v>
      </c>
      <c r="AF285" t="s">
        <v>28</v>
      </c>
      <c r="AG285" t="s">
        <v>31</v>
      </c>
    </row>
    <row r="286" spans="2:33" x14ac:dyDescent="0.25">
      <c r="B286" s="1" t="s">
        <v>2</v>
      </c>
      <c r="D286" s="1" t="s">
        <v>107</v>
      </c>
      <c r="H286" s="1" t="s">
        <v>2</v>
      </c>
      <c r="J286" s="1" t="s">
        <v>109</v>
      </c>
      <c r="N286" s="1" t="s">
        <v>2</v>
      </c>
      <c r="P286" s="1" t="s">
        <v>110</v>
      </c>
      <c r="T286" s="1" t="s">
        <v>2</v>
      </c>
      <c r="V286" s="1" t="s">
        <v>111</v>
      </c>
      <c r="AB286" t="s">
        <v>15</v>
      </c>
      <c r="AC286">
        <f>D298</f>
        <v>0</v>
      </c>
      <c r="AD286">
        <f>J298</f>
        <v>0</v>
      </c>
      <c r="AE286">
        <f>P298</f>
        <v>0</v>
      </c>
      <c r="AF286">
        <f>V298</f>
        <v>0</v>
      </c>
      <c r="AG286">
        <f>(Tabla212182430364248[[#This Row],[Microciclo 1]]+Tabla212182430364248[[#This Row],[Microciclo 2]]+Tabla212182430364248[[#This Row],[Microciclo 3]]+Tabla212182430364248[[#This Row],[Microciclo 4]])</f>
        <v>0</v>
      </c>
    </row>
    <row r="287" spans="2:33" x14ac:dyDescent="0.25">
      <c r="B287" s="1" t="s">
        <v>0</v>
      </c>
      <c r="C287" s="1" t="s">
        <v>4</v>
      </c>
      <c r="D287" t="s">
        <v>5</v>
      </c>
      <c r="E287" s="1" t="s">
        <v>6</v>
      </c>
      <c r="F287" s="1" t="s">
        <v>7</v>
      </c>
      <c r="H287" s="1" t="s">
        <v>0</v>
      </c>
      <c r="I287" s="1" t="s">
        <v>4</v>
      </c>
      <c r="J287" t="s">
        <v>5</v>
      </c>
      <c r="K287" s="1" t="s">
        <v>6</v>
      </c>
      <c r="L287" s="1" t="s">
        <v>7</v>
      </c>
      <c r="N287" s="1" t="s">
        <v>0</v>
      </c>
      <c r="O287" s="1" t="s">
        <v>4</v>
      </c>
      <c r="P287" t="s">
        <v>5</v>
      </c>
      <c r="Q287" s="1" t="s">
        <v>6</v>
      </c>
      <c r="R287" s="1" t="s">
        <v>7</v>
      </c>
      <c r="T287" s="1" t="s">
        <v>0</v>
      </c>
      <c r="U287" s="1" t="s">
        <v>4</v>
      </c>
      <c r="V287" t="s">
        <v>5</v>
      </c>
      <c r="W287" s="1" t="s">
        <v>6</v>
      </c>
      <c r="X287" s="1" t="s">
        <v>7</v>
      </c>
      <c r="AB287" t="s">
        <v>17</v>
      </c>
      <c r="AC287">
        <f>D299</f>
        <v>0</v>
      </c>
      <c r="AD287">
        <f>J299</f>
        <v>0</v>
      </c>
      <c r="AE287">
        <f>P299</f>
        <v>0</v>
      </c>
      <c r="AF287">
        <f>V299</f>
        <v>0</v>
      </c>
      <c r="AG287">
        <f>(Tabla212182430364248[[#This Row],[Microciclo 1]]+Tabla212182430364248[[#This Row],[Microciclo 2]]+Tabla212182430364248[[#This Row],[Microciclo 3]]+Tabla212182430364248[[#This Row],[Microciclo 4]])/4</f>
        <v>0</v>
      </c>
    </row>
    <row r="288" spans="2:33" x14ac:dyDescent="0.25">
      <c r="B288" s="1" t="s">
        <v>8</v>
      </c>
      <c r="F288">
        <f t="shared" ref="F288:F295" si="28">PRODUCT(D288,E288)</f>
        <v>0</v>
      </c>
      <c r="H288" s="1" t="s">
        <v>8</v>
      </c>
      <c r="L288">
        <f t="shared" ref="L288:L295" si="29">PRODUCT(J288,K288)</f>
        <v>0</v>
      </c>
      <c r="N288" s="1" t="s">
        <v>8</v>
      </c>
      <c r="R288">
        <f t="shared" ref="R288:R295" si="30">PRODUCT(P288,Q288)</f>
        <v>0</v>
      </c>
      <c r="T288" s="1" t="s">
        <v>8</v>
      </c>
      <c r="X288">
        <f t="shared" ref="X288:X295" si="31">PRODUCT(V288,W288)</f>
        <v>0</v>
      </c>
      <c r="AB288" t="s">
        <v>20</v>
      </c>
      <c r="AC288" t="e">
        <f>D303</f>
        <v>#DIV/0!</v>
      </c>
      <c r="AD288" t="e">
        <f>J303</f>
        <v>#DIV/0!</v>
      </c>
      <c r="AE288" t="e">
        <f>P303</f>
        <v>#DIV/0!</v>
      </c>
      <c r="AF288" t="e">
        <f>V303</f>
        <v>#DIV/0!</v>
      </c>
    </row>
    <row r="289" spans="2:33" x14ac:dyDescent="0.25">
      <c r="B289" s="1" t="s">
        <v>9</v>
      </c>
      <c r="F289">
        <f t="shared" si="28"/>
        <v>0</v>
      </c>
      <c r="H289" s="1" t="s">
        <v>9</v>
      </c>
      <c r="L289">
        <f t="shared" si="29"/>
        <v>0</v>
      </c>
      <c r="N289" s="1" t="s">
        <v>9</v>
      </c>
      <c r="R289">
        <f t="shared" si="30"/>
        <v>0</v>
      </c>
      <c r="T289" s="1" t="s">
        <v>9</v>
      </c>
      <c r="X289">
        <f t="shared" si="31"/>
        <v>0</v>
      </c>
      <c r="AB289" t="s">
        <v>29</v>
      </c>
      <c r="AG289">
        <f>SUM(AC286,AD286,AE286,AF286)</f>
        <v>0</v>
      </c>
    </row>
    <row r="290" spans="2:33" x14ac:dyDescent="0.25">
      <c r="B290" s="1" t="s">
        <v>10</v>
      </c>
      <c r="F290">
        <f t="shared" si="28"/>
        <v>0</v>
      </c>
      <c r="H290" s="1" t="s">
        <v>10</v>
      </c>
      <c r="L290">
        <f t="shared" si="29"/>
        <v>0</v>
      </c>
      <c r="N290" s="1" t="s">
        <v>10</v>
      </c>
      <c r="R290">
        <f t="shared" si="30"/>
        <v>0</v>
      </c>
      <c r="T290" s="1" t="s">
        <v>10</v>
      </c>
      <c r="X290">
        <f t="shared" si="31"/>
        <v>0</v>
      </c>
      <c r="AB290" t="s">
        <v>30</v>
      </c>
      <c r="AG290">
        <f>AG289/4</f>
        <v>0</v>
      </c>
    </row>
    <row r="291" spans="2:33" x14ac:dyDescent="0.25">
      <c r="B291" s="1" t="s">
        <v>11</v>
      </c>
      <c r="F291">
        <f t="shared" si="28"/>
        <v>0</v>
      </c>
      <c r="H291" s="1" t="s">
        <v>11</v>
      </c>
      <c r="L291">
        <f t="shared" si="29"/>
        <v>0</v>
      </c>
      <c r="N291" s="1" t="s">
        <v>11</v>
      </c>
      <c r="R291">
        <f t="shared" si="30"/>
        <v>0</v>
      </c>
      <c r="T291" s="1" t="s">
        <v>11</v>
      </c>
      <c r="X291">
        <f t="shared" si="31"/>
        <v>0</v>
      </c>
    </row>
    <row r="292" spans="2:33" x14ac:dyDescent="0.25">
      <c r="B292" s="1" t="s">
        <v>12</v>
      </c>
      <c r="F292">
        <f t="shared" si="28"/>
        <v>0</v>
      </c>
      <c r="H292" s="1" t="s">
        <v>12</v>
      </c>
      <c r="L292">
        <f t="shared" si="29"/>
        <v>0</v>
      </c>
      <c r="N292" s="1" t="s">
        <v>12</v>
      </c>
      <c r="R292">
        <f t="shared" si="30"/>
        <v>0</v>
      </c>
      <c r="T292" s="1" t="s">
        <v>12</v>
      </c>
      <c r="X292">
        <f t="shared" si="31"/>
        <v>0</v>
      </c>
    </row>
    <row r="293" spans="2:33" x14ac:dyDescent="0.25">
      <c r="B293" s="1" t="s">
        <v>13</v>
      </c>
      <c r="F293">
        <f t="shared" si="28"/>
        <v>0</v>
      </c>
      <c r="H293" s="1" t="s">
        <v>13</v>
      </c>
      <c r="L293">
        <f t="shared" si="29"/>
        <v>0</v>
      </c>
      <c r="N293" s="1" t="s">
        <v>13</v>
      </c>
      <c r="R293">
        <f t="shared" si="30"/>
        <v>0</v>
      </c>
      <c r="T293" s="1" t="s">
        <v>13</v>
      </c>
      <c r="X293">
        <f t="shared" si="31"/>
        <v>0</v>
      </c>
    </row>
    <row r="294" spans="2:33" x14ac:dyDescent="0.25">
      <c r="B294" s="1" t="s">
        <v>14</v>
      </c>
      <c r="F294">
        <f t="shared" si="28"/>
        <v>0</v>
      </c>
      <c r="H294" s="1" t="s">
        <v>14</v>
      </c>
      <c r="L294">
        <f t="shared" si="29"/>
        <v>0</v>
      </c>
      <c r="N294" s="1" t="s">
        <v>14</v>
      </c>
      <c r="R294">
        <f t="shared" si="30"/>
        <v>0</v>
      </c>
      <c r="T294" s="1" t="s">
        <v>14</v>
      </c>
      <c r="X294">
        <f t="shared" si="31"/>
        <v>0</v>
      </c>
      <c r="Y294" t="s">
        <v>112</v>
      </c>
      <c r="Z294" t="e">
        <f>(D302+J261+P261+V261)/4</f>
        <v>#DIV/0!</v>
      </c>
    </row>
    <row r="295" spans="2:33" x14ac:dyDescent="0.25">
      <c r="F295">
        <f t="shared" si="28"/>
        <v>0</v>
      </c>
      <c r="H295" s="1"/>
      <c r="J295">
        <v>0</v>
      </c>
      <c r="K295">
        <v>0</v>
      </c>
      <c r="L295">
        <f t="shared" si="29"/>
        <v>0</v>
      </c>
      <c r="R295">
        <f t="shared" si="30"/>
        <v>0</v>
      </c>
      <c r="X295">
        <f t="shared" si="31"/>
        <v>0</v>
      </c>
      <c r="Y295" t="s">
        <v>113</v>
      </c>
      <c r="Z295" t="e">
        <f>(J302+D302+V261+P261)/4</f>
        <v>#DIV/0!</v>
      </c>
    </row>
    <row r="296" spans="2:33" x14ac:dyDescent="0.25">
      <c r="B296" s="1"/>
      <c r="F296" s="2">
        <f>PRODUCT(D296,E296)</f>
        <v>0</v>
      </c>
      <c r="H296" s="1"/>
      <c r="L296" s="2">
        <f>PRODUCT(J296,K296)</f>
        <v>0</v>
      </c>
      <c r="N296" s="1"/>
      <c r="R296" s="2">
        <f>PRODUCT(P296,Q296)</f>
        <v>0</v>
      </c>
      <c r="T296" s="1"/>
      <c r="X296" s="2">
        <f>PRODUCT(V296,W296)</f>
        <v>0</v>
      </c>
      <c r="Y296" t="s">
        <v>114</v>
      </c>
      <c r="Z296" t="e">
        <f>(P302+J302+D302+V261)/4</f>
        <v>#DIV/0!</v>
      </c>
    </row>
    <row r="297" spans="2:33" x14ac:dyDescent="0.25">
      <c r="B297" s="1"/>
      <c r="C297" t="s">
        <v>108</v>
      </c>
      <c r="F297" s="2">
        <f>PRODUCT(D297,E297)</f>
        <v>0</v>
      </c>
      <c r="H297" s="1"/>
      <c r="I297" t="s">
        <v>124</v>
      </c>
      <c r="L297" s="2">
        <f>PRODUCT(J297,K297)</f>
        <v>0</v>
      </c>
      <c r="N297" s="1"/>
      <c r="O297" t="s">
        <v>125</v>
      </c>
      <c r="R297" s="2">
        <f>PRODUCT(P297,Q297)</f>
        <v>0</v>
      </c>
      <c r="T297" s="1"/>
      <c r="U297" t="s">
        <v>126</v>
      </c>
      <c r="X297" s="2">
        <f>PRODUCT(V297,W297)</f>
        <v>0</v>
      </c>
      <c r="Y297" t="s">
        <v>115</v>
      </c>
      <c r="Z297" t="e">
        <f>(D302+J302+P302+V302)/4</f>
        <v>#DIV/0!</v>
      </c>
    </row>
    <row r="298" spans="2:33" x14ac:dyDescent="0.25">
      <c r="C298" t="s">
        <v>15</v>
      </c>
      <c r="D298">
        <f>SUM(F288,F289,F290,F291,F292,F293,F294)</f>
        <v>0</v>
      </c>
      <c r="I298" t="s">
        <v>15</v>
      </c>
      <c r="J298">
        <f>SUM(L288,L289,L290,L291,L292,L293,L294,L295)</f>
        <v>0</v>
      </c>
      <c r="O298" t="s">
        <v>15</v>
      </c>
      <c r="P298">
        <f>SUM(R288,R289,R290,R291,R292,R293,R294,R295)</f>
        <v>0</v>
      </c>
      <c r="U298" t="s">
        <v>15</v>
      </c>
      <c r="V298">
        <f>SUM(X288,X289,X290,X291,X292,X293,X294,X295)</f>
        <v>0</v>
      </c>
    </row>
    <row r="299" spans="2:33" x14ac:dyDescent="0.25">
      <c r="C299" t="s">
        <v>17</v>
      </c>
      <c r="D299">
        <f>D298/7</f>
        <v>0</v>
      </c>
      <c r="I299" t="s">
        <v>17</v>
      </c>
      <c r="J299">
        <f>J298/7</f>
        <v>0</v>
      </c>
      <c r="O299" t="s">
        <v>17</v>
      </c>
      <c r="P299">
        <f>P298/7</f>
        <v>0</v>
      </c>
      <c r="U299" t="s">
        <v>17</v>
      </c>
      <c r="V299">
        <f>V298/7</f>
        <v>0</v>
      </c>
    </row>
    <row r="300" spans="2:33" x14ac:dyDescent="0.25">
      <c r="C300" t="s">
        <v>18</v>
      </c>
      <c r="D300">
        <f>STDEV(F288,F289,F290,F294,F291,F292,FF402,F292,F293)</f>
        <v>0</v>
      </c>
      <c r="I300" t="s">
        <v>18</v>
      </c>
      <c r="J300" s="6">
        <f>STDEV(L288,L289,L290,L291,L292,L293,L294,L295)</f>
        <v>0</v>
      </c>
      <c r="O300" t="s">
        <v>18</v>
      </c>
      <c r="P300">
        <f>STDEV(R288,R289,R290,R291,R292,R293,R294)</f>
        <v>0</v>
      </c>
      <c r="U300" t="s">
        <v>18</v>
      </c>
      <c r="V300">
        <f>STDEV(X288,X289,X290,X291,X292,X293,X294)</f>
        <v>0</v>
      </c>
    </row>
    <row r="301" spans="2:33" x14ac:dyDescent="0.25">
      <c r="C301" t="s">
        <v>19</v>
      </c>
      <c r="D301" s="5" t="e">
        <f>D299/D300</f>
        <v>#DIV/0!</v>
      </c>
      <c r="I301" t="s">
        <v>19</v>
      </c>
      <c r="J301" s="5" t="e">
        <f>J299/J300</f>
        <v>#DIV/0!</v>
      </c>
      <c r="O301" t="s">
        <v>19</v>
      </c>
      <c r="P301" s="5" t="e">
        <f>P299/P300</f>
        <v>#DIV/0!</v>
      </c>
      <c r="U301" t="s">
        <v>19</v>
      </c>
      <c r="V301" s="5" t="e">
        <f>V299/V300</f>
        <v>#DIV/0!</v>
      </c>
    </row>
    <row r="302" spans="2:33" x14ac:dyDescent="0.25">
      <c r="C302" t="s">
        <v>16</v>
      </c>
      <c r="D302" s="6" t="e">
        <f>PRODUCT(D298,D301)</f>
        <v>#DIV/0!</v>
      </c>
      <c r="I302" t="s">
        <v>16</v>
      </c>
      <c r="J302" s="6" t="e">
        <f>PRODUCT(J298,J301)</f>
        <v>#DIV/0!</v>
      </c>
      <c r="O302" t="s">
        <v>16</v>
      </c>
      <c r="P302" s="6" t="e">
        <f>PRODUCT(P298,P301)</f>
        <v>#DIV/0!</v>
      </c>
      <c r="U302" t="s">
        <v>16</v>
      </c>
      <c r="V302" s="6" t="e">
        <f>PRODUCT(V298,V301)</f>
        <v>#DIV/0!</v>
      </c>
    </row>
    <row r="303" spans="2:33" x14ac:dyDescent="0.25">
      <c r="C303" t="s">
        <v>20</v>
      </c>
      <c r="D303" s="6" t="e">
        <f>(D299)/((D258+J258+P258+V258)/(4))</f>
        <v>#DIV/0!</v>
      </c>
      <c r="I303" t="s">
        <v>20</v>
      </c>
      <c r="J303" s="6" t="e">
        <f>(J299)/((D299+J258+P258+V258)/(4))</f>
        <v>#DIV/0!</v>
      </c>
      <c r="O303" t="s">
        <v>20</v>
      </c>
      <c r="P303" s="6" t="e">
        <f>(P299)/((J299+D299+V258+P258)/(4))</f>
        <v>#DIV/0!</v>
      </c>
      <c r="U303" t="s">
        <v>20</v>
      </c>
      <c r="V303" s="6" t="e">
        <f>(V299)/((P299+J299+D299+V259)/(4))</f>
        <v>#DIV/0!</v>
      </c>
    </row>
    <row r="304" spans="2:33" x14ac:dyDescent="0.25">
      <c r="C304" t="s">
        <v>21</v>
      </c>
      <c r="D304" t="e">
        <f>Z294-D302</f>
        <v>#DIV/0!</v>
      </c>
      <c r="I304" t="s">
        <v>21</v>
      </c>
      <c r="J304" t="e">
        <f>Z295-J302</f>
        <v>#DIV/0!</v>
      </c>
      <c r="O304" t="s">
        <v>21</v>
      </c>
      <c r="P304" s="6" t="e">
        <f>Z296-P302</f>
        <v>#DIV/0!</v>
      </c>
      <c r="U304" t="s">
        <v>21</v>
      </c>
      <c r="V304" t="e">
        <f>Z297-V302</f>
        <v>#DIV/0!</v>
      </c>
    </row>
    <row r="305" spans="3:31" x14ac:dyDescent="0.25">
      <c r="C305" t="s">
        <v>57</v>
      </c>
      <c r="D305" t="e">
        <f>(D298-V257)*100/V257</f>
        <v>#DIV/0!</v>
      </c>
      <c r="I305" t="s">
        <v>57</v>
      </c>
      <c r="J305" s="4" t="e">
        <f>(J298-D298)*100/D298</f>
        <v>#DIV/0!</v>
      </c>
      <c r="O305" t="s">
        <v>57</v>
      </c>
      <c r="P305" s="4" t="e">
        <f>(P298-J298)*100/J298</f>
        <v>#DIV/0!</v>
      </c>
      <c r="U305" t="s">
        <v>57</v>
      </c>
      <c r="V305" s="4" t="e">
        <f>(V298-P298)*100/P298</f>
        <v>#DIV/0!</v>
      </c>
    </row>
    <row r="307" spans="3:31" x14ac:dyDescent="0.25">
      <c r="AB307" t="s">
        <v>32</v>
      </c>
      <c r="AC307" t="s">
        <v>19</v>
      </c>
      <c r="AD307" t="s">
        <v>34</v>
      </c>
      <c r="AE307" t="s">
        <v>35</v>
      </c>
    </row>
    <row r="308" spans="3:31" x14ac:dyDescent="0.25">
      <c r="AB308" t="s">
        <v>25</v>
      </c>
      <c r="AC308" s="3" t="e">
        <f>D301</f>
        <v>#DIV/0!</v>
      </c>
      <c r="AD308" t="e">
        <f>D302</f>
        <v>#DIV/0!</v>
      </c>
      <c r="AE308" t="e">
        <f>D304</f>
        <v>#DIV/0!</v>
      </c>
    </row>
    <row r="309" spans="3:31" x14ac:dyDescent="0.25">
      <c r="AB309" t="s">
        <v>26</v>
      </c>
      <c r="AC309" s="3" t="e">
        <f>J301</f>
        <v>#DIV/0!</v>
      </c>
      <c r="AD309" t="e">
        <f>J302</f>
        <v>#DIV/0!</v>
      </c>
      <c r="AE309" t="e">
        <f>J304</f>
        <v>#DIV/0!</v>
      </c>
    </row>
    <row r="310" spans="3:31" x14ac:dyDescent="0.25">
      <c r="AB310" t="s">
        <v>27</v>
      </c>
      <c r="AC310" s="3" t="e">
        <f>P301</f>
        <v>#DIV/0!</v>
      </c>
      <c r="AD310" t="e">
        <f>P302</f>
        <v>#DIV/0!</v>
      </c>
      <c r="AE310" t="e">
        <f>P304</f>
        <v>#DIV/0!</v>
      </c>
    </row>
    <row r="311" spans="3:31" x14ac:dyDescent="0.25">
      <c r="AB311" t="s">
        <v>28</v>
      </c>
      <c r="AC311" s="3" t="e">
        <f>V301</f>
        <v>#DIV/0!</v>
      </c>
      <c r="AD311" t="e">
        <f>V302</f>
        <v>#DIV/0!</v>
      </c>
      <c r="AE311" t="e">
        <f>V304</f>
        <v>#DIV/0!</v>
      </c>
    </row>
    <row r="337" spans="4:4" ht="18.75" x14ac:dyDescent="0.3">
      <c r="D337" s="7"/>
    </row>
    <row r="338" spans="4:4" x14ac:dyDescent="0.25">
      <c r="D338" s="8" t="s">
        <v>118</v>
      </c>
    </row>
    <row r="339" spans="4:4" x14ac:dyDescent="0.25">
      <c r="D339" s="8" t="s">
        <v>119</v>
      </c>
    </row>
  </sheetData>
  <hyperlinks>
    <hyperlink ref="D338" r:id="rId1" display="http://creativecommons.org/licenses/by-nc/4.0/" xr:uid="{5EA18AA3-C969-4DC0-8C9F-AE2770482485}"/>
    <hyperlink ref="D339" r:id="rId2" display="https://www.kinesis-blog.com/2022/01/monitorizacion-de-la-carga-en_01655928422.html" xr:uid="{C10092EE-64D5-4967-891C-394C2DD9BF16}"/>
  </hyperlinks>
  <pageMargins left="0.7" right="0.7" top="0.75" bottom="0.75" header="0.3" footer="0.3"/>
  <pageSetup orientation="portrait" r:id="rId3"/>
  <drawing r:id="rId4"/>
  <tableParts count="48"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76B33-37DB-42CA-AB1B-CBA8BDD70A79}">
  <dimension ref="G101:G112"/>
  <sheetViews>
    <sheetView topLeftCell="A76" zoomScale="60" zoomScaleNormal="60" workbookViewId="0">
      <selection activeCell="X94" sqref="X94"/>
    </sheetView>
  </sheetViews>
  <sheetFormatPr baseColWidth="10" defaultRowHeight="15" x14ac:dyDescent="0.25"/>
  <sheetData>
    <row r="101" spans="7:7" ht="18.75" x14ac:dyDescent="0.3">
      <c r="G101" s="7"/>
    </row>
    <row r="102" spans="7:7" x14ac:dyDescent="0.25">
      <c r="G102" s="8" t="s">
        <v>118</v>
      </c>
    </row>
    <row r="103" spans="7:7" x14ac:dyDescent="0.25">
      <c r="G103" s="8" t="s">
        <v>119</v>
      </c>
    </row>
    <row r="110" spans="7:7" ht="18.75" x14ac:dyDescent="0.3">
      <c r="G110" s="7"/>
    </row>
    <row r="111" spans="7:7" x14ac:dyDescent="0.25">
      <c r="G111" s="8"/>
    </row>
    <row r="112" spans="7:7" x14ac:dyDescent="0.25">
      <c r="G112" s="8"/>
    </row>
  </sheetData>
  <hyperlinks>
    <hyperlink ref="G102" r:id="rId1" display="http://creativecommons.org/licenses/by-nc/4.0/" xr:uid="{46C0EA2D-5BF6-49B1-BAE3-0EF890B9BBBB}"/>
    <hyperlink ref="G103" r:id="rId2" display="https://www.kinesis-blog.com/2022/01/monitorizacion-de-la-carga-en_01655928422.html" xr:uid="{9D6322B1-6E9A-4AA5-AFEC-854F13C09CED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Diario de entrenamiento </vt:lpstr>
      <vt:lpstr>Mesociclos 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Noé G. Pérez Rul</dc:creator>
  <cp:lastModifiedBy>Noé G. Pérez Rul</cp:lastModifiedBy>
  <dcterms:created xsi:type="dcterms:W3CDTF">2021-07-21T17:54:51Z</dcterms:created>
  <dcterms:modified xsi:type="dcterms:W3CDTF">2022-01-19T17:55:59Z</dcterms:modified>
</cp:coreProperties>
</file>