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\0317\"/>
    </mc:Choice>
  </mc:AlternateContent>
  <bookViews>
    <workbookView xWindow="600" yWindow="660" windowWidth="12795" windowHeight="12270"/>
  </bookViews>
  <sheets>
    <sheet name="Ver 2.0" sheetId="3" r:id="rId1"/>
  </sheets>
  <calcPr calcId="162913"/>
</workbook>
</file>

<file path=xl/calcChain.xml><?xml version="1.0" encoding="utf-8"?>
<calcChain xmlns="http://schemas.openxmlformats.org/spreadsheetml/2006/main">
  <c r="D21" i="3" l="1"/>
  <c r="G25" i="3" s="1"/>
  <c r="C21" i="3"/>
  <c r="F25" i="3" s="1"/>
  <c r="B21" i="3"/>
  <c r="D25" i="3" s="1"/>
  <c r="C25" i="3"/>
  <c r="B16" i="3"/>
  <c r="B17" i="3" s="1"/>
  <c r="B18" i="3" s="1"/>
  <c r="E30" i="3" l="1"/>
  <c r="E35" i="3" s="1"/>
  <c r="E37" i="3" s="1"/>
  <c r="E39" i="3" s="1"/>
  <c r="C26" i="3"/>
  <c r="B30" i="3" s="1"/>
  <c r="B35" i="3" s="1"/>
  <c r="B37" i="3" s="1"/>
  <c r="D26" i="3"/>
  <c r="C30" i="3" s="1"/>
  <c r="C35" i="3" s="1"/>
  <c r="C37" i="3" s="1"/>
  <c r="E25" i="3"/>
  <c r="D30" i="3" s="1"/>
  <c r="D35" i="3" s="1"/>
  <c r="D37" i="3" s="1"/>
  <c r="D39" i="3" s="1"/>
  <c r="H25" i="3"/>
  <c r="H26" i="3"/>
  <c r="G26" i="3"/>
  <c r="F30" i="3" s="1"/>
  <c r="F35" i="3" s="1"/>
  <c r="F37" i="3" s="1"/>
  <c r="F26" i="3"/>
  <c r="E26" i="3"/>
  <c r="C48" i="3" l="1"/>
  <c r="C50" i="3" s="1"/>
  <c r="C39" i="3"/>
  <c r="C46" i="3" s="1"/>
  <c r="C47" i="3" s="1"/>
  <c r="F48" i="3"/>
  <c r="F50" i="3"/>
  <c r="F39" i="3"/>
  <c r="F46" i="3" s="1"/>
  <c r="B48" i="3"/>
  <c r="B50" i="3" s="1"/>
  <c r="B39" i="3"/>
  <c r="B46" i="3" s="1"/>
  <c r="B47" i="3" s="1"/>
  <c r="G30" i="3"/>
  <c r="G35" i="3" s="1"/>
  <c r="G37" i="3" s="1"/>
  <c r="D46" i="3"/>
  <c r="D47" i="3" s="1"/>
  <c r="D48" i="3"/>
  <c r="D50" i="3" s="1"/>
  <c r="E48" i="3"/>
  <c r="E50" i="3" s="1"/>
  <c r="E46" i="3"/>
  <c r="E47" i="3" s="1"/>
  <c r="G50" i="3" l="1"/>
  <c r="G48" i="3"/>
  <c r="G39" i="3"/>
  <c r="G47" i="3" s="1"/>
  <c r="F47" i="3"/>
  <c r="G46" i="3" l="1"/>
</calcChain>
</file>

<file path=xl/sharedStrings.xml><?xml version="1.0" encoding="utf-8"?>
<sst xmlns="http://schemas.openxmlformats.org/spreadsheetml/2006/main" count="93" uniqueCount="43">
  <si>
    <t>low</t>
    <phoneticPr fontId="1"/>
  </si>
  <si>
    <t>average</t>
    <phoneticPr fontId="1"/>
  </si>
  <si>
    <t>high</t>
    <phoneticPr fontId="1"/>
  </si>
  <si>
    <t>I/O ratio</t>
    <phoneticPr fontId="1"/>
  </si>
  <si>
    <t>read</t>
    <phoneticPr fontId="1"/>
  </si>
  <si>
    <t>write</t>
    <phoneticPr fontId="1"/>
  </si>
  <si>
    <t>RAID0</t>
    <phoneticPr fontId="1"/>
  </si>
  <si>
    <t>RAID1 or 01</t>
    <phoneticPr fontId="1"/>
  </si>
  <si>
    <t>RAID5</t>
    <phoneticPr fontId="1"/>
  </si>
  <si>
    <t>Total IOPS</t>
    <phoneticPr fontId="1"/>
  </si>
  <si>
    <t>Total IOPS with RAID penalty</t>
    <phoneticPr fontId="1"/>
  </si>
  <si>
    <t>read</t>
    <phoneticPr fontId="1"/>
  </si>
  <si>
    <t>workload</t>
    <phoneticPr fontId="1"/>
  </si>
  <si>
    <t>write</t>
    <phoneticPr fontId="1"/>
  </si>
  <si>
    <t>RAID structure</t>
    <phoneticPr fontId="1"/>
  </si>
  <si>
    <t>mail box size (MB)</t>
    <phoneticPr fontId="1"/>
  </si>
  <si>
    <t>necessary storage capacity (MB)</t>
    <phoneticPr fontId="1"/>
  </si>
  <si>
    <t>necessary storage capacity (GB)</t>
    <phoneticPr fontId="1"/>
  </si>
  <si>
    <t>storage group size (GB)</t>
    <phoneticPr fontId="1"/>
  </si>
  <si>
    <t>Enter the number of storage groups</t>
    <phoneticPr fontId="1"/>
  </si>
  <si>
    <t>RAID1 or 01</t>
    <phoneticPr fontId="1"/>
  </si>
  <si>
    <t># of necessary spindles/storage group</t>
    <phoneticPr fontId="1"/>
  </si>
  <si>
    <t>necessary size(GB)/HDD</t>
    <phoneticPr fontId="1"/>
  </si>
  <si>
    <t>adjustment factor</t>
    <phoneticPr fontId="1"/>
  </si>
  <si>
    <t>Ex: [mail box size] x [adjustment factor] = max size of mail box</t>
    <phoneticPr fontId="1"/>
  </si>
  <si>
    <t>Enter the number of necessry mail boxes</t>
    <phoneticPr fontId="1"/>
  </si>
  <si>
    <t># of storage groups</t>
    <phoneticPr fontId="1"/>
  </si>
  <si>
    <t># of mail boxes</t>
    <phoneticPr fontId="1"/>
  </si>
  <si>
    <t># of necessary spindles in whole storage
10,000~15,000rpm-&gt;100IOPS</t>
    <phoneticPr fontId="1"/>
  </si>
  <si>
    <t>Here, the amount of spindles in whole storage</t>
    <phoneticPr fontId="1"/>
  </si>
  <si>
    <t xml:space="preserve">Here, the minimum size of HDD </t>
    <phoneticPr fontId="1"/>
  </si>
  <si>
    <t>the amount of disk size (GB)</t>
    <phoneticPr fontId="1"/>
  </si>
  <si>
    <t>the capacity of storage group (GB)</t>
    <phoneticPr fontId="1"/>
  </si>
  <si>
    <t>recalculation</t>
    <phoneticPr fontId="1"/>
  </si>
  <si>
    <t>HDD size (GB)</t>
    <phoneticPr fontId="1"/>
  </si>
  <si>
    <t>Enter the size of HDD which storage consists of</t>
    <phoneticPr fontId="1"/>
  </si>
  <si>
    <t>the real amount of disk size (GB)</t>
    <phoneticPr fontId="1"/>
  </si>
  <si>
    <t>the real capacity of storage group (GB)</t>
    <phoneticPr fontId="1"/>
  </si>
  <si>
    <t>Enter the default mail box size</t>
    <phoneticPr fontId="1"/>
  </si>
  <si>
    <t>Here, the real capacity of storage group</t>
    <phoneticPr fontId="1"/>
  </si>
  <si>
    <t>Here, the the amount of spindles in storage group</t>
    <phoneticPr fontId="1"/>
  </si>
  <si>
    <t>RAID Penalty</t>
    <phoneticPr fontId="1"/>
  </si>
  <si>
    <t>IOPS standards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</si>
</sst>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);[Red]\(0\)"/>
    <numFmt numFmtId="177" formatCode="#,##0.00_ "/>
    <numFmt numFmtId="178" formatCode="#,##0_ "/>
    <numFmt numFmtId="179" formatCode="#,##0_);[Red]\(#,##0\)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1"/>
      <color indexed="48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12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12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>
      <alignment vertical="center"/>
    </xf>
    <xf numFmtId="12" fontId="0" fillId="0" borderId="1" xfId="0" applyNumberFormat="1" applyBorder="1">
      <alignment vertical="center"/>
    </xf>
    <xf numFmtId="20" fontId="0" fillId="0" borderId="1" xfId="0" applyNumberFormat="1" applyFill="1" applyBorder="1">
      <alignment vertical="center"/>
    </xf>
    <xf numFmtId="0" fontId="2" fillId="4" borderId="1" xfId="0" applyFont="1" applyFill="1" applyBorder="1">
      <alignment vertical="center"/>
    </xf>
    <xf numFmtId="12" fontId="2" fillId="4" borderId="1" xfId="0" applyNumberFormat="1" applyFont="1" applyFill="1" applyBorder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2" xfId="0" applyBorder="1" applyAlignment="1">
      <alignment horizontal="right" vertical="center"/>
    </xf>
    <xf numFmtId="177" fontId="0" fillId="0" borderId="2" xfId="0" applyNumberFormat="1" applyBorder="1" applyAlignment="1">
      <alignment horizontal="right" vertical="center"/>
    </xf>
    <xf numFmtId="12" fontId="0" fillId="0" borderId="1" xfId="0" applyNumberFormat="1" applyBorder="1" applyAlignment="1">
      <alignment horizontal="right" vertical="center"/>
    </xf>
    <xf numFmtId="178" fontId="0" fillId="0" borderId="2" xfId="0" applyNumberFormat="1" applyBorder="1" applyAlignment="1">
      <alignment horizontal="right" vertical="center"/>
    </xf>
    <xf numFmtId="179" fontId="0" fillId="0" borderId="1" xfId="0" applyNumberFormat="1" applyBorder="1">
      <alignment vertical="center"/>
    </xf>
    <xf numFmtId="176" fontId="4" fillId="0" borderId="1" xfId="0" applyNumberFormat="1" applyFont="1" applyBorder="1">
      <alignment vertical="center"/>
    </xf>
    <xf numFmtId="0" fontId="5" fillId="5" borderId="3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6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76" fontId="4" fillId="0" borderId="3" xfId="0" applyNumberFormat="1" applyFont="1" applyBorder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76" fontId="4" fillId="0" borderId="0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5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6" borderId="5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9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76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vertical="center" wrapText="1"/>
    </xf>
    <xf numFmtId="0" fontId="0" fillId="6" borderId="6" xfId="0" applyFill="1" applyBorder="1" applyAlignment="1">
      <alignment vertical="center"/>
    </xf>
    <xf numFmtId="0" fontId="2" fillId="6" borderId="6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C9" sqref="C9"/>
    </sheetView>
  </sheetViews>
  <sheetFormatPr defaultRowHeight="13.5" x14ac:dyDescent="0.15"/>
  <cols>
    <col min="1" max="1" width="40" bestFit="1" customWidth="1"/>
    <col min="2" max="2" width="9.875" bestFit="1" customWidth="1"/>
    <col min="3" max="4" width="13.25" bestFit="1" customWidth="1"/>
    <col min="5" max="5" width="9.125" bestFit="1" customWidth="1"/>
    <col min="6" max="7" width="10.125" bestFit="1" customWidth="1"/>
  </cols>
  <sheetData>
    <row r="1" spans="1:8" x14ac:dyDescent="0.15">
      <c r="A1" s="4" t="s">
        <v>12</v>
      </c>
      <c r="B1" s="4" t="s">
        <v>0</v>
      </c>
      <c r="C1" s="4" t="s">
        <v>1</v>
      </c>
      <c r="D1" s="4" t="s">
        <v>2</v>
      </c>
    </row>
    <row r="2" spans="1:8" x14ac:dyDescent="0.15">
      <c r="A2" s="4" t="s">
        <v>42</v>
      </c>
      <c r="B2" s="5">
        <v>0.18</v>
      </c>
      <c r="C2" s="5">
        <v>0.4</v>
      </c>
      <c r="D2" s="5">
        <v>0.75</v>
      </c>
    </row>
    <row r="3" spans="1:8" x14ac:dyDescent="0.15">
      <c r="A3" s="2"/>
    </row>
    <row r="4" spans="1:8" x14ac:dyDescent="0.15">
      <c r="A4" s="3"/>
      <c r="B4" s="8"/>
      <c r="C4" s="4" t="s">
        <v>0</v>
      </c>
      <c r="D4" s="4" t="s">
        <v>2</v>
      </c>
    </row>
    <row r="5" spans="1:8" x14ac:dyDescent="0.15">
      <c r="A5" s="32" t="s">
        <v>3</v>
      </c>
      <c r="B5" s="6" t="s">
        <v>4</v>
      </c>
      <c r="C5" s="7">
        <v>0.33333333333333331</v>
      </c>
      <c r="D5" s="7">
        <v>0.25</v>
      </c>
    </row>
    <row r="6" spans="1:8" x14ac:dyDescent="0.15">
      <c r="A6" s="32"/>
      <c r="B6" s="6" t="s">
        <v>13</v>
      </c>
      <c r="C6" s="7">
        <v>0.66666666666666663</v>
      </c>
      <c r="D6" s="7">
        <v>0.75</v>
      </c>
    </row>
    <row r="7" spans="1:8" x14ac:dyDescent="0.15">
      <c r="A7" s="2"/>
      <c r="C7" s="1"/>
      <c r="D7" s="1"/>
    </row>
    <row r="8" spans="1:8" x14ac:dyDescent="0.15">
      <c r="A8" s="4" t="s">
        <v>14</v>
      </c>
      <c r="B8" s="4" t="s">
        <v>6</v>
      </c>
      <c r="C8" s="4" t="s">
        <v>7</v>
      </c>
      <c r="D8" s="4" t="s">
        <v>8</v>
      </c>
    </row>
    <row r="9" spans="1:8" x14ac:dyDescent="0.15">
      <c r="A9" s="4" t="s">
        <v>41</v>
      </c>
      <c r="B9" s="5">
        <v>1</v>
      </c>
      <c r="C9" s="5">
        <v>2</v>
      </c>
      <c r="D9" s="5">
        <v>4</v>
      </c>
    </row>
    <row r="10" spans="1:8" ht="14.25" thickBot="1" x14ac:dyDescent="0.2">
      <c r="A10" s="2"/>
    </row>
    <row r="11" spans="1:8" ht="15" thickTop="1" thickBot="1" x14ac:dyDescent="0.2">
      <c r="A11" s="18" t="s">
        <v>27</v>
      </c>
      <c r="B11" s="12">
        <v>1000</v>
      </c>
      <c r="C11" s="40" t="s">
        <v>25</v>
      </c>
      <c r="D11" s="41"/>
      <c r="E11" s="41"/>
      <c r="F11" s="41"/>
      <c r="G11" s="42"/>
      <c r="H11" s="42"/>
    </row>
    <row r="12" spans="1:8" ht="15" thickTop="1" thickBot="1" x14ac:dyDescent="0.2">
      <c r="A12" s="18" t="s">
        <v>15</v>
      </c>
      <c r="B12" s="12">
        <v>100</v>
      </c>
      <c r="C12" s="40" t="s">
        <v>38</v>
      </c>
      <c r="D12" s="41"/>
      <c r="E12" s="41"/>
      <c r="F12" s="41"/>
      <c r="G12" s="42"/>
      <c r="H12" s="42"/>
    </row>
    <row r="13" spans="1:8" ht="15" thickTop="1" thickBot="1" x14ac:dyDescent="0.2">
      <c r="A13" s="18" t="s">
        <v>23</v>
      </c>
      <c r="B13" s="13">
        <v>2</v>
      </c>
      <c r="C13" s="40" t="s">
        <v>24</v>
      </c>
      <c r="D13" s="41"/>
      <c r="E13" s="41"/>
      <c r="F13" s="41"/>
      <c r="G13" s="42"/>
      <c r="H13" s="42"/>
    </row>
    <row r="14" spans="1:8" ht="15" thickTop="1" thickBot="1" x14ac:dyDescent="0.2">
      <c r="A14" s="18" t="s">
        <v>26</v>
      </c>
      <c r="B14" s="15">
        <v>2</v>
      </c>
      <c r="C14" s="40" t="s">
        <v>19</v>
      </c>
      <c r="D14" s="41"/>
      <c r="E14" s="41"/>
      <c r="F14" s="41"/>
      <c r="G14" s="42"/>
      <c r="H14" s="42"/>
    </row>
    <row r="15" spans="1:8" ht="14.25" thickTop="1" x14ac:dyDescent="0.15">
      <c r="A15" s="2"/>
      <c r="E15" s="21"/>
    </row>
    <row r="16" spans="1:8" x14ac:dyDescent="0.15">
      <c r="A16" s="19" t="s">
        <v>16</v>
      </c>
      <c r="B16" s="16">
        <f>$B$11*$B$12*$B$13*2</f>
        <v>400000</v>
      </c>
    </row>
    <row r="17" spans="1:8" x14ac:dyDescent="0.15">
      <c r="A17" s="19" t="s">
        <v>17</v>
      </c>
      <c r="B17" s="16">
        <f>ROUNDUP(B16/1000, 0.1)</f>
        <v>400</v>
      </c>
    </row>
    <row r="18" spans="1:8" x14ac:dyDescent="0.15">
      <c r="A18" s="19" t="s">
        <v>18</v>
      </c>
      <c r="B18" s="16">
        <f>B17/B14</f>
        <v>200</v>
      </c>
    </row>
    <row r="19" spans="1:8" x14ac:dyDescent="0.15">
      <c r="A19" s="2"/>
    </row>
    <row r="20" spans="1:8" x14ac:dyDescent="0.15">
      <c r="A20" s="19" t="s">
        <v>12</v>
      </c>
      <c r="B20" s="19" t="s">
        <v>0</v>
      </c>
      <c r="C20" s="19" t="s">
        <v>1</v>
      </c>
      <c r="D20" s="19" t="s">
        <v>2</v>
      </c>
    </row>
    <row r="21" spans="1:8" x14ac:dyDescent="0.15">
      <c r="A21" s="19" t="s">
        <v>9</v>
      </c>
      <c r="B21" s="5">
        <f>$B$11*B2</f>
        <v>180</v>
      </c>
      <c r="C21" s="5">
        <f>$B$11*C2</f>
        <v>400</v>
      </c>
      <c r="D21" s="5">
        <f>$B$11*D2</f>
        <v>750</v>
      </c>
    </row>
    <row r="22" spans="1:8" x14ac:dyDescent="0.15">
      <c r="A22" s="2"/>
    </row>
    <row r="23" spans="1:8" x14ac:dyDescent="0.15">
      <c r="A23" s="30" t="s">
        <v>12</v>
      </c>
      <c r="B23" s="31"/>
      <c r="C23" s="29" t="s">
        <v>0</v>
      </c>
      <c r="D23" s="29"/>
      <c r="E23" s="29" t="s">
        <v>1</v>
      </c>
      <c r="F23" s="29"/>
      <c r="G23" s="29" t="s">
        <v>2</v>
      </c>
      <c r="H23" s="29"/>
    </row>
    <row r="24" spans="1:8" x14ac:dyDescent="0.15">
      <c r="A24" s="38" t="s">
        <v>3</v>
      </c>
      <c r="B24" s="39"/>
      <c r="C24" s="9" t="s">
        <v>0</v>
      </c>
      <c r="D24" s="10" t="s">
        <v>2</v>
      </c>
      <c r="E24" s="9" t="s">
        <v>0</v>
      </c>
      <c r="F24" s="9" t="s">
        <v>2</v>
      </c>
      <c r="G24" s="9" t="s">
        <v>0</v>
      </c>
      <c r="H24" s="9" t="s">
        <v>2</v>
      </c>
    </row>
    <row r="25" spans="1:8" x14ac:dyDescent="0.15">
      <c r="A25" s="29" t="s">
        <v>9</v>
      </c>
      <c r="B25" s="6" t="s">
        <v>11</v>
      </c>
      <c r="C25" s="14">
        <f>$B$21*C5</f>
        <v>60</v>
      </c>
      <c r="D25" s="14">
        <f>$B$21*D5</f>
        <v>45</v>
      </c>
      <c r="E25" s="14">
        <f>$C$21*C5</f>
        <v>133.33333333333331</v>
      </c>
      <c r="F25" s="14">
        <f>$C$21*D5</f>
        <v>100</v>
      </c>
      <c r="G25" s="14">
        <f>$D$21*C5</f>
        <v>250</v>
      </c>
      <c r="H25" s="14">
        <f>$D$21*D5</f>
        <v>187.5</v>
      </c>
    </row>
    <row r="26" spans="1:8" x14ac:dyDescent="0.15">
      <c r="A26" s="29"/>
      <c r="B26" s="6" t="s">
        <v>5</v>
      </c>
      <c r="C26" s="14">
        <f>$B$21*C6</f>
        <v>120</v>
      </c>
      <c r="D26" s="14">
        <f>$B$21*D6</f>
        <v>135</v>
      </c>
      <c r="E26" s="14">
        <f>$C$21*C6</f>
        <v>266.66666666666663</v>
      </c>
      <c r="F26" s="14">
        <f>$C$21*D6</f>
        <v>300</v>
      </c>
      <c r="G26" s="14">
        <f>$D$21*C6</f>
        <v>500</v>
      </c>
      <c r="H26" s="14">
        <f>$D$21*D6</f>
        <v>562.5</v>
      </c>
    </row>
    <row r="27" spans="1:8" x14ac:dyDescent="0.15">
      <c r="A27" s="2"/>
    </row>
    <row r="28" spans="1:8" x14ac:dyDescent="0.15">
      <c r="A28" s="20" t="s">
        <v>14</v>
      </c>
      <c r="B28" s="29" t="s">
        <v>6</v>
      </c>
      <c r="C28" s="29"/>
      <c r="D28" s="29" t="s">
        <v>7</v>
      </c>
      <c r="E28" s="29"/>
      <c r="F28" s="29" t="s">
        <v>8</v>
      </c>
      <c r="G28" s="29"/>
    </row>
    <row r="29" spans="1:8" x14ac:dyDescent="0.15">
      <c r="A29" s="11" t="s">
        <v>3</v>
      </c>
      <c r="B29" s="9" t="s">
        <v>0</v>
      </c>
      <c r="C29" s="9" t="s">
        <v>2</v>
      </c>
      <c r="D29" s="9" t="s">
        <v>0</v>
      </c>
      <c r="E29" s="9" t="s">
        <v>2</v>
      </c>
      <c r="F29" s="9" t="s">
        <v>0</v>
      </c>
      <c r="G29" s="9" t="s">
        <v>2</v>
      </c>
    </row>
    <row r="30" spans="1:8" x14ac:dyDescent="0.15">
      <c r="A30" s="19" t="s">
        <v>10</v>
      </c>
      <c r="B30" s="14">
        <f>C25+C26*$B$9</f>
        <v>180</v>
      </c>
      <c r="C30" s="14">
        <f>D25+D26*$B$9</f>
        <v>180</v>
      </c>
      <c r="D30" s="14">
        <f>E25+E26*$C$9</f>
        <v>666.66666666666652</v>
      </c>
      <c r="E30" s="14">
        <f>F25+F26*$C$9</f>
        <v>700</v>
      </c>
      <c r="F30" s="14">
        <f>G25+G26*$D$9</f>
        <v>2250</v>
      </c>
      <c r="G30" s="14">
        <f>H25+H26*$D$9</f>
        <v>2437.5</v>
      </c>
    </row>
    <row r="31" spans="1:8" x14ac:dyDescent="0.15">
      <c r="A31" s="2"/>
    </row>
    <row r="32" spans="1:8" x14ac:dyDescent="0.15">
      <c r="A32" s="20" t="s">
        <v>14</v>
      </c>
      <c r="B32" s="29" t="s">
        <v>6</v>
      </c>
      <c r="C32" s="29"/>
      <c r="D32" s="29" t="s">
        <v>20</v>
      </c>
      <c r="E32" s="29"/>
      <c r="F32" s="29" t="s">
        <v>8</v>
      </c>
      <c r="G32" s="29"/>
    </row>
    <row r="33" spans="1:9" x14ac:dyDescent="0.15">
      <c r="A33" s="11" t="s">
        <v>3</v>
      </c>
      <c r="B33" s="9" t="s">
        <v>0</v>
      </c>
      <c r="C33" s="9" t="s">
        <v>2</v>
      </c>
      <c r="D33" s="9" t="s">
        <v>0</v>
      </c>
      <c r="E33" s="9" t="s">
        <v>2</v>
      </c>
      <c r="F33" s="9" t="s">
        <v>0</v>
      </c>
      <c r="G33" s="9" t="s">
        <v>2</v>
      </c>
    </row>
    <row r="34" spans="1:9" x14ac:dyDescent="0.15">
      <c r="A34" s="45" t="s">
        <v>28</v>
      </c>
      <c r="B34" s="33" t="s">
        <v>29</v>
      </c>
      <c r="C34" s="34"/>
      <c r="D34" s="34"/>
      <c r="E34" s="34"/>
      <c r="F34" s="34"/>
      <c r="G34" s="35"/>
      <c r="H34" s="23"/>
      <c r="I34" s="24"/>
    </row>
    <row r="35" spans="1:9" x14ac:dyDescent="0.15">
      <c r="A35" s="46"/>
      <c r="B35" s="17">
        <f>ROUNDUP(B30/100, 0.1)</f>
        <v>2</v>
      </c>
      <c r="C35" s="17">
        <f>ROUNDUP(C30/100, 0.1)</f>
        <v>2</v>
      </c>
      <c r="D35" s="17">
        <f>EVEN(ROUNDUP(D30/100, 0.1))</f>
        <v>8</v>
      </c>
      <c r="E35" s="17">
        <f>EVEN(ROUNDUP(E30/100, 0.1))</f>
        <v>8</v>
      </c>
      <c r="F35" s="17">
        <f>IF(ROUNDUP(F30/100, 0.1) &lt; 3, 3, ROUNDUP(F30/100, 0.1))</f>
        <v>23</v>
      </c>
      <c r="G35" s="17">
        <f>IF(ROUNDUP(G30/100, 0.1) &lt; 3, 3, ROUNDUP(G30/100, 0.1))</f>
        <v>25</v>
      </c>
      <c r="H35" s="21"/>
      <c r="I35" s="21"/>
    </row>
    <row r="36" spans="1:9" x14ac:dyDescent="0.15">
      <c r="A36" s="36" t="s">
        <v>21</v>
      </c>
      <c r="B36" s="33" t="s">
        <v>40</v>
      </c>
      <c r="C36" s="34"/>
      <c r="D36" s="34"/>
      <c r="E36" s="34"/>
      <c r="F36" s="34"/>
      <c r="G36" s="35"/>
      <c r="H36" s="21"/>
      <c r="I36" s="21"/>
    </row>
    <row r="37" spans="1:9" x14ac:dyDescent="0.15">
      <c r="A37" s="47"/>
      <c r="B37" s="22">
        <f>ROUNDUP(B35/$B$14, 0.1)</f>
        <v>1</v>
      </c>
      <c r="C37" s="22">
        <f>ROUNDUP(C35/$B$14, 0.1)</f>
        <v>1</v>
      </c>
      <c r="D37" s="22">
        <f>EVEN(ROUNDUP(D35/$B$14, 0.1))</f>
        <v>4</v>
      </c>
      <c r="E37" s="22">
        <f>EVEN(ROUNDUP(E35/$B$14, 0.1))</f>
        <v>4</v>
      </c>
      <c r="F37" s="22">
        <f>ROUNDUP(F35/$B$14, 0.1)</f>
        <v>12</v>
      </c>
      <c r="G37" s="22">
        <f>ROUNDUP(G35/$B$14, 0.1)</f>
        <v>13</v>
      </c>
      <c r="H37" s="21"/>
      <c r="I37" s="21"/>
    </row>
    <row r="38" spans="1:9" x14ac:dyDescent="0.15">
      <c r="A38" s="45" t="s">
        <v>22</v>
      </c>
      <c r="B38" s="33" t="s">
        <v>30</v>
      </c>
      <c r="C38" s="34"/>
      <c r="D38" s="34"/>
      <c r="E38" s="34"/>
      <c r="F38" s="34"/>
      <c r="G38" s="35"/>
      <c r="H38" s="25"/>
      <c r="I38" s="26"/>
    </row>
    <row r="39" spans="1:9" x14ac:dyDescent="0.15">
      <c r="A39" s="46"/>
      <c r="B39" s="17">
        <f>$B$18/B37</f>
        <v>200</v>
      </c>
      <c r="C39" s="17">
        <f>$B$18/C37</f>
        <v>200</v>
      </c>
      <c r="D39" s="17">
        <f>$B$18/(D37/2)</f>
        <v>100</v>
      </c>
      <c r="E39" s="17">
        <f>$B$18/(E37/2)</f>
        <v>100</v>
      </c>
      <c r="F39" s="17">
        <f>ROUNDUP($B$18/(F37-1), 0.1)</f>
        <v>19</v>
      </c>
      <c r="G39" s="17">
        <f>ROUNDUP($B$18/(G37-1), 0.1)</f>
        <v>17</v>
      </c>
    </row>
    <row r="40" spans="1:9" ht="14.25" thickBot="1" x14ac:dyDescent="0.2">
      <c r="A40" s="27"/>
      <c r="B40" s="27"/>
      <c r="C40" s="27"/>
      <c r="D40" s="27"/>
      <c r="E40" s="27"/>
      <c r="F40" s="27"/>
      <c r="G40" s="27"/>
    </row>
    <row r="41" spans="1:9" ht="15" thickTop="1" thickBot="1" x14ac:dyDescent="0.2">
      <c r="A41" s="18" t="s">
        <v>34</v>
      </c>
      <c r="B41" s="15">
        <v>72</v>
      </c>
      <c r="C41" s="40" t="s">
        <v>35</v>
      </c>
      <c r="D41" s="41"/>
      <c r="E41" s="41"/>
      <c r="F41" s="41"/>
      <c r="G41" s="42"/>
      <c r="H41" s="42"/>
    </row>
    <row r="42" spans="1:9" ht="14.25" thickTop="1" x14ac:dyDescent="0.15">
      <c r="A42" s="27"/>
      <c r="B42" s="27"/>
      <c r="C42" s="27"/>
      <c r="D42" s="27"/>
      <c r="E42" s="27"/>
      <c r="F42" s="27"/>
      <c r="G42" s="27"/>
    </row>
    <row r="43" spans="1:9" x14ac:dyDescent="0.15">
      <c r="A43" s="43" t="s">
        <v>33</v>
      </c>
      <c r="B43" s="44"/>
      <c r="C43" s="44"/>
      <c r="D43" s="44"/>
      <c r="E43" s="44"/>
      <c r="F43" s="44"/>
      <c r="G43" s="44"/>
    </row>
    <row r="44" spans="1:9" x14ac:dyDescent="0.15">
      <c r="A44" s="20" t="s">
        <v>14</v>
      </c>
      <c r="B44" s="29" t="s">
        <v>6</v>
      </c>
      <c r="C44" s="29"/>
      <c r="D44" s="29" t="s">
        <v>20</v>
      </c>
      <c r="E44" s="29"/>
      <c r="F44" s="29" t="s">
        <v>8</v>
      </c>
      <c r="G44" s="29"/>
    </row>
    <row r="45" spans="1:9" x14ac:dyDescent="0.15">
      <c r="A45" s="11" t="s">
        <v>3</v>
      </c>
      <c r="B45" s="9" t="s">
        <v>0</v>
      </c>
      <c r="C45" s="9" t="s">
        <v>2</v>
      </c>
      <c r="D45" s="9" t="s">
        <v>0</v>
      </c>
      <c r="E45" s="9" t="s">
        <v>2</v>
      </c>
      <c r="F45" s="9" t="s">
        <v>0</v>
      </c>
      <c r="G45" s="9" t="s">
        <v>2</v>
      </c>
    </row>
    <row r="46" spans="1:9" x14ac:dyDescent="0.15">
      <c r="A46" s="19" t="s">
        <v>31</v>
      </c>
      <c r="B46" s="5">
        <f t="shared" ref="B46:G46" si="0">B37*B39</f>
        <v>200</v>
      </c>
      <c r="C46" s="5">
        <f t="shared" si="0"/>
        <v>200</v>
      </c>
      <c r="D46" s="5">
        <f t="shared" si="0"/>
        <v>400</v>
      </c>
      <c r="E46" s="5">
        <f t="shared" si="0"/>
        <v>400</v>
      </c>
      <c r="F46" s="5">
        <f t="shared" si="0"/>
        <v>228</v>
      </c>
      <c r="G46" s="5">
        <f t="shared" si="0"/>
        <v>221</v>
      </c>
    </row>
    <row r="47" spans="1:9" x14ac:dyDescent="0.15">
      <c r="A47" s="19" t="s">
        <v>32</v>
      </c>
      <c r="B47" s="5">
        <f>B46</f>
        <v>200</v>
      </c>
      <c r="C47" s="5">
        <f>C46</f>
        <v>200</v>
      </c>
      <c r="D47" s="5">
        <f>D46/2</f>
        <v>200</v>
      </c>
      <c r="E47" s="5">
        <f>E46/2</f>
        <v>200</v>
      </c>
      <c r="F47" s="5">
        <f>(F37-1)*F39</f>
        <v>209</v>
      </c>
      <c r="G47" s="5">
        <f>(G37-1)*G39</f>
        <v>204</v>
      </c>
    </row>
    <row r="48" spans="1:9" x14ac:dyDescent="0.15">
      <c r="A48" s="19" t="s">
        <v>36</v>
      </c>
      <c r="B48" s="5">
        <f t="shared" ref="B48:G48" si="1">B37*$B$41</f>
        <v>72</v>
      </c>
      <c r="C48" s="5">
        <f t="shared" si="1"/>
        <v>72</v>
      </c>
      <c r="D48" s="5">
        <f t="shared" si="1"/>
        <v>288</v>
      </c>
      <c r="E48" s="5">
        <f t="shared" si="1"/>
        <v>288</v>
      </c>
      <c r="F48" s="5">
        <f t="shared" si="1"/>
        <v>864</v>
      </c>
      <c r="G48" s="5">
        <f t="shared" si="1"/>
        <v>936</v>
      </c>
    </row>
    <row r="49" spans="1:7" x14ac:dyDescent="0.15">
      <c r="A49" s="36" t="s">
        <v>37</v>
      </c>
      <c r="B49" s="33" t="s">
        <v>39</v>
      </c>
      <c r="C49" s="34"/>
      <c r="D49" s="34"/>
      <c r="E49" s="34"/>
      <c r="F49" s="34"/>
      <c r="G49" s="35"/>
    </row>
    <row r="50" spans="1:7" x14ac:dyDescent="0.15">
      <c r="A50" s="37"/>
      <c r="B50" s="28">
        <f>B48</f>
        <v>72</v>
      </c>
      <c r="C50" s="28">
        <f>C48</f>
        <v>72</v>
      </c>
      <c r="D50" s="28">
        <f>D48/2</f>
        <v>144</v>
      </c>
      <c r="E50" s="28">
        <f>E48/2</f>
        <v>144</v>
      </c>
      <c r="F50" s="28">
        <f>(F37-1)*$B$41</f>
        <v>792</v>
      </c>
      <c r="G50" s="28">
        <f>(G37-1)*$B$41</f>
        <v>864</v>
      </c>
    </row>
  </sheetData>
  <sheetProtection sheet="1" objects="1" scenarios="1"/>
  <protectedRanges>
    <protectedRange sqref="B11:B14 B41" name="範囲1"/>
  </protectedRanges>
  <mergeCells count="30">
    <mergeCell ref="B44:C44"/>
    <mergeCell ref="D44:E44"/>
    <mergeCell ref="F44:G44"/>
    <mergeCell ref="A34:A35"/>
    <mergeCell ref="A36:A37"/>
    <mergeCell ref="B34:G34"/>
    <mergeCell ref="B36:G36"/>
    <mergeCell ref="C14:H14"/>
    <mergeCell ref="A43:G43"/>
    <mergeCell ref="C41:H41"/>
    <mergeCell ref="A38:A39"/>
    <mergeCell ref="B38:G38"/>
    <mergeCell ref="C23:D23"/>
    <mergeCell ref="E23:F23"/>
    <mergeCell ref="A5:A6"/>
    <mergeCell ref="B49:G49"/>
    <mergeCell ref="A49:A50"/>
    <mergeCell ref="G23:H23"/>
    <mergeCell ref="A24:B24"/>
    <mergeCell ref="A25:A26"/>
    <mergeCell ref="B28:C28"/>
    <mergeCell ref="C13:H13"/>
    <mergeCell ref="C11:H11"/>
    <mergeCell ref="C12:H12"/>
    <mergeCell ref="D28:E28"/>
    <mergeCell ref="F28:G28"/>
    <mergeCell ref="A23:B23"/>
    <mergeCell ref="B32:C32"/>
    <mergeCell ref="D32:E32"/>
    <mergeCell ref="F32:G32"/>
  </mergeCells>
  <phoneticPr fontId="1"/>
  <pageMargins left="0.75" right="0.75" top="1" bottom="1" header="0.51200000000000001" footer="0.51200000000000001"/>
  <pageSetup paperSize="9" orientation="portrait" verticalDpi="0" r:id="rId1"/>
  <headerFooter alignWithMargins="0"/>
  <ignoredErrors>
    <ignoredError sqref="B47:G47 B48:D48 E48:G4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Ver 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Yuichiro Mizoguchi</dc:creator>
  <cp:lastModifiedBy>Yuichiro Mizoguchi</cp:lastModifiedBy>
  <dcterms:created xsi:type="dcterms:W3CDTF">2006-02-23T06:17:02Z</dcterms:created>
  <dcterms:modified xsi:type="dcterms:W3CDTF">2018-03-17T12:01:33Z</dcterms:modified>
</cp:coreProperties>
</file>