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rir\Documents\IP\Bug A\"/>
    </mc:Choice>
  </mc:AlternateContent>
  <xr:revisionPtr revIDLastSave="0" documentId="13_ncr:1_{7486D6D1-FF65-4B3A-89E8-58834856EC31}" xr6:coauthVersionLast="47" xr6:coauthVersionMax="47" xr10:uidLastSave="{00000000-0000-0000-0000-000000000000}"/>
  <bookViews>
    <workbookView xWindow="-108" yWindow="-108" windowWidth="23256" windowHeight="12456" activeTab="1" xr2:uid="{FC7E3AE0-C934-4F50-B16D-AD1CE1014DF1}"/>
  </bookViews>
  <sheets>
    <sheet name="General" sheetId="1" r:id="rId1"/>
    <sheet name="D4J" sheetId="2" r:id="rId2"/>
    <sheet name="Qui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E18" i="2"/>
  <c r="D18" i="2"/>
  <c r="C18" i="2"/>
  <c r="B18" i="2"/>
  <c r="F17" i="2"/>
  <c r="E17" i="2"/>
  <c r="C17" i="2"/>
  <c r="D17" i="2"/>
  <c r="B17" i="2"/>
  <c r="F16" i="2"/>
  <c r="E16" i="2"/>
  <c r="D16" i="2"/>
  <c r="C16" i="2"/>
  <c r="B16" i="2"/>
  <c r="C13" i="2"/>
  <c r="D13" i="2"/>
  <c r="E13" i="2"/>
  <c r="F13" i="2"/>
  <c r="B13" i="2"/>
  <c r="F15" i="2"/>
  <c r="E15" i="2"/>
  <c r="D15" i="2"/>
  <c r="C15" i="2"/>
  <c r="B15" i="2"/>
  <c r="F14" i="2"/>
  <c r="E14" i="2"/>
  <c r="D14" i="2"/>
  <c r="C14" i="2"/>
  <c r="B14" i="2"/>
</calcChain>
</file>

<file path=xl/sharedStrings.xml><?xml version="1.0" encoding="utf-8"?>
<sst xmlns="http://schemas.openxmlformats.org/spreadsheetml/2006/main" count="58" uniqueCount="50">
  <si>
    <t>Revisiting the Plastic Surgery Hypothesis via Large Language Models</t>
  </si>
  <si>
    <t>Automated Program Repair in the Era of Large Pre-trained Language Models</t>
  </si>
  <si>
    <t>Less Training, More Repairing Please: Revisiting Automated Program Repair via Zero-shot Learning</t>
  </si>
  <si>
    <t>PreciseBugCollector: Extensible, Executable and Precise Bug-fix Collection</t>
  </si>
  <si>
    <t>ITER: Iterative Neural Repair for Multi-Location Patches</t>
  </si>
  <si>
    <t>MUFIN: Improving Neural Repair Models with Back-Translation</t>
  </si>
  <si>
    <t>SelfAPR: Self-supervised Program Repair with Test Execution Diagnostics</t>
  </si>
  <si>
    <t>https://arxiv.org/pdf/2303.10494.pdf</t>
  </si>
  <si>
    <t>https://lingming.cs.illinois.edu/publications/icse2023a.pdf</t>
  </si>
  <si>
    <t>https://arxiv.org/pdf/2207.08281.pdf</t>
  </si>
  <si>
    <t>https://arxiv.org/pdf/2309.06229.pdf</t>
  </si>
  <si>
    <t>https://arxiv.org/pdf/2304.12015.pdf</t>
  </si>
  <si>
    <t>https://arxiv.org/pdf/2304.02301.pdf</t>
  </si>
  <si>
    <t>https://dl.acm.org/doi/pdf/10.1145/3551349.3556926</t>
  </si>
  <si>
    <t>Paper</t>
  </si>
  <si>
    <t>URL</t>
  </si>
  <si>
    <t>Key Idea</t>
  </si>
  <si>
    <t>Plastic Surgery - Take help from some portion of the same project. Proposed FitRepair - Knowledge Oriented (mask numerous tokens), Repair Oriented (mask singular lines), Relevant Identifier Prompting (Information Retrieval &amp; Statistical Analysis)</t>
  </si>
  <si>
    <t>Experiment</t>
  </si>
  <si>
    <t>Not enough data for knowledge construction, Defects4J</t>
  </si>
  <si>
    <t>Three ways of finding the patch, `entire patch, fill in a patch, single line patch. Line after the fix are more 'natural' than ordinary lines.</t>
  </si>
  <si>
    <t>AlphaRepair - predict correct tokens based on corrent context</t>
  </si>
  <si>
    <t>PreciseBugCollector - Bug Tracker + Bug Injector</t>
  </si>
  <si>
    <t>ITER - Iteratively improve the partial patches</t>
  </si>
  <si>
    <t>Defects4J</t>
  </si>
  <si>
    <t>MUFIN - Generates Code/Fix pairs</t>
  </si>
  <si>
    <t>SelfAPR - Project Specific Knowledge, Extract and encode all fixes</t>
  </si>
  <si>
    <t>Chart</t>
  </si>
  <si>
    <t>Closure</t>
  </si>
  <si>
    <t>Lang</t>
  </si>
  <si>
    <t>Math</t>
  </si>
  <si>
    <t>Mockito</t>
  </si>
  <si>
    <t>Time</t>
  </si>
  <si>
    <t>SelfAPR</t>
  </si>
  <si>
    <t>FitRepair</t>
  </si>
  <si>
    <t>AlphaRepair</t>
  </si>
  <si>
    <t>ITER</t>
  </si>
  <si>
    <t>MUFIN</t>
  </si>
  <si>
    <t>CodeBERT</t>
  </si>
  <si>
    <t>CodeT5</t>
  </si>
  <si>
    <t>Quix Bugs (Java)</t>
  </si>
  <si>
    <t>Quix Bugs (Python)</t>
  </si>
  <si>
    <t>Many Bugs</t>
  </si>
  <si>
    <t>tests</t>
  </si>
  <si>
    <t>Iter-2</t>
  </si>
  <si>
    <t>D4J</t>
  </si>
  <si>
    <t>Impl</t>
  </si>
  <si>
    <t>BugSwarm</t>
  </si>
  <si>
    <t>RegMiner</t>
  </si>
  <si>
    <t>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</si>
</sst>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D4J!$B$12</c:f>
              <c:strCache>
                <c:ptCount val="1"/>
                <c:pt idx="0">
                  <c:v>SelfAPR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D4J!$A$13:$A$18</c:f>
              <c:strCache>
                <c:ptCount val="6"/>
                <c:pt idx="0">
                  <c:v>D4J</c:v>
                </c:pt>
                <c:pt idx="1">
                  <c:v>Quix Bugs (Java)</c:v>
                </c:pt>
                <c:pt idx="2">
                  <c:v>Quix Bugs (Python)</c:v>
                </c:pt>
                <c:pt idx="3">
                  <c:v>Many Bugs</c:v>
                </c:pt>
                <c:pt idx="4">
                  <c:v>BugSwarm</c:v>
                </c:pt>
                <c:pt idx="5">
                  <c:v>RegMiner</c:v>
                </c:pt>
              </c:strCache>
            </c:strRef>
          </c:cat>
          <c:val>
            <c:numRef>
              <c:f>D4J!$B$13:$B$18</c:f>
              <c:numCache>
                <c:formatCode>General</c:formatCode>
                <c:ptCount val="6"/>
                <c:pt idx="0">
                  <c:v>0.72222222222222221</c:v>
                </c:pt>
                <c:pt idx="1">
                  <c:v>0.76666666666666672</c:v>
                </c:pt>
                <c:pt idx="2">
                  <c:v>0.83333333333333337</c:v>
                </c:pt>
                <c:pt idx="3">
                  <c:v>0.5</c:v>
                </c:pt>
                <c:pt idx="4">
                  <c:v>0.63265306122448983</c:v>
                </c:pt>
                <c:pt idx="5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8-4C1A-8C41-10E0D024D492}"/>
            </c:ext>
          </c:extLst>
        </c:ser>
        <c:ser>
          <c:idx val="1"/>
          <c:order val="1"/>
          <c:tx>
            <c:strRef>
              <c:f>D4J!$C$12</c:f>
              <c:strCache>
                <c:ptCount val="1"/>
                <c:pt idx="0">
                  <c:v>FitRepair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D4J!$A$13:$A$18</c:f>
              <c:strCache>
                <c:ptCount val="6"/>
                <c:pt idx="0">
                  <c:v>D4J</c:v>
                </c:pt>
                <c:pt idx="1">
                  <c:v>Quix Bugs (Java)</c:v>
                </c:pt>
                <c:pt idx="2">
                  <c:v>Quix Bugs (Python)</c:v>
                </c:pt>
                <c:pt idx="3">
                  <c:v>Many Bugs</c:v>
                </c:pt>
                <c:pt idx="4">
                  <c:v>BugSwarm</c:v>
                </c:pt>
                <c:pt idx="5">
                  <c:v>RegMiner</c:v>
                </c:pt>
              </c:strCache>
            </c:strRef>
          </c:cat>
          <c:val>
            <c:numRef>
              <c:f>D4J!$C$13:$C$18</c:f>
              <c:numCache>
                <c:formatCode>General</c:formatCode>
                <c:ptCount val="6"/>
                <c:pt idx="0">
                  <c:v>0.98888888888888893</c:v>
                </c:pt>
                <c:pt idx="1">
                  <c:v>0.93333333333333335</c:v>
                </c:pt>
                <c:pt idx="2">
                  <c:v>0.96666666666666667</c:v>
                </c:pt>
                <c:pt idx="3">
                  <c:v>0.78947368421052633</c:v>
                </c:pt>
                <c:pt idx="4">
                  <c:v>0.87755102040816324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8-4C1A-8C41-10E0D024D492}"/>
            </c:ext>
          </c:extLst>
        </c:ser>
        <c:ser>
          <c:idx val="2"/>
          <c:order val="2"/>
          <c:tx>
            <c:strRef>
              <c:f>D4J!$D$12</c:f>
              <c:strCache>
                <c:ptCount val="1"/>
                <c:pt idx="0">
                  <c:v>AlphaRepair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D4J!$A$13:$A$18</c:f>
              <c:strCache>
                <c:ptCount val="6"/>
                <c:pt idx="0">
                  <c:v>D4J</c:v>
                </c:pt>
                <c:pt idx="1">
                  <c:v>Quix Bugs (Java)</c:v>
                </c:pt>
                <c:pt idx="2">
                  <c:v>Quix Bugs (Python)</c:v>
                </c:pt>
                <c:pt idx="3">
                  <c:v>Many Bugs</c:v>
                </c:pt>
                <c:pt idx="4">
                  <c:v>BugSwarm</c:v>
                </c:pt>
                <c:pt idx="5">
                  <c:v>RegMiner</c:v>
                </c:pt>
              </c:strCache>
            </c:strRef>
          </c:cat>
          <c:val>
            <c:numRef>
              <c:f>D4J!$D$13:$D$18</c:f>
              <c:numCache>
                <c:formatCode>General</c:formatCode>
                <c:ptCount val="6"/>
                <c:pt idx="0">
                  <c:v>0.8</c:v>
                </c:pt>
                <c:pt idx="1">
                  <c:v>0.8666666666666667</c:v>
                </c:pt>
                <c:pt idx="2">
                  <c:v>0.9</c:v>
                </c:pt>
                <c:pt idx="3">
                  <c:v>0.68421052631578949</c:v>
                </c:pt>
                <c:pt idx="4">
                  <c:v>0.83673469387755106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8-4C1A-8C41-10E0D024D492}"/>
            </c:ext>
          </c:extLst>
        </c:ser>
        <c:ser>
          <c:idx val="3"/>
          <c:order val="3"/>
          <c:tx>
            <c:strRef>
              <c:f>D4J!$E$12</c:f>
              <c:strCache>
                <c:ptCount val="1"/>
                <c:pt idx="0">
                  <c:v>ITER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D4J!$A$13:$A$18</c:f>
              <c:strCache>
                <c:ptCount val="6"/>
                <c:pt idx="0">
                  <c:v>D4J</c:v>
                </c:pt>
                <c:pt idx="1">
                  <c:v>Quix Bugs (Java)</c:v>
                </c:pt>
                <c:pt idx="2">
                  <c:v>Quix Bugs (Python)</c:v>
                </c:pt>
                <c:pt idx="3">
                  <c:v>Many Bugs</c:v>
                </c:pt>
                <c:pt idx="4">
                  <c:v>BugSwarm</c:v>
                </c:pt>
                <c:pt idx="5">
                  <c:v>RegMiner</c:v>
                </c:pt>
              </c:strCache>
            </c:strRef>
          </c:cat>
          <c:val>
            <c:numRef>
              <c:f>D4J!$E$13:$E$18</c:f>
              <c:numCache>
                <c:formatCode>General</c:formatCode>
                <c:ptCount val="6"/>
                <c:pt idx="0">
                  <c:v>0.8666666666666667</c:v>
                </c:pt>
                <c:pt idx="1">
                  <c:v>0.8833333333333333</c:v>
                </c:pt>
                <c:pt idx="2">
                  <c:v>0.85</c:v>
                </c:pt>
                <c:pt idx="3">
                  <c:v>0.57894736842105265</c:v>
                </c:pt>
                <c:pt idx="4">
                  <c:v>0.79591836734693877</c:v>
                </c:pt>
                <c:pt idx="5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8-4C1A-8C41-10E0D024D492}"/>
            </c:ext>
          </c:extLst>
        </c:ser>
        <c:ser>
          <c:idx val="4"/>
          <c:order val="4"/>
          <c:tx>
            <c:strRef>
              <c:f>D4J!$F$12</c:f>
              <c:strCache>
                <c:ptCount val="1"/>
                <c:pt idx="0">
                  <c:v>MUFIN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D4J!$A$13:$A$18</c:f>
              <c:strCache>
                <c:ptCount val="6"/>
                <c:pt idx="0">
                  <c:v>D4J</c:v>
                </c:pt>
                <c:pt idx="1">
                  <c:v>Quix Bugs (Java)</c:v>
                </c:pt>
                <c:pt idx="2">
                  <c:v>Quix Bugs (Python)</c:v>
                </c:pt>
                <c:pt idx="3">
                  <c:v>Many Bugs</c:v>
                </c:pt>
                <c:pt idx="4">
                  <c:v>BugSwarm</c:v>
                </c:pt>
                <c:pt idx="5">
                  <c:v>RegMiner</c:v>
                </c:pt>
              </c:strCache>
            </c:strRef>
          </c:cat>
          <c:val>
            <c:numRef>
              <c:f>D4J!$F$13:$F$18</c:f>
              <c:numCache>
                <c:formatCode>General</c:formatCode>
                <c:ptCount val="6"/>
                <c:pt idx="0">
                  <c:v>0.8</c:v>
                </c:pt>
                <c:pt idx="1">
                  <c:v>0.85</c:v>
                </c:pt>
                <c:pt idx="2">
                  <c:v>0.8666666666666667</c:v>
                </c:pt>
                <c:pt idx="3">
                  <c:v>0.63157894736842102</c:v>
                </c:pt>
                <c:pt idx="4">
                  <c:v>0.73469387755102045</c:v>
                </c:pt>
                <c:pt idx="5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88-4C1A-8C41-10E0D024D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692064"/>
        <c:axId val="698643696"/>
      </c:barChart>
      <c:catAx>
        <c:axId val="5876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43696"/>
        <c:crosses val="autoZero"/>
        <c:auto val="1"/>
        <c:lblAlgn val="ctr"/>
        <c:lblOffset val="100"/>
        <c:noMultiLvlLbl val="0"/>
      </c:catAx>
      <c:valAx>
        <c:axId val="6986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9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D4J!$A$13</c:f>
              <c:strCache>
                <c:ptCount val="1"/>
                <c:pt idx="0">
                  <c:v>D4J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D4J!$B$12:$F$12</c:f>
              <c:strCache>
                <c:ptCount val="5"/>
                <c:pt idx="0">
                  <c:v>SelfAPR</c:v>
                </c:pt>
                <c:pt idx="1">
                  <c:v>FitRepair</c:v>
                </c:pt>
                <c:pt idx="2">
                  <c:v>AlphaRepair</c:v>
                </c:pt>
                <c:pt idx="3">
                  <c:v>ITER</c:v>
                </c:pt>
                <c:pt idx="4">
                  <c:v>MUFIN</c:v>
                </c:pt>
              </c:strCache>
            </c:strRef>
          </c:cat>
          <c:val>
            <c:numRef>
              <c:f>D4J!$B$13:$F$13</c:f>
              <c:numCache>
                <c:formatCode>General</c:formatCode>
                <c:ptCount val="5"/>
                <c:pt idx="0">
                  <c:v>0.72222222222222221</c:v>
                </c:pt>
                <c:pt idx="1">
                  <c:v>0.98888888888888893</c:v>
                </c:pt>
                <c:pt idx="2">
                  <c:v>0.8</c:v>
                </c:pt>
                <c:pt idx="3">
                  <c:v>0.8666666666666667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4-402A-BE6A-027798290539}"/>
            </c:ext>
          </c:extLst>
        </c:ser>
        <c:ser>
          <c:idx val="1"/>
          <c:order val="1"/>
          <c:tx>
            <c:strRef>
              <c:f>D4J!$A$14</c:f>
              <c:strCache>
                <c:ptCount val="1"/>
                <c:pt idx="0">
                  <c:v>Quix Bugs (Java)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D4J!$B$12:$F$12</c:f>
              <c:strCache>
                <c:ptCount val="5"/>
                <c:pt idx="0">
                  <c:v>SelfAPR</c:v>
                </c:pt>
                <c:pt idx="1">
                  <c:v>FitRepair</c:v>
                </c:pt>
                <c:pt idx="2">
                  <c:v>AlphaRepair</c:v>
                </c:pt>
                <c:pt idx="3">
                  <c:v>ITER</c:v>
                </c:pt>
                <c:pt idx="4">
                  <c:v>MUFIN</c:v>
                </c:pt>
              </c:strCache>
            </c:strRef>
          </c:cat>
          <c:val>
            <c:numRef>
              <c:f>D4J!$B$14:$F$14</c:f>
              <c:numCache>
                <c:formatCode>General</c:formatCode>
                <c:ptCount val="5"/>
                <c:pt idx="0">
                  <c:v>0.76666666666666672</c:v>
                </c:pt>
                <c:pt idx="1">
                  <c:v>0.93333333333333335</c:v>
                </c:pt>
                <c:pt idx="2">
                  <c:v>0.8666666666666667</c:v>
                </c:pt>
                <c:pt idx="3">
                  <c:v>0.8833333333333333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4-402A-BE6A-027798290539}"/>
            </c:ext>
          </c:extLst>
        </c:ser>
        <c:ser>
          <c:idx val="2"/>
          <c:order val="2"/>
          <c:tx>
            <c:strRef>
              <c:f>D4J!$A$15</c:f>
              <c:strCache>
                <c:ptCount val="1"/>
                <c:pt idx="0">
                  <c:v>Quix Bugs (Python)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D4J!$B$12:$F$12</c:f>
              <c:strCache>
                <c:ptCount val="5"/>
                <c:pt idx="0">
                  <c:v>SelfAPR</c:v>
                </c:pt>
                <c:pt idx="1">
                  <c:v>FitRepair</c:v>
                </c:pt>
                <c:pt idx="2">
                  <c:v>AlphaRepair</c:v>
                </c:pt>
                <c:pt idx="3">
                  <c:v>ITER</c:v>
                </c:pt>
                <c:pt idx="4">
                  <c:v>MUFIN</c:v>
                </c:pt>
              </c:strCache>
            </c:strRef>
          </c:cat>
          <c:val>
            <c:numRef>
              <c:f>D4J!$B$15:$F$15</c:f>
              <c:numCache>
                <c:formatCode>General</c:formatCode>
                <c:ptCount val="5"/>
                <c:pt idx="0">
                  <c:v>0.83333333333333337</c:v>
                </c:pt>
                <c:pt idx="1">
                  <c:v>0.96666666666666667</c:v>
                </c:pt>
                <c:pt idx="2">
                  <c:v>0.9</c:v>
                </c:pt>
                <c:pt idx="3">
                  <c:v>0.85</c:v>
                </c:pt>
                <c:pt idx="4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4-402A-BE6A-027798290539}"/>
            </c:ext>
          </c:extLst>
        </c:ser>
        <c:ser>
          <c:idx val="3"/>
          <c:order val="3"/>
          <c:tx>
            <c:strRef>
              <c:f>D4J!$A$16</c:f>
              <c:strCache>
                <c:ptCount val="1"/>
                <c:pt idx="0">
                  <c:v>Many Bugs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D4J!$B$12:$F$12</c:f>
              <c:strCache>
                <c:ptCount val="5"/>
                <c:pt idx="0">
                  <c:v>SelfAPR</c:v>
                </c:pt>
                <c:pt idx="1">
                  <c:v>FitRepair</c:v>
                </c:pt>
                <c:pt idx="2">
                  <c:v>AlphaRepair</c:v>
                </c:pt>
                <c:pt idx="3">
                  <c:v>ITER</c:v>
                </c:pt>
                <c:pt idx="4">
                  <c:v>MUFIN</c:v>
                </c:pt>
              </c:strCache>
            </c:strRef>
          </c:cat>
          <c:val>
            <c:numRef>
              <c:f>D4J!$B$16:$F$16</c:f>
              <c:numCache>
                <c:formatCode>General</c:formatCode>
                <c:ptCount val="5"/>
                <c:pt idx="0">
                  <c:v>0.5</c:v>
                </c:pt>
                <c:pt idx="1">
                  <c:v>0.78947368421052633</c:v>
                </c:pt>
                <c:pt idx="2">
                  <c:v>0.68421052631578949</c:v>
                </c:pt>
                <c:pt idx="3">
                  <c:v>0.57894736842105265</c:v>
                </c:pt>
                <c:pt idx="4">
                  <c:v>0.63157894736842102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B4-402A-BE6A-027798290539}"/>
            </c:ext>
          </c:extLst>
        </c:ser>
        <c:ser>
          <c:idx val="4"/>
          <c:order val="4"/>
          <c:tx>
            <c:strRef>
              <c:f>D4J!$A$17</c:f>
              <c:strCache>
                <c:ptCount val="1"/>
                <c:pt idx="0">
                  <c:v>BugSwarm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D4J!$B$12:$F$12</c:f>
              <c:strCache>
                <c:ptCount val="5"/>
                <c:pt idx="0">
                  <c:v>SelfAPR</c:v>
                </c:pt>
                <c:pt idx="1">
                  <c:v>FitRepair</c:v>
                </c:pt>
                <c:pt idx="2">
                  <c:v>AlphaRepair</c:v>
                </c:pt>
                <c:pt idx="3">
                  <c:v>ITER</c:v>
                </c:pt>
                <c:pt idx="4">
                  <c:v>MUFIN</c:v>
                </c:pt>
              </c:strCache>
            </c:strRef>
          </c:cat>
          <c:val>
            <c:numRef>
              <c:f>D4J!$B$17:$F$17</c:f>
              <c:numCache>
                <c:formatCode>General</c:formatCode>
                <c:ptCount val="5"/>
                <c:pt idx="0">
                  <c:v>0.63265306122448983</c:v>
                </c:pt>
                <c:pt idx="1">
                  <c:v>0.87755102040816324</c:v>
                </c:pt>
                <c:pt idx="2">
                  <c:v>0.83673469387755106</c:v>
                </c:pt>
                <c:pt idx="3">
                  <c:v>0.79591836734693877</c:v>
                </c:pt>
                <c:pt idx="4">
                  <c:v>0.73469387755102045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B4-402A-BE6A-027798290539}"/>
            </c:ext>
          </c:extLst>
        </c:ser>
        <c:ser>
          <c:idx val="5"/>
          <c:order val="5"/>
          <c:tx>
            <c:strRef>
              <c:f>D4J!$A$18</c:f>
              <c:strCache>
                <c:ptCount val="1"/>
                <c:pt idx="0">
                  <c:v>RegMiner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D4J!$B$12:$F$12</c:f>
              <c:strCache>
                <c:ptCount val="5"/>
                <c:pt idx="0">
                  <c:v>SelfAPR</c:v>
                </c:pt>
                <c:pt idx="1">
                  <c:v>FitRepair</c:v>
                </c:pt>
                <c:pt idx="2">
                  <c:v>AlphaRepair</c:v>
                </c:pt>
                <c:pt idx="3">
                  <c:v>ITER</c:v>
                </c:pt>
                <c:pt idx="4">
                  <c:v>MUFIN</c:v>
                </c:pt>
              </c:strCache>
            </c:strRef>
          </c:cat>
          <c:val>
            <c:numRef>
              <c:f>D4J!$B$18:$F$18</c:f>
              <c:numCache>
                <c:formatCode>General</c:formatCode>
                <c:ptCount val="5"/>
                <c:pt idx="0">
                  <c:v>0.67500000000000004</c:v>
                </c:pt>
                <c:pt idx="1">
                  <c:v>0.8</c:v>
                </c:pt>
                <c:pt idx="2">
                  <c:v>0.7</c:v>
                </c:pt>
                <c:pt idx="3">
                  <c:v>0.72499999999999998</c:v>
                </c:pt>
                <c:pt idx="4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B4-402A-BE6A-027798290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691584"/>
        <c:axId val="709787936"/>
      </c:barChart>
      <c:catAx>
        <c:axId val="5876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87936"/>
        <c:crosses val="autoZero"/>
        <c:auto val="1"/>
        <c:lblAlgn val="ctr"/>
        <c:lblOffset val="100"/>
        <c:noMultiLvlLbl val="0"/>
      </c:catAx>
      <c:valAx>
        <c:axId val="7097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0</xdr:row>
      <xdr:rowOff>0</xdr:rowOff>
    </xdr:from>
    <xdr:to>
      <xdr:col>14</xdr:col>
      <xdr:colOff>358140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E78902-3145-62D0-DB01-343B5ACE7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274320</xdr:colOff>
      <xdr:row>0</xdr:row>
      <xdr:rowOff>57150</xdr:rowOff>
    </xdr:from>
    <xdr:to>
      <xdr:col>21</xdr:col>
      <xdr:colOff>579120</xdr:colOff>
      <xdr:row>15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0AA9EA-B69D-EB58-E8A1-279B19A6B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arxiv.org/pdf/2207.08281.pdf" TargetMode="External"/><Relationship Id="rId7" Type="http://schemas.openxmlformats.org/officeDocument/2006/relationships/hyperlink" Target="https://dl.acm.org/doi/pdf/10.1145/3551349.3556926" TargetMode="External"/><Relationship Id="rId2" Type="http://schemas.openxmlformats.org/officeDocument/2006/relationships/hyperlink" Target="https://lingming.cs.illinois.edu/publications/icse2023a.pdf" TargetMode="External"/><Relationship Id="rId1" Type="http://schemas.openxmlformats.org/officeDocument/2006/relationships/hyperlink" Target="https://arxiv.org/pdf/2303.10494.pdf" TargetMode="External"/><Relationship Id="rId6" Type="http://schemas.openxmlformats.org/officeDocument/2006/relationships/hyperlink" Target="https://arxiv.org/pdf/2304.02301.pdf" TargetMode="External"/><Relationship Id="rId5" Type="http://schemas.openxmlformats.org/officeDocument/2006/relationships/hyperlink" Target="https://arxiv.org/pdf/2304.12015.pdf" TargetMode="External"/><Relationship Id="rId4" Type="http://schemas.openxmlformats.org/officeDocument/2006/relationships/hyperlink" Target="https://arxiv.org/pdf/2309.06229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FA5A-4A57-4008-9BF4-05A8282F6479}">
  <dimension ref="A1:D8"/>
  <sheetViews>
    <sheetView zoomScale="70" zoomScaleNormal="70" workbookViewId="0">
      <selection activeCell="B8" sqref="B8"/>
    </sheetView>
  </sheetViews>
  <sheetFormatPr defaultRowHeight="14.4" x14ac:dyDescent="0.3"/>
  <cols>
    <col min="1" max="1" width="81.88671875" bestFit="1" customWidth="1"/>
    <col min="2" max="2" width="49" bestFit="1" customWidth="1"/>
    <col min="3" max="3" width="55.88671875" bestFit="1" customWidth="1"/>
    <col min="4" max="4" width="10" bestFit="1" customWidth="1"/>
  </cols>
  <sheetData>
    <row r="1" spans="1:4" s="2" customFormat="1" x14ac:dyDescent="0.3">
      <c r="A1" s="2" t="s">
        <v>14</v>
      </c>
      <c r="B1" s="2" t="s">
        <v>15</v>
      </c>
      <c r="C1" s="2" t="s">
        <v>16</v>
      </c>
      <c r="D1" s="2" t="s">
        <v>18</v>
      </c>
    </row>
    <row r="2" spans="1:4" x14ac:dyDescent="0.3">
      <c r="A2" t="s">
        <v>0</v>
      </c>
      <c r="B2" s="1" t="s">
        <v>7</v>
      </c>
      <c r="C2" t="s">
        <v>17</v>
      </c>
      <c r="D2" t="s">
        <v>19</v>
      </c>
    </row>
    <row r="3" spans="1:4" x14ac:dyDescent="0.3">
      <c r="A3" t="s">
        <v>1</v>
      </c>
      <c r="B3" s="1" t="s">
        <v>8</v>
      </c>
      <c r="C3" t="s">
        <v>20</v>
      </c>
    </row>
    <row r="4" spans="1:4" x14ac:dyDescent="0.3">
      <c r="A4" t="s">
        <v>2</v>
      </c>
      <c r="B4" s="1" t="s">
        <v>9</v>
      </c>
      <c r="C4" t="s">
        <v>21</v>
      </c>
    </row>
    <row r="5" spans="1:4" x14ac:dyDescent="0.3">
      <c r="A5" t="s">
        <v>3</v>
      </c>
      <c r="B5" s="1" t="s">
        <v>10</v>
      </c>
      <c r="C5" t="s">
        <v>22</v>
      </c>
    </row>
    <row r="6" spans="1:4" x14ac:dyDescent="0.3">
      <c r="A6" t="s">
        <v>4</v>
      </c>
      <c r="B6" s="1" t="s">
        <v>11</v>
      </c>
      <c r="C6" t="s">
        <v>23</v>
      </c>
      <c r="D6" t="s">
        <v>24</v>
      </c>
    </row>
    <row r="7" spans="1:4" x14ac:dyDescent="0.3">
      <c r="A7" t="s">
        <v>5</v>
      </c>
      <c r="B7" s="1" t="s">
        <v>12</v>
      </c>
      <c r="C7" t="s">
        <v>25</v>
      </c>
    </row>
    <row r="8" spans="1:4" x14ac:dyDescent="0.3">
      <c r="A8" t="s">
        <v>6</v>
      </c>
      <c r="B8" s="1" t="s">
        <v>13</v>
      </c>
      <c r="C8" t="s">
        <v>26</v>
      </c>
    </row>
  </sheetData>
  <hyperlinks>
    <hyperlink ref="B2" r:id="rId1" xr:uid="{0EB14E05-7A85-48C3-AE15-A102F0ED1B31}"/>
    <hyperlink ref="B3" r:id="rId2" xr:uid="{1BD6AADE-6DBE-442D-8FC0-7E743B8A8C8F}"/>
    <hyperlink ref="B4" r:id="rId3" xr:uid="{FB83E869-6EDD-406F-B216-7A82F403357C}"/>
    <hyperlink ref="B5" r:id="rId4" xr:uid="{A4757764-D6A9-4EC4-BD0E-8E57B2B93F8E}"/>
    <hyperlink ref="B6" r:id="rId5" xr:uid="{EFF23486-E8EC-4CAD-B8FF-D22780765C73}"/>
    <hyperlink ref="B7" r:id="rId6" xr:uid="{A4AFC7E8-5F9B-437F-BF99-B42DE6008151}"/>
    <hyperlink ref="B8" r:id="rId7" xr:uid="{86E32668-098E-4555-B7B0-BF1A2CA517C5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5C1CF-857B-4078-9690-99BB103DBA9E}">
  <dimension ref="A1:G18"/>
  <sheetViews>
    <sheetView tabSelected="1" zoomScale="90" workbookViewId="0">
      <selection activeCell="O19" sqref="O19"/>
    </sheetView>
  </sheetViews>
  <sheetFormatPr defaultRowHeight="14.4" x14ac:dyDescent="0.3"/>
  <cols>
    <col min="1" max="1" width="15.6640625" style="3" customWidth="1"/>
    <col min="2" max="2" width="7.21875" bestFit="1" customWidth="1"/>
    <col min="3" max="3" width="8.21875" bestFit="1" customWidth="1"/>
    <col min="4" max="4" width="10.77734375" bestFit="1" customWidth="1"/>
  </cols>
  <sheetData>
    <row r="1" spans="1:7" x14ac:dyDescent="0.3">
      <c r="A1" s="3" t="s">
        <v>46</v>
      </c>
      <c r="B1" t="s">
        <v>38</v>
      </c>
      <c r="C1" t="s">
        <v>39</v>
      </c>
      <c r="D1" t="s">
        <v>38</v>
      </c>
      <c r="E1" t="s">
        <v>44</v>
      </c>
      <c r="F1" t="s">
        <v>43</v>
      </c>
    </row>
    <row r="3" spans="1:7" x14ac:dyDescent="0.3">
      <c r="A3" s="3" t="s">
        <v>24</v>
      </c>
    </row>
    <row r="5" spans="1:7" x14ac:dyDescent="0.3">
      <c r="A5" s="3" t="s">
        <v>49</v>
      </c>
      <c r="B5" s="3" t="s">
        <v>33</v>
      </c>
      <c r="C5" s="3" t="s">
        <v>34</v>
      </c>
      <c r="D5" s="3" t="s">
        <v>35</v>
      </c>
      <c r="E5" s="3" t="s">
        <v>36</v>
      </c>
      <c r="F5" s="3" t="s">
        <v>37</v>
      </c>
    </row>
    <row r="6" spans="1:7" x14ac:dyDescent="0.3">
      <c r="A6" s="3" t="s">
        <v>27</v>
      </c>
      <c r="B6">
        <v>7</v>
      </c>
      <c r="C6">
        <v>8</v>
      </c>
      <c r="D6">
        <v>9</v>
      </c>
      <c r="E6">
        <v>10</v>
      </c>
      <c r="F6">
        <v>8</v>
      </c>
      <c r="G6">
        <v>10</v>
      </c>
    </row>
    <row r="7" spans="1:7" x14ac:dyDescent="0.3">
      <c r="A7" s="3" t="s">
        <v>28</v>
      </c>
      <c r="B7">
        <v>20</v>
      </c>
      <c r="C7">
        <v>29</v>
      </c>
      <c r="D7">
        <v>22</v>
      </c>
      <c r="E7">
        <v>23</v>
      </c>
      <c r="F7">
        <v>21</v>
      </c>
      <c r="G7">
        <v>30</v>
      </c>
    </row>
    <row r="8" spans="1:7" x14ac:dyDescent="0.3">
      <c r="A8" s="3" t="s">
        <v>29</v>
      </c>
      <c r="B8">
        <v>10</v>
      </c>
      <c r="C8">
        <v>19</v>
      </c>
      <c r="D8">
        <v>13</v>
      </c>
      <c r="E8">
        <v>15</v>
      </c>
      <c r="F8">
        <v>16</v>
      </c>
      <c r="G8">
        <v>20</v>
      </c>
    </row>
    <row r="9" spans="1:7" x14ac:dyDescent="0.3">
      <c r="A9" s="3" t="s">
        <v>30</v>
      </c>
      <c r="B9">
        <v>22</v>
      </c>
      <c r="C9">
        <v>24</v>
      </c>
      <c r="D9">
        <v>20</v>
      </c>
      <c r="E9">
        <v>23</v>
      </c>
      <c r="F9">
        <v>21</v>
      </c>
      <c r="G9">
        <v>25</v>
      </c>
    </row>
    <row r="10" spans="1:7" x14ac:dyDescent="0.3">
      <c r="A10" s="3" t="s">
        <v>31</v>
      </c>
      <c r="B10">
        <v>3</v>
      </c>
      <c r="C10">
        <v>6</v>
      </c>
      <c r="D10">
        <v>5</v>
      </c>
      <c r="E10">
        <v>4</v>
      </c>
      <c r="F10">
        <v>3</v>
      </c>
      <c r="G10">
        <v>5</v>
      </c>
    </row>
    <row r="11" spans="1:7" x14ac:dyDescent="0.3">
      <c r="A11" s="3" t="s">
        <v>32</v>
      </c>
      <c r="B11">
        <v>3</v>
      </c>
      <c r="C11">
        <v>3</v>
      </c>
      <c r="D11">
        <v>3</v>
      </c>
      <c r="E11">
        <v>3</v>
      </c>
      <c r="F11">
        <v>3</v>
      </c>
      <c r="G11">
        <v>5</v>
      </c>
    </row>
    <row r="12" spans="1:7" x14ac:dyDescent="0.3">
      <c r="A12" s="3" t="s">
        <v>49</v>
      </c>
      <c r="B12" s="3" t="s">
        <v>33</v>
      </c>
      <c r="C12" s="3" t="s">
        <v>34</v>
      </c>
      <c r="D12" s="3" t="s">
        <v>35</v>
      </c>
      <c r="E12" s="3" t="s">
        <v>36</v>
      </c>
      <c r="F12" s="3" t="s">
        <v>37</v>
      </c>
      <c r="G12">
        <v>90</v>
      </c>
    </row>
    <row r="13" spans="1:7" x14ac:dyDescent="0.3">
      <c r="A13" s="3" t="s">
        <v>45</v>
      </c>
      <c r="B13">
        <f>SUM(B6:B11)/$G$12</f>
        <v>0.72222222222222221</v>
      </c>
      <c r="C13">
        <f t="shared" ref="C13:F13" si="0">SUM(C6:C11)/$G$12</f>
        <v>0.98888888888888893</v>
      </c>
      <c r="D13">
        <f t="shared" si="0"/>
        <v>0.8</v>
      </c>
      <c r="E13">
        <f t="shared" si="0"/>
        <v>0.8666666666666667</v>
      </c>
      <c r="F13">
        <f t="shared" si="0"/>
        <v>0.8</v>
      </c>
    </row>
    <row r="14" spans="1:7" x14ac:dyDescent="0.3">
      <c r="A14" s="3" t="s">
        <v>40</v>
      </c>
      <c r="B14">
        <f>46/60</f>
        <v>0.76666666666666672</v>
      </c>
      <c r="C14">
        <f>56/60</f>
        <v>0.93333333333333335</v>
      </c>
      <c r="D14">
        <f>52/60</f>
        <v>0.8666666666666667</v>
      </c>
      <c r="E14">
        <f>53/60</f>
        <v>0.8833333333333333</v>
      </c>
      <c r="F14">
        <f>51/60</f>
        <v>0.85</v>
      </c>
      <c r="G14">
        <v>60</v>
      </c>
    </row>
    <row r="15" spans="1:7" x14ac:dyDescent="0.3">
      <c r="A15" s="3" t="s">
        <v>41</v>
      </c>
      <c r="B15">
        <f>50/60</f>
        <v>0.83333333333333337</v>
      </c>
      <c r="C15">
        <f>58/60</f>
        <v>0.96666666666666667</v>
      </c>
      <c r="D15">
        <f>54/60</f>
        <v>0.9</v>
      </c>
      <c r="E15">
        <f>51/60</f>
        <v>0.85</v>
      </c>
      <c r="F15">
        <f>52/60</f>
        <v>0.8666666666666667</v>
      </c>
      <c r="G15">
        <v>60</v>
      </c>
    </row>
    <row r="16" spans="1:7" x14ac:dyDescent="0.3">
      <c r="A16" s="3" t="s">
        <v>42</v>
      </c>
      <c r="B16">
        <f>2/4</f>
        <v>0.5</v>
      </c>
      <c r="C16">
        <f>15/19</f>
        <v>0.78947368421052633</v>
      </c>
      <c r="D16">
        <f>13/19</f>
        <v>0.68421052631578949</v>
      </c>
      <c r="E16">
        <f>11/19</f>
        <v>0.57894736842105265</v>
      </c>
      <c r="F16">
        <f>12/19</f>
        <v>0.63157894736842102</v>
      </c>
      <c r="G16">
        <v>19</v>
      </c>
    </row>
    <row r="17" spans="1:7" x14ac:dyDescent="0.3">
      <c r="A17" s="3" t="s">
        <v>47</v>
      </c>
      <c r="B17">
        <f>31/49</f>
        <v>0.63265306122448983</v>
      </c>
      <c r="C17">
        <f>43/49</f>
        <v>0.87755102040816324</v>
      </c>
      <c r="D17">
        <f>41/49</f>
        <v>0.83673469387755106</v>
      </c>
      <c r="E17">
        <f>39/49</f>
        <v>0.79591836734693877</v>
      </c>
      <c r="F17">
        <f>36/49</f>
        <v>0.73469387755102045</v>
      </c>
      <c r="G17">
        <v>49</v>
      </c>
    </row>
    <row r="18" spans="1:7" x14ac:dyDescent="0.3">
      <c r="A18" s="3" t="s">
        <v>48</v>
      </c>
      <c r="B18">
        <f>27/40</f>
        <v>0.67500000000000004</v>
      </c>
      <c r="C18">
        <f>32/40</f>
        <v>0.8</v>
      </c>
      <c r="D18">
        <f>28/40</f>
        <v>0.7</v>
      </c>
      <c r="E18">
        <f>29/40</f>
        <v>0.72499999999999998</v>
      </c>
      <c r="F18">
        <f>31/40</f>
        <v>0.77500000000000002</v>
      </c>
      <c r="G18">
        <v>40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A581-F7EF-4134-9C71-89DC4DAD06D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D4J</vt:lpstr>
      <vt:lpstr>Quix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Ram Eswaran</dc:creator>
  <cp:lastModifiedBy>Eswaran, Sri Ram</cp:lastModifiedBy>
  <dcterms:created xsi:type="dcterms:W3CDTF">2023-10-19T05:18:36Z</dcterms:created>
  <dcterms:modified xsi:type="dcterms:W3CDTF">2023-11-28T14:17:24Z</dcterms:modified>
</cp:coreProperties>
</file>