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LampeSolaire\"/>
    </mc:Choice>
  </mc:AlternateContent>
  <xr:revisionPtr revIDLastSave="0" documentId="10_ncr:8100000_{5CF5E799-BD5A-4ECF-A7AF-D6467F9886FB}" xr6:coauthVersionLast="34" xr6:coauthVersionMax="34" xr10:uidLastSave="{00000000-0000-0000-0000-000000000000}"/>
  <bookViews>
    <workbookView xWindow="9135" yWindow="13785" windowWidth="23250" windowHeight="11040" xr2:uid="{00000000-000D-0000-FFFF-FFFF00000000}"/>
  </bookViews>
  <sheets>
    <sheet name="Commande" sheetId="1" r:id="rId1"/>
  </sheets>
  <definedNames>
    <definedName name="_xlnm._FilterDatabase" localSheetId="0" hidden="1">Commande!$B$2:$O$44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L22" i="1" l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20" i="1"/>
  <c r="L21" i="1"/>
  <c r="M21" i="1" s="1"/>
  <c r="O21" i="1" s="1"/>
  <c r="L19" i="1" l="1"/>
  <c r="M19" i="1" s="1"/>
  <c r="O19" i="1" s="1"/>
  <c r="L15" i="1" l="1"/>
  <c r="M15" i="1" s="1"/>
  <c r="O15" i="1" s="1"/>
  <c r="L16" i="1" l="1"/>
  <c r="M16" i="1" s="1"/>
  <c r="O16" i="1" s="1"/>
  <c r="L17" i="1"/>
  <c r="M17" i="1" s="1"/>
  <c r="O17" i="1" s="1"/>
  <c r="L18" i="1"/>
  <c r="M18" i="1" s="1"/>
  <c r="O18" i="1" s="1"/>
  <c r="M20" i="1"/>
  <c r="O20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5" i="1" l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" i="1" l="1"/>
  <c r="M4" i="1" s="1"/>
  <c r="O4" i="1" l="1"/>
  <c r="O43" i="1" l="1"/>
  <c r="O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 Pittet</author>
    <author>Gauthier Abel</author>
  </authors>
  <commentList>
    <comment ref="B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Qté/1 carte</t>
        </r>
        <r>
          <rPr>
            <sz val="9"/>
            <color indexed="81"/>
            <rFont val="Calibri"/>
            <family val="2"/>
          </rPr>
          <t xml:space="preserve">
Quantité de composants nécessaires pour 1 carte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Fournisseur</t>
        </r>
        <r>
          <rPr>
            <sz val="9"/>
            <color indexed="81"/>
            <rFont val="Calibri"/>
            <family val="2"/>
          </rPr>
          <t xml:space="preserve">
Nom du fournisseur, avec lien internet sur la page d'accueil de son site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N°art.fourn.</t>
        </r>
        <r>
          <rPr>
            <sz val="9"/>
            <color indexed="81"/>
            <rFont val="Calibri"/>
            <family val="2"/>
          </rPr>
          <t xml:space="preserve">
Numéro de commande du composant, avec lien internet sur la page de l'article du fournisseur.
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Fabricant</t>
        </r>
        <r>
          <rPr>
            <sz val="9"/>
            <color indexed="81"/>
            <rFont val="Calibri"/>
            <family val="2"/>
          </rPr>
          <t xml:space="preserve">
Nom du fabricant du composant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N° art. fabr.</t>
        </r>
        <r>
          <rPr>
            <sz val="9"/>
            <color indexed="81"/>
            <rFont val="Calibri"/>
            <family val="2"/>
          </rPr>
          <t xml:space="preserve">
Numéro d'article donné par le fabricant du composant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Datasheet</t>
        </r>
        <r>
          <rPr>
            <sz val="9"/>
            <color indexed="81"/>
            <rFont val="Calibri"/>
            <family val="2"/>
          </rPr>
          <t xml:space="preserve">
Lien sur le datasheet téléchargé et rangé dans le répertoire "Datasheets"</t>
        </r>
      </text>
    </comment>
    <comment ref="J2" authorId="1" shapeId="0" xr:uid="{00000000-0006-0000-0000-000007000000}">
      <text>
        <r>
          <rPr>
            <sz val="9"/>
            <color indexed="81"/>
            <rFont val="Calibri"/>
            <family val="2"/>
            <scheme val="minor"/>
          </rPr>
          <t>Combien de composants
déjà en stock?</t>
        </r>
      </text>
    </comment>
    <comment ref="K2" authorId="1" shapeId="0" xr:uid="{00000000-0006-0000-0000-000008000000}">
      <text>
        <r>
          <rPr>
            <sz val="9"/>
            <color indexed="81"/>
            <rFont val="Calibri"/>
            <family val="2"/>
            <scheme val="minor"/>
          </rPr>
          <t>Nombre de pièces supplémentaires à
commander par sécurité</t>
        </r>
      </text>
    </comment>
    <comment ref="L3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Qté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Calculé automatiquement</t>
        </r>
        <r>
          <rPr>
            <sz val="9"/>
            <color indexed="81"/>
            <rFont val="Calibri"/>
            <family val="2"/>
          </rPr>
          <t>.
Quantité de composants, de packs nécessaires, selon le nombre de cartes voulues</t>
        </r>
      </text>
    </comment>
    <comment ref="M3" authorId="0" shapeId="0" xr:uid="{00000000-0006-0000-0000-00000A000000}">
      <text>
        <r>
          <rPr>
            <b/>
            <sz val="9"/>
            <color indexed="81"/>
            <rFont val="Calibri"/>
            <family val="2"/>
          </rPr>
          <t>CMD
Calculé automatiquement</t>
        </r>
        <r>
          <rPr>
            <sz val="9"/>
            <color indexed="81"/>
            <rFont val="Calibri"/>
            <family val="2"/>
          </rPr>
          <t xml:space="preserve">
Quantité de composants à commander réellement (réserve, erreurs)</t>
        </r>
      </text>
    </comment>
    <comment ref="N3" authorId="0" shapeId="0" xr:uid="{00000000-0006-0000-0000-00000B000000}">
      <text>
        <r>
          <rPr>
            <b/>
            <sz val="9"/>
            <color indexed="81"/>
            <rFont val="Calibri"/>
            <family val="2"/>
          </rPr>
          <t>Prix/un</t>
        </r>
        <r>
          <rPr>
            <sz val="9"/>
            <color indexed="81"/>
            <rFont val="Calibri"/>
            <family val="2"/>
          </rPr>
          <t xml:space="preserve">
Prix unitaire selon la quantité commandée</t>
        </r>
      </text>
    </comment>
    <comment ref="O3" authorId="0" shapeId="0" xr:uid="{00000000-0006-0000-0000-00000C000000}">
      <text>
        <r>
          <rPr>
            <b/>
            <sz val="9"/>
            <color indexed="81"/>
            <rFont val="Calibri"/>
            <family val="2"/>
          </rPr>
          <t>Total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Calculé automatiquement</t>
        </r>
        <r>
          <rPr>
            <sz val="9"/>
            <color indexed="81"/>
            <rFont val="Calibri"/>
            <family val="2"/>
          </rPr>
          <t xml:space="preserve">
Coût de cette ligne de commande</t>
        </r>
      </text>
    </comment>
  </commentList>
</comments>
</file>

<file path=xl/sharedStrings.xml><?xml version="1.0" encoding="utf-8"?>
<sst xmlns="http://schemas.openxmlformats.org/spreadsheetml/2006/main" count="237" uniqueCount="174">
  <si>
    <t>Fournisseur</t>
  </si>
  <si>
    <t>Fabricant</t>
  </si>
  <si>
    <t>Désignation</t>
  </si>
  <si>
    <t>Datasheet</t>
  </si>
  <si>
    <t>Qté</t>
  </si>
  <si>
    <t>Total</t>
  </si>
  <si>
    <t>Stock</t>
  </si>
  <si>
    <t>Calculé automatiquement</t>
  </si>
  <si>
    <t>Légende :</t>
  </si>
  <si>
    <t>{</t>
  </si>
  <si>
    <t>N°art.fourn.</t>
  </si>
  <si>
    <t>Qté/1 carte</t>
  </si>
  <si>
    <t>N°art.fabricant</t>
  </si>
  <si>
    <t>Rés.</t>
  </si>
  <si>
    <t>CMD</t>
  </si>
  <si>
    <t>Prix/un</t>
  </si>
  <si>
    <t>Nombre de cartes :</t>
  </si>
  <si>
    <t>Coût par carte</t>
  </si>
  <si>
    <t>Coût total →</t>
  </si>
  <si>
    <t>Renseignements, numéros de commande</t>
  </si>
  <si>
    <t>Valeurs à fournir pour le calcul</t>
  </si>
  <si>
    <t>Farnell</t>
  </si>
  <si>
    <t>Référence</t>
  </si>
  <si>
    <t>Banggood</t>
  </si>
  <si>
    <t>Panneau solaire</t>
  </si>
  <si>
    <t>Batterie</t>
  </si>
  <si>
    <t>Porte-batterie</t>
  </si>
  <si>
    <t>Communication RF</t>
  </si>
  <si>
    <t>DC Step-up</t>
  </si>
  <si>
    <t>K1</t>
  </si>
  <si>
    <t>Digikey</t>
  </si>
  <si>
    <t>-</t>
  </si>
  <si>
    <t>SC1</t>
  </si>
  <si>
    <t>V1</t>
  </si>
  <si>
    <t>U5</t>
  </si>
  <si>
    <t>U4</t>
  </si>
  <si>
    <t>NSL-19M51-ND</t>
  </si>
  <si>
    <t>377-2428-ND</t>
  </si>
  <si>
    <t>U6</t>
  </si>
  <si>
    <t>IC MCU 8BIT 7KB FLASH 18DIP</t>
  </si>
  <si>
    <t>AUDIO PIEZO INDICATOR 2-5V TH</t>
  </si>
  <si>
    <t>PHOTOCELL</t>
  </si>
  <si>
    <t>RELAY TELECOM DPDT 5A 2.4V</t>
  </si>
  <si>
    <t>BOX PLASTIC GRY/CLR 4.9"LX4.92"W</t>
  </si>
  <si>
    <t>PB1175CT-ND</t>
  </si>
  <si>
    <t>668-1204-ND</t>
  </si>
  <si>
    <t>PIC16LF1827-I/P-ND</t>
  </si>
  <si>
    <t>MCGPR35V475M5X11</t>
  </si>
  <si>
    <t>MCGPR35V106M5X11</t>
  </si>
  <si>
    <t>703-0090</t>
  </si>
  <si>
    <t>VJ1206Y104KXXCW1BC</t>
  </si>
  <si>
    <t>3006P-1-100LF</t>
  </si>
  <si>
    <t>0853.1201</t>
  </si>
  <si>
    <t>MC000886</t>
  </si>
  <si>
    <t>MCP6001RT-I/OT</t>
  </si>
  <si>
    <t>VLMW712U2U3XV-GS08</t>
  </si>
  <si>
    <t>MCP73832T-2ACI/OT</t>
  </si>
  <si>
    <t>MCP121T-315E/TT</t>
  </si>
  <si>
    <t>NCP114ASN330T1G</t>
  </si>
  <si>
    <t xml:space="preserve"> ON SEMICONDUCTOR</t>
  </si>
  <si>
    <t>http://www.farnell.com/datasheets/1723232.pdf</t>
  </si>
  <si>
    <t xml:space="preserve"> MULTICOMP</t>
  </si>
  <si>
    <t>MULTICOMP</t>
  </si>
  <si>
    <t>Condensateur électrolytique, 4.7 µF, 35 V, Série MCGPR, ± 20%, À sorties radiales, 5 mm</t>
  </si>
  <si>
    <t>Condensateur électrolytique, 10 µF, 35 V, Série MCGPR, ± 20%, À sorties radiales, 5 mm</t>
  </si>
  <si>
    <t>Fusible à cartouche, Action rapide, 630 mA, 250 V</t>
  </si>
  <si>
    <t>http://www.farnell.com/datasheets/2259203.pdf</t>
  </si>
  <si>
    <t>Amplificateur opérationnel, Simple, 1 amplificateur, 1 MHz, 0.6 V/µs, 1.8V à 6V</t>
  </si>
  <si>
    <t xml:space="preserve"> MICROCHIP</t>
  </si>
  <si>
    <t>http://www.farnell.com/datasheets/524878.pdf</t>
  </si>
  <si>
    <t xml:space="preserve"> VISHAY</t>
  </si>
  <si>
    <t>http://www.farnell.com/datasheets/2050227.pdf</t>
  </si>
  <si>
    <t>LED haute luminosité, Little Star Series, Blanc froid, 120 °, 100 lm, 350 mA</t>
  </si>
  <si>
    <t>Chargeur de batterie pour 1 cellule Li-Ion, batterie Li-Pol, entrée 6V, charge 4.2V/500mA</t>
  </si>
  <si>
    <t>http://www.farnell.com/datasheets/2124927.pdf</t>
  </si>
  <si>
    <t>Superviseur, Reset drain ouvert, actif à l'état bas, 1V-5.5Vin</t>
  </si>
  <si>
    <t>http://www.farnell.com/datasheets/2137833.pdf</t>
  </si>
  <si>
    <t>http://www.farnell.com/datasheets/2118270.pdf</t>
  </si>
  <si>
    <t>Régulateur LDO, Fixe, Entrée 1.7 V à 5,5 V, Sortie 3.3 V/300 mA, Chute de 150 mV</t>
  </si>
  <si>
    <t>Cavalier (barre bus), Shunt, Shunt, Embases au pas de 0.100", 2 Voies, 2.54 mm</t>
  </si>
  <si>
    <t xml:space="preserve"> TE CONNECTIVITY</t>
  </si>
  <si>
    <t xml:space="preserve"> 1-881545-1</t>
  </si>
  <si>
    <t>http://www.tycoelectronics.com/commerce/DocumentDelivery/DDEController?Action=srchrtrv&amp;DocNm=881545&amp;DocType=Customer+Drawing&amp;DocLang=English</t>
  </si>
  <si>
    <t>U3</t>
  </si>
  <si>
    <t>U2</t>
  </si>
  <si>
    <t>U1</t>
  </si>
  <si>
    <t>P2..3</t>
  </si>
  <si>
    <t>U7</t>
  </si>
  <si>
    <t>F1</t>
  </si>
  <si>
    <t>Porte fusible, Design ouvert, 500V, 10A, 5 x 20mm, traversant, noir</t>
  </si>
  <si>
    <t xml:space="preserve"> SCHURTER</t>
  </si>
  <si>
    <t xml:space="preserve"> 0031.8201</t>
  </si>
  <si>
    <t>http://www.farnell.com/datasheets/2349363.pdf</t>
  </si>
  <si>
    <t>http://www.farnell.com/datasheets/2343287.pdf</t>
  </si>
  <si>
    <t>Accessoire de fusible, Fusible cartouche, 5 x 20mm, OGN et OGN-SMD, Noir, Poignée</t>
  </si>
  <si>
    <t>Condensateur céramique multicouche CMS, 1206 [3216 Metric], 0.1 µF, 25 V, ± 10%, X7R</t>
  </si>
  <si>
    <t>http://www.farnell.com/datasheets/2620235.pdf</t>
  </si>
  <si>
    <t>LED, Rouge, Traversant, 3mm, 20 mA, 1.8 V, 643 nm</t>
  </si>
  <si>
    <t xml:space="preserve"> BOURNS</t>
  </si>
  <si>
    <t>U8</t>
  </si>
  <si>
    <t>http://www.farnell.com/datasheets/1815131.pdf?_ga=2.54189546.391554840.1533414208-1059052987.1533414208</t>
  </si>
  <si>
    <t>http://www.farnell.com/datasheets/1626756.pdf?_ga=2.114072773.391554840.1533414208-1059052987.1533414208</t>
  </si>
  <si>
    <t>D1</t>
  </si>
  <si>
    <t>C2</t>
  </si>
  <si>
    <t xml:space="preserve"> Bud Industries</t>
  </si>
  <si>
    <t xml:space="preserve"> PTS-25310-C</t>
  </si>
  <si>
    <t>https://www.budind.com/pdf/hbpts25310.pdf</t>
  </si>
  <si>
    <t xml:space="preserve"> 1462039-9</t>
  </si>
  <si>
    <t>http://www.te.com/commerce/DocumentDelivery/DDEController?Action=srchrtrv&amp;DocNm=108-98001&amp;DocType=SS&amp;DocLang=EN</t>
  </si>
  <si>
    <t>TE Connectivity Potter &amp; Brumfield Relays</t>
  </si>
  <si>
    <t>http://lunainc.com/wp-content/uploads/2016/06/NSL-19M51.pdf</t>
  </si>
  <si>
    <t>NSL-19M51</t>
  </si>
  <si>
    <t>Luna Optoelectronics</t>
  </si>
  <si>
    <t>Microchip Technology</t>
  </si>
  <si>
    <t>PIC16LF1827-I/P</t>
  </si>
  <si>
    <t>http://www.microchip.com/mymicrochip/filehandler.aspx?ddocname=en544642</t>
  </si>
  <si>
    <t>AI-3035-TWT-3V-R</t>
  </si>
  <si>
    <t>PUI Audio, Inc.</t>
  </si>
  <si>
    <t>http://www.puiaudio.com/pdf/AI-3035-TWT-3V-R.pdf</t>
  </si>
  <si>
    <t xml:space="preserve">929974-01-36-RK </t>
  </si>
  <si>
    <t>Connecteur carte-à-carte, 2.54 mm, 36 Contact(s), Embase</t>
  </si>
  <si>
    <t>http://www.farnell.com/datasheets/1801399.pdf?_ga=2.45774054.391554840.1533414208-1059052987.1533414208</t>
  </si>
  <si>
    <t>3M</t>
  </si>
  <si>
    <t>X</t>
  </si>
  <si>
    <t>Porte Logique NON-ET, 4 Portes, 2 entrées, 12 mA, 2V à 5.5V</t>
  </si>
  <si>
    <t>TEXAS INSTRUMENTS</t>
  </si>
  <si>
    <t xml:space="preserve">SN74LV00AD </t>
  </si>
  <si>
    <t>http://www.ti.com/general/docs/lit/getliterature.tsp?genericPartNumber=SN74LV00A&amp;&amp;fileType=pdf</t>
  </si>
  <si>
    <t>R14..15</t>
  </si>
  <si>
    <t>C1, C7</t>
  </si>
  <si>
    <t>C3..6,C8..10</t>
  </si>
  <si>
    <t>Transistor MOSFET, Canal P, -7.1 A, -12 V, 28.5 mohm, -4.5 V, -400 mV</t>
  </si>
  <si>
    <t>VISHAY</t>
  </si>
  <si>
    <t>http://www.farnell.com/datasheets/2047157.pdf?_ga=2.55275113.391554840.1533414208-1059052987.1533414208</t>
  </si>
  <si>
    <t>SI2333CDS-T1-GE3</t>
  </si>
  <si>
    <t>http://www.farnell.com/datasheets/2304556.pdf?_ga=2.55275113.391554840.1533414208-1059052987.1533414208</t>
  </si>
  <si>
    <t>FDN337N</t>
  </si>
  <si>
    <t>ON SEMICONDUCTOR</t>
  </si>
  <si>
    <t>Transistor MOSFET, Canal N, 2.2 A, 30 V, 65 mohm, 4.5 V, 700 mV</t>
  </si>
  <si>
    <t>T1</t>
  </si>
  <si>
    <t>T2..5</t>
  </si>
  <si>
    <t xml:space="preserve">VISHAY </t>
  </si>
  <si>
    <t>T93XA104KT20</t>
  </si>
  <si>
    <t>http://www.farnell.com/datasheets/2571820.pdf?_ga=2.121944393.391554840.1533414208-1059052987.1533414208</t>
  </si>
  <si>
    <t>R2</t>
  </si>
  <si>
    <t>Potentiomètres variables, 100 kohm, 23 Tour(s), Traversant</t>
  </si>
  <si>
    <t>Potentiomètres variables, 10 ohm, 15 Tour(s), Traversant</t>
  </si>
  <si>
    <t>Résistance à puce CMS, Couche épaisse, 150 kohm</t>
  </si>
  <si>
    <t xml:space="preserve">MULTICOMP </t>
  </si>
  <si>
    <t>MCWR08X1503FTL</t>
  </si>
  <si>
    <t>http://www.farnell.com/datasheets/2563624.pdf?_ga=2.120885578.391554840.1533414208-1059052987.1533414208</t>
  </si>
  <si>
    <t>R16</t>
  </si>
  <si>
    <t>Résistance à puce CMS, Céramique, 4.7 kohm</t>
  </si>
  <si>
    <t>MCMR08X4701FTL</t>
  </si>
  <si>
    <t>http://www.farnell.com/datasheets/2549522.pdf?_ga=2.259062984.391554840.1533414208-1059052987.1533414208</t>
  </si>
  <si>
    <t>R3..8</t>
  </si>
  <si>
    <t>Résistance à puce CMS, Céramique, 22 ohm</t>
  </si>
  <si>
    <t>R10</t>
  </si>
  <si>
    <t>MCMR08X22R0FTL</t>
  </si>
  <si>
    <t>http://www.farnell.com/datasheets/2549522.pdf?_ga=2.120762698.391554840.1533414208-1059052987.1533414208</t>
  </si>
  <si>
    <t>Résistance à puce CMS, Couche épaisse, 110 kohm</t>
  </si>
  <si>
    <t xml:space="preserve">PANASONIC ELECTRONIC COMPONENTS  </t>
  </si>
  <si>
    <t>ERJ6RED1103V</t>
  </si>
  <si>
    <t>http://www.farnell.com/datasheets/1911175.pdf?_ga=2.45340902.391554840.1533414208-1059052987.1533414208</t>
  </si>
  <si>
    <t>R11</t>
  </si>
  <si>
    <t>MCHP05W4F1004T5E</t>
  </si>
  <si>
    <t>http://www.farnell.com/datasheets/1739502.pdf?_ga=2.45340902.391554840.1533414208-1059052987.1533414208</t>
  </si>
  <si>
    <t>Résistance à puce CMS, Couche épaisse, 1 Mohm</t>
  </si>
  <si>
    <t>R9</t>
  </si>
  <si>
    <t>Résistance à puce CMS, 100 kohm</t>
  </si>
  <si>
    <t>MCWF08P1003FTL</t>
  </si>
  <si>
    <t>R12..13,R17</t>
  </si>
  <si>
    <t>http://www.farnell.com/datasheets/2189453.pdf?_ga=2.113472709.391554840.1533414208-1059052987.1533414208</t>
  </si>
  <si>
    <t>W0..19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</si>
</sst>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40"/>
      <color theme="1"/>
      <name val="Adobe Garamond Pro Bold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3E8FE"/>
        <bgColor indexed="64"/>
      </patternFill>
    </fill>
    <fill>
      <patternFill patternType="solid">
        <fgColor rgb="FFFEFCB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1" fillId="5" borderId="0" xfId="0" applyFont="1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5" borderId="0" xfId="0" applyFill="1" applyAlignment="1">
      <alignment horizontal="right"/>
    </xf>
    <xf numFmtId="0" fontId="0" fillId="5" borderId="0" xfId="0" applyNumberFormat="1" applyFill="1"/>
    <xf numFmtId="4" fontId="0" fillId="5" borderId="0" xfId="0" applyNumberFormat="1" applyFill="1"/>
    <xf numFmtId="0" fontId="0" fillId="5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 applyFill="1"/>
    <xf numFmtId="4" fontId="0" fillId="0" borderId="0" xfId="0" applyNumberFormat="1" applyFill="1"/>
    <xf numFmtId="0" fontId="1" fillId="5" borderId="0" xfId="0" applyFont="1" applyFill="1" applyBorder="1"/>
    <xf numFmtId="0" fontId="0" fillId="5" borderId="0" xfId="0" applyFill="1" applyBorder="1"/>
    <xf numFmtId="0" fontId="2" fillId="5" borderId="4" xfId="1" applyFill="1" applyBorder="1" applyAlignment="1" applyProtection="1">
      <alignment horizontal="center" vertical="center"/>
      <protection locked="0"/>
    </xf>
    <xf numFmtId="0" fontId="10" fillId="5" borderId="1" xfId="1" applyFont="1" applyFill="1" applyBorder="1" applyAlignment="1" applyProtection="1">
      <alignment horizontal="center" vertical="center"/>
      <protection locked="0"/>
    </xf>
    <xf numFmtId="0" fontId="2" fillId="5" borderId="1" xfId="1" applyFill="1" applyBorder="1" applyAlignment="1" applyProtection="1">
      <alignment horizontal="center" vertical="center"/>
      <protection locked="0"/>
    </xf>
    <xf numFmtId="3" fontId="1" fillId="6" borderId="18" xfId="0" applyNumberFormat="1" applyFont="1" applyFill="1" applyBorder="1" applyAlignment="1" applyProtection="1">
      <alignment horizontal="center" vertical="center"/>
      <protection locked="0"/>
    </xf>
    <xf numFmtId="0" fontId="1" fillId="3" borderId="6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4" fontId="1" fillId="3" borderId="7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0" fillId="5" borderId="15" xfId="1" applyFont="1" applyFill="1" applyBorder="1" applyAlignment="1" applyProtection="1">
      <alignment horizontal="center" vertical="center"/>
      <protection locked="0"/>
    </xf>
    <xf numFmtId="4" fontId="11" fillId="5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3" fontId="0" fillId="2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 applyProtection="1">
      <alignment horizontal="center" vertical="center"/>
      <protection locked="0"/>
    </xf>
    <xf numFmtId="4" fontId="0" fillId="2" borderId="8" xfId="0" applyNumberFormat="1" applyFill="1" applyBorder="1" applyAlignment="1">
      <alignment horizontal="center" vertical="center"/>
    </xf>
    <xf numFmtId="0" fontId="10" fillId="5" borderId="15" xfId="1" applyFont="1" applyFill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0" fillId="5" borderId="16" xfId="1" applyFont="1" applyFill="1" applyBorder="1" applyAlignment="1" applyProtection="1">
      <alignment horizontal="center" vertical="center"/>
      <protection locked="0"/>
    </xf>
    <xf numFmtId="4" fontId="7" fillId="3" borderId="25" xfId="0" applyNumberFormat="1" applyFont="1" applyFill="1" applyBorder="1" applyAlignment="1">
      <alignment horizontal="center" vertical="center"/>
    </xf>
    <xf numFmtId="4" fontId="1" fillId="2" borderId="21" xfId="0" applyNumberFormat="1" applyFont="1" applyFill="1" applyBorder="1" applyAlignment="1">
      <alignment horizontal="center" vertical="center"/>
    </xf>
    <xf numFmtId="4" fontId="7" fillId="3" borderId="10" xfId="0" applyNumberFormat="1" applyFont="1" applyFill="1" applyBorder="1" applyAlignment="1">
      <alignment horizontal="center" vertical="center"/>
    </xf>
    <xf numFmtId="4" fontId="1" fillId="2" borderId="22" xfId="0" applyNumberFormat="1" applyFont="1" applyFill="1" applyBorder="1" applyAlignment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5" borderId="0" xfId="0" applyFill="1" applyAlignment="1">
      <alignment horizontal="left"/>
    </xf>
    <xf numFmtId="0" fontId="2" fillId="5" borderId="0" xfId="1" applyFill="1" applyAlignment="1" applyProtection="1">
      <alignment horizontal="left" vertical="center"/>
      <protection locked="0"/>
    </xf>
    <xf numFmtId="4" fontId="10" fillId="5" borderId="15" xfId="1" applyNumberFormat="1" applyFont="1" applyFill="1" applyBorder="1" applyAlignment="1" applyProtection="1">
      <alignment horizontal="left" vertical="center"/>
      <protection locked="0"/>
    </xf>
    <xf numFmtId="4" fontId="7" fillId="3" borderId="25" xfId="0" applyNumberFormat="1" applyFont="1" applyFill="1" applyBorder="1" applyAlignment="1">
      <alignment horizontal="left" vertical="center"/>
    </xf>
    <xf numFmtId="4" fontId="7" fillId="3" borderId="1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5" borderId="16" xfId="1" applyFill="1" applyBorder="1" applyAlignment="1" applyProtection="1">
      <alignment horizontal="center" vertical="center"/>
      <protection locked="0"/>
    </xf>
    <xf numFmtId="1" fontId="0" fillId="2" borderId="2" xfId="0" applyNumberFormat="1" applyFill="1" applyBorder="1" applyAlignment="1" applyProtection="1">
      <alignment horizontal="center" vertical="center"/>
    </xf>
    <xf numFmtId="49" fontId="0" fillId="5" borderId="0" xfId="0" applyNumberFormat="1" applyFill="1"/>
    <xf numFmtId="49" fontId="11" fillId="5" borderId="1" xfId="0" applyNumberFormat="1" applyFont="1" applyFill="1" applyBorder="1" applyAlignment="1" applyProtection="1">
      <alignment horizontal="center" vertical="center"/>
      <protection locked="0"/>
    </xf>
    <xf numFmtId="49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5" borderId="1" xfId="5" quotePrefix="1" applyNumberFormat="1" applyFont="1" applyFill="1" applyBorder="1" applyAlignment="1" applyProtection="1">
      <alignment horizontal="center" vertical="center"/>
      <protection locked="0"/>
    </xf>
    <xf numFmtId="49" fontId="7" fillId="3" borderId="25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0" fontId="2" fillId="0" borderId="1" xfId="1" applyBorder="1" applyAlignment="1" applyProtection="1"/>
    <xf numFmtId="0" fontId="2" fillId="0" borderId="15" xfId="1" applyBorder="1" applyAlignment="1" applyProtection="1"/>
    <xf numFmtId="0" fontId="11" fillId="5" borderId="15" xfId="0" applyFont="1" applyFill="1" applyBorder="1" applyAlignment="1" applyProtection="1">
      <alignment vertical="center"/>
      <protection locked="0"/>
    </xf>
    <xf numFmtId="0" fontId="11" fillId="5" borderId="4" xfId="0" applyFont="1" applyFill="1" applyBorder="1" applyAlignment="1" applyProtection="1">
      <alignment vertical="center"/>
      <protection locked="0"/>
    </xf>
    <xf numFmtId="0" fontId="0" fillId="5" borderId="0" xfId="0" applyFill="1" applyAlignment="1"/>
    <xf numFmtId="0" fontId="0" fillId="0" borderId="0" xfId="0" applyFill="1" applyAlignment="1"/>
    <xf numFmtId="0" fontId="0" fillId="0" borderId="0" xfId="0" applyAlignment="1"/>
    <xf numFmtId="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5" borderId="1" xfId="5" quotePrefix="1" applyNumberFormat="1" applyFont="1" applyFill="1" applyBorder="1" applyAlignment="1" applyProtection="1">
      <alignment horizontal="center" vertical="center" wrapText="1"/>
      <protection locked="0"/>
    </xf>
    <xf numFmtId="4" fontId="2" fillId="5" borderId="15" xfId="1" applyNumberFormat="1" applyFill="1" applyBorder="1" applyAlignment="1" applyProtection="1">
      <alignment horizontal="left" vertical="center"/>
      <protection locked="0"/>
    </xf>
    <xf numFmtId="4" fontId="1" fillId="3" borderId="17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4" fontId="7" fillId="3" borderId="25" xfId="0" applyNumberFormat="1" applyFont="1" applyFill="1" applyBorder="1" applyAlignment="1">
      <alignment horizontal="center" vertical="center"/>
    </xf>
    <xf numFmtId="4" fontId="7" fillId="3" borderId="26" xfId="0" applyNumberFormat="1" applyFont="1" applyFill="1" applyBorder="1" applyAlignment="1">
      <alignment horizontal="center" vertical="center"/>
    </xf>
    <xf numFmtId="4" fontId="7" fillId="3" borderId="10" xfId="0" applyNumberFormat="1" applyFont="1" applyFill="1" applyBorder="1" applyAlignment="1">
      <alignment horizontal="center" vertical="center"/>
    </xf>
    <xf numFmtId="4" fontId="7" fillId="3" borderId="13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8" fillId="5" borderId="0" xfId="0" applyFont="1" applyFill="1"/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vertical="center"/>
    </xf>
    <xf numFmtId="0" fontId="0" fillId="5" borderId="0" xfId="0" applyFill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Percent" xfId="5" builtinId="5"/>
  </cellStyles>
  <dxfs count="0"/>
  <tableStyles count="0" defaultTableStyle="TableStyleMedium9" defaultPivotStyle="PivotStyleLight16"/>
  <colors>
    <mruColors>
      <color rgb="FFC3E8FE"/>
      <color rgb="FFCCFFCC"/>
      <color rgb="FFFFFFCC"/>
      <color rgb="FFFEFCBA"/>
      <color rgb="FF99FF99"/>
      <color rgb="FFFDFA7F"/>
      <color rgb="FFFE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h.farnell.com/fr-CH" TargetMode="External"/><Relationship Id="rId18" Type="http://schemas.openxmlformats.org/officeDocument/2006/relationships/hyperlink" Target="http://www.farnell.com/datasheets/2050227.pdf" TargetMode="External"/><Relationship Id="rId26" Type="http://schemas.openxmlformats.org/officeDocument/2006/relationships/hyperlink" Target="http://ch.farnell.com/fr-CH/2682731" TargetMode="External"/><Relationship Id="rId39" Type="http://schemas.openxmlformats.org/officeDocument/2006/relationships/hyperlink" Target="http://ch.farnell.com/fr-CH/2896645" TargetMode="External"/><Relationship Id="rId21" Type="http://schemas.openxmlformats.org/officeDocument/2006/relationships/hyperlink" Target="http://www.farnell.com/datasheets/2118270.pdf" TargetMode="External"/><Relationship Id="rId34" Type="http://schemas.openxmlformats.org/officeDocument/2006/relationships/hyperlink" Target="http://www.farnell.com/datasheets/1815131.pdf?_ga=2.54189546.391554840.1533414208-1059052987.1533414208" TargetMode="External"/><Relationship Id="rId42" Type="http://schemas.openxmlformats.org/officeDocument/2006/relationships/hyperlink" Target="https://www.budind.com/pdf/hbpts25310.pdf" TargetMode="External"/><Relationship Id="rId47" Type="http://schemas.openxmlformats.org/officeDocument/2006/relationships/hyperlink" Target="http://ch.farnell.com/fr-CH/1829519" TargetMode="External"/><Relationship Id="rId50" Type="http://schemas.openxmlformats.org/officeDocument/2006/relationships/hyperlink" Target="http://ch.farnell.com/fr-CH" TargetMode="External"/><Relationship Id="rId55" Type="http://schemas.openxmlformats.org/officeDocument/2006/relationships/hyperlink" Target="http://www.farnell.com/datasheets/2304556.pdf?_ga=2.55275113.391554840.1533414208-1059052987.1533414208" TargetMode="External"/><Relationship Id="rId63" Type="http://schemas.openxmlformats.org/officeDocument/2006/relationships/hyperlink" Target="http://www.farnell.com/datasheets/2549522.pdf?_ga=2.259062984.391554840.1533414208-1059052987.1533414208" TargetMode="External"/><Relationship Id="rId68" Type="http://schemas.openxmlformats.org/officeDocument/2006/relationships/hyperlink" Target="http://www.farnell.com/datasheets/1739502.pdf?_ga=2.45340902.391554840.1533414208-1059052987.1533414208" TargetMode="External"/><Relationship Id="rId7" Type="http://schemas.openxmlformats.org/officeDocument/2006/relationships/hyperlink" Target="https://www.digikey.ch/products/en?keywords=PB1175CT-ND" TargetMode="External"/><Relationship Id="rId71" Type="http://schemas.openxmlformats.org/officeDocument/2006/relationships/hyperlink" Target="http://www.farnell.com/datasheets/2189453.pdf?_ga=2.113472709.391554840.1533414208-1059052987.1533414208" TargetMode="External"/><Relationship Id="rId2" Type="http://schemas.openxmlformats.org/officeDocument/2006/relationships/hyperlink" Target="http://ch.farnell.com/fr-CH/1287598" TargetMode="External"/><Relationship Id="rId16" Type="http://schemas.openxmlformats.org/officeDocument/2006/relationships/hyperlink" Target="http://www.farnell.com/datasheets/2259203.pdf" TargetMode="External"/><Relationship Id="rId29" Type="http://schemas.openxmlformats.org/officeDocument/2006/relationships/hyperlink" Target="http://ch.farnell.com/fr-CH/2677151" TargetMode="External"/><Relationship Id="rId11" Type="http://schemas.openxmlformats.org/officeDocument/2006/relationships/hyperlink" Target="https://www.digikey.ch/en" TargetMode="External"/><Relationship Id="rId24" Type="http://schemas.openxmlformats.org/officeDocument/2006/relationships/hyperlink" Target="http://www.tycoelectronics.com/commerce/DocumentDelivery/DDEController?Action=srchrtrv&amp;DocNm=881545&amp;DocType=Customer+Drawing&amp;DocLang=English" TargetMode="External"/><Relationship Id="rId32" Type="http://schemas.openxmlformats.org/officeDocument/2006/relationships/hyperlink" Target="http://www.farnell.com/datasheets/2343287.pdf" TargetMode="External"/><Relationship Id="rId37" Type="http://schemas.openxmlformats.org/officeDocument/2006/relationships/hyperlink" Target="http://ch.farnell.com/fr-CH/1162740" TargetMode="External"/><Relationship Id="rId40" Type="http://schemas.openxmlformats.org/officeDocument/2006/relationships/hyperlink" Target="http://ch.farnell.com/fr-CH/9352260" TargetMode="External"/><Relationship Id="rId45" Type="http://schemas.openxmlformats.org/officeDocument/2006/relationships/hyperlink" Target="http://www.microchip.com/mymicrochip/filehandler.aspx?ddocname=en544642" TargetMode="External"/><Relationship Id="rId53" Type="http://schemas.openxmlformats.org/officeDocument/2006/relationships/hyperlink" Target="http://ch.farnell.com/fr-CH" TargetMode="External"/><Relationship Id="rId58" Type="http://schemas.openxmlformats.org/officeDocument/2006/relationships/hyperlink" Target="http://www.farnell.com/datasheets/2571820.pdf?_ga=2.121944393.391554840.1533414208-1059052987.1533414208" TargetMode="External"/><Relationship Id="rId66" Type="http://schemas.openxmlformats.org/officeDocument/2006/relationships/hyperlink" Target="http://www.farnell.com/datasheets/1911175.pdf?_ga=2.45340902.391554840.1533414208-1059052987.1533414208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http://ch.farnell.com/fr-CH" TargetMode="External"/><Relationship Id="rId15" Type="http://schemas.openxmlformats.org/officeDocument/2006/relationships/hyperlink" Target="http://www.farnell.com/datasheets/1723232.pdf" TargetMode="External"/><Relationship Id="rId23" Type="http://schemas.openxmlformats.org/officeDocument/2006/relationships/hyperlink" Target="http://ch.farnell.com/fr-CH" TargetMode="External"/><Relationship Id="rId28" Type="http://schemas.openxmlformats.org/officeDocument/2006/relationships/hyperlink" Target="http://ch.farnell.com/fr-CH/1851909" TargetMode="External"/><Relationship Id="rId36" Type="http://schemas.openxmlformats.org/officeDocument/2006/relationships/hyperlink" Target="http://ch.farnell.com/fr-CH" TargetMode="External"/><Relationship Id="rId49" Type="http://schemas.openxmlformats.org/officeDocument/2006/relationships/hyperlink" Target="http://www.farnell.com/datasheets/1801399.pdf?_ga=2.45774054.391554840.1533414208-1059052987.1533414208" TargetMode="External"/><Relationship Id="rId57" Type="http://schemas.openxmlformats.org/officeDocument/2006/relationships/hyperlink" Target="http://ch.farnell.com/fr-CH/vishay/si2333cds-t1-ge3/mosfet-p-kanal-12v-7-1a-sot23/dp/1779259" TargetMode="External"/><Relationship Id="rId61" Type="http://schemas.openxmlformats.org/officeDocument/2006/relationships/hyperlink" Target="http://ch.farnell.com/fr-CH/multicomp/mcwr08x1503ftl/dickschichtwiderst-150kohm-1-0/dp/2447573" TargetMode="External"/><Relationship Id="rId10" Type="http://schemas.openxmlformats.org/officeDocument/2006/relationships/hyperlink" Target="https://www.digikey.ch/products/en?keywords=PIC16LF1827-I/P-ND" TargetMode="External"/><Relationship Id="rId19" Type="http://schemas.openxmlformats.org/officeDocument/2006/relationships/hyperlink" Target="http://www.farnell.com/datasheets/2124927.pdf" TargetMode="External"/><Relationship Id="rId31" Type="http://schemas.openxmlformats.org/officeDocument/2006/relationships/hyperlink" Target="http://ch.farnell.com/fr-CH/2461217" TargetMode="External"/><Relationship Id="rId44" Type="http://schemas.openxmlformats.org/officeDocument/2006/relationships/hyperlink" Target="http://lunainc.com/wp-content/uploads/2016/06/NSL-19M51.pdf" TargetMode="External"/><Relationship Id="rId52" Type="http://schemas.openxmlformats.org/officeDocument/2006/relationships/hyperlink" Target="http://www.farnell.com/datasheets/2047157.pdf?_ga=2.55275113.391554840.1533414208-1059052987.1533414208" TargetMode="External"/><Relationship Id="rId60" Type="http://schemas.openxmlformats.org/officeDocument/2006/relationships/hyperlink" Target="http://www.farnell.com/datasheets/2563624.pdf?_ga=2.120885578.391554840.1533414208-1059052987.1533414208" TargetMode="External"/><Relationship Id="rId65" Type="http://schemas.openxmlformats.org/officeDocument/2006/relationships/hyperlink" Target="http://www.farnell.com/datasheets/2549522.pdf?_ga=2.120762698.391554840.1533414208-1059052987.153341420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ch.farnell.com/fr-CH" TargetMode="External"/><Relationship Id="rId9" Type="http://schemas.openxmlformats.org/officeDocument/2006/relationships/hyperlink" Target="https://www.digikey.ch/products/en?keywords=668-1204-ND" TargetMode="External"/><Relationship Id="rId14" Type="http://schemas.openxmlformats.org/officeDocument/2006/relationships/hyperlink" Target="http://www.farnell.com/datasheets/1723232.pdf" TargetMode="External"/><Relationship Id="rId22" Type="http://schemas.openxmlformats.org/officeDocument/2006/relationships/hyperlink" Target="http://ch.farnell.com/fr-CH/9451242" TargetMode="External"/><Relationship Id="rId27" Type="http://schemas.openxmlformats.org/officeDocument/2006/relationships/hyperlink" Target="http://ch.farnell.com/fr-CH/1332159" TargetMode="External"/><Relationship Id="rId30" Type="http://schemas.openxmlformats.org/officeDocument/2006/relationships/hyperlink" Target="http://ch.farnell.com/fr-CH/1822174" TargetMode="External"/><Relationship Id="rId35" Type="http://schemas.openxmlformats.org/officeDocument/2006/relationships/hyperlink" Target="http://www.farnell.com/datasheets/1626756.pdf?_ga=2.114072773.391554840.1533414208-1059052987.1533414208" TargetMode="External"/><Relationship Id="rId43" Type="http://schemas.openxmlformats.org/officeDocument/2006/relationships/hyperlink" Target="http://www.te.com/commerce/DocumentDelivery/DDEController?Action=srchrtrv&amp;DocNm=108-98001&amp;DocType=SS&amp;DocLang=EN" TargetMode="External"/><Relationship Id="rId48" Type="http://schemas.openxmlformats.org/officeDocument/2006/relationships/hyperlink" Target="http://www.farnell.com/datasheets/2349363.pdf" TargetMode="External"/><Relationship Id="rId56" Type="http://schemas.openxmlformats.org/officeDocument/2006/relationships/hyperlink" Target="http://ch.farnell.com/fr-CH/on-semiconductor/fdn337n/mosfet-n-kanal-30v-2-2a-sot-23/dp/9845356" TargetMode="External"/><Relationship Id="rId64" Type="http://schemas.openxmlformats.org/officeDocument/2006/relationships/hyperlink" Target="http://ch.farnell.com/fr-CH/multicomp/mcmr08x22r0ftl/keramikwiderstand-22r-1-0-125w/dp/2073701" TargetMode="External"/><Relationship Id="rId69" Type="http://schemas.openxmlformats.org/officeDocument/2006/relationships/hyperlink" Target="http://ch.farnell.com/fr-CH/multicomp/mchp05w4f1004t5e/dickschichtwiderstand-1m-1-0-25w/dp/1576507" TargetMode="External"/><Relationship Id="rId8" Type="http://schemas.openxmlformats.org/officeDocument/2006/relationships/hyperlink" Target="https://www.digikey.ch/products/en?keywords=NSL-19M51-ND" TargetMode="External"/><Relationship Id="rId51" Type="http://schemas.openxmlformats.org/officeDocument/2006/relationships/hyperlink" Target="http://www.ti.com/general/docs/lit/getliterature.tsp?genericPartNumber=SN74LV00A&amp;&amp;fileType=pdf" TargetMode="External"/><Relationship Id="rId72" Type="http://schemas.openxmlformats.org/officeDocument/2006/relationships/hyperlink" Target="http://ch.farnell.com/fr-CH" TargetMode="External"/><Relationship Id="rId3" Type="http://schemas.openxmlformats.org/officeDocument/2006/relationships/hyperlink" Target="http://ch.farnell.com/fr-CH/9451234" TargetMode="External"/><Relationship Id="rId12" Type="http://schemas.openxmlformats.org/officeDocument/2006/relationships/hyperlink" Target="https://www.digikey.ch/en" TargetMode="External"/><Relationship Id="rId17" Type="http://schemas.openxmlformats.org/officeDocument/2006/relationships/hyperlink" Target="http://www.farnell.com/datasheets/524878.pdf" TargetMode="External"/><Relationship Id="rId25" Type="http://schemas.openxmlformats.org/officeDocument/2006/relationships/hyperlink" Target="http://ch.farnell.com/fr-CH/8540829" TargetMode="External"/><Relationship Id="rId33" Type="http://schemas.openxmlformats.org/officeDocument/2006/relationships/hyperlink" Target="http://www.farnell.com/datasheets/2620235.pdf" TargetMode="External"/><Relationship Id="rId38" Type="http://schemas.openxmlformats.org/officeDocument/2006/relationships/hyperlink" Target="http://ch.farnell.com/fr-CH/2112100" TargetMode="External"/><Relationship Id="rId46" Type="http://schemas.openxmlformats.org/officeDocument/2006/relationships/hyperlink" Target="http://www.puiaudio.com/pdf/AI-3035-TWT-3V-R.pdf" TargetMode="External"/><Relationship Id="rId59" Type="http://schemas.openxmlformats.org/officeDocument/2006/relationships/hyperlink" Target="http://ch.farnell.com/fr-CH/vishay/t93xa104kt20/potentiometre-trimmer-100k-23/dp/1141380" TargetMode="External"/><Relationship Id="rId67" Type="http://schemas.openxmlformats.org/officeDocument/2006/relationships/hyperlink" Target="http://ch.farnell.com/fr-CH/panasonic-electronic-components/erj6red1103v/dickschichtwiderst-110k-0-5-0/dp/2380458" TargetMode="External"/><Relationship Id="rId20" Type="http://schemas.openxmlformats.org/officeDocument/2006/relationships/hyperlink" Target="http://www.farnell.com/datasheets/2137833.pdf" TargetMode="External"/><Relationship Id="rId41" Type="http://schemas.openxmlformats.org/officeDocument/2006/relationships/hyperlink" Target="https://www.banggood.com/search/1004068.html" TargetMode="External"/><Relationship Id="rId54" Type="http://schemas.openxmlformats.org/officeDocument/2006/relationships/hyperlink" Target="http://ch.farnell.com/fr-CH" TargetMode="External"/><Relationship Id="rId62" Type="http://schemas.openxmlformats.org/officeDocument/2006/relationships/hyperlink" Target="http://ch.farnell.com/fr-CH/multicomp/mcmr08x4701ftl/keramikwiderstand-4k7-1-0-125w/dp/2073779" TargetMode="External"/><Relationship Id="rId70" Type="http://schemas.openxmlformats.org/officeDocument/2006/relationships/hyperlink" Target="http://ch.farnell.com/fr-CH/multicomp/mcwf08p1003ftl/dickschichtwiderstand-100k-1-0/dp/2694097" TargetMode="External"/><Relationship Id="rId75" Type="http://schemas.openxmlformats.org/officeDocument/2006/relationships/comments" Target="../comments1.xml"/><Relationship Id="rId1" Type="http://schemas.openxmlformats.org/officeDocument/2006/relationships/hyperlink" Target="http://ch.farnell.com/fr-CH/" TargetMode="External"/><Relationship Id="rId6" Type="http://schemas.openxmlformats.org/officeDocument/2006/relationships/hyperlink" Target="https://www.digikey.ch/products/en?keywords=377-2428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8"/>
  <sheetViews>
    <sheetView tabSelected="1" topLeftCell="A3" zoomScaleNormal="100" zoomScalePageLayoutView="150" workbookViewId="0">
      <selection activeCell="E35" sqref="E35"/>
    </sheetView>
  </sheetViews>
  <sheetFormatPr defaultColWidth="11.42578125" defaultRowHeight="15" x14ac:dyDescent="0.25"/>
  <cols>
    <col min="1" max="1" width="1.42578125" customWidth="1"/>
    <col min="2" max="2" width="9.28515625" customWidth="1"/>
    <col min="3" max="3" width="10.7109375" customWidth="1"/>
    <col min="4" max="4" width="23.7109375" style="4" bestFit="1" customWidth="1"/>
    <col min="5" max="5" width="14.28515625" style="4" customWidth="1"/>
    <col min="6" max="6" width="78.5703125" style="65" customWidth="1"/>
    <col min="7" max="7" width="27.140625" bestFit="1" customWidth="1"/>
    <col min="8" max="8" width="24.42578125" style="58" bestFit="1" customWidth="1"/>
    <col min="9" max="9" width="14.85546875" style="48" customWidth="1"/>
    <col min="10" max="10" width="5.85546875" bestFit="1" customWidth="1"/>
    <col min="11" max="11" width="5" bestFit="1" customWidth="1"/>
    <col min="12" max="13" width="6.7109375" style="3" customWidth="1"/>
    <col min="14" max="14" width="7.5703125" style="2" bestFit="1" customWidth="1"/>
    <col min="15" max="15" width="8.7109375" style="2" customWidth="1"/>
    <col min="16" max="16" width="1" style="8" customWidth="1"/>
    <col min="17" max="26" width="11.5703125" style="8"/>
  </cols>
  <sheetData>
    <row r="1" spans="1:26" ht="7.9" customHeight="1" thickBot="1" x14ac:dyDescent="0.3">
      <c r="A1" s="6"/>
      <c r="B1" s="6"/>
      <c r="C1" s="6"/>
      <c r="D1" s="9"/>
      <c r="E1" s="9"/>
      <c r="F1" s="63"/>
      <c r="G1" s="6"/>
      <c r="H1" s="51"/>
      <c r="I1" s="42"/>
      <c r="J1" s="6"/>
      <c r="K1" s="6"/>
      <c r="L1" s="10"/>
      <c r="M1" s="10"/>
      <c r="N1" s="11"/>
      <c r="O1" s="11"/>
      <c r="P1" s="6"/>
      <c r="Q1" s="6"/>
      <c r="R1" s="6"/>
      <c r="S1" s="6"/>
    </row>
    <row r="2" spans="1:26" x14ac:dyDescent="0.25">
      <c r="A2" s="6"/>
      <c r="B2" s="79" t="s">
        <v>11</v>
      </c>
      <c r="C2" s="81" t="s">
        <v>0</v>
      </c>
      <c r="D2" s="81" t="s">
        <v>10</v>
      </c>
      <c r="E2" s="75" t="s">
        <v>22</v>
      </c>
      <c r="F2" s="85" t="s">
        <v>2</v>
      </c>
      <c r="G2" s="81" t="s">
        <v>1</v>
      </c>
      <c r="H2" s="83" t="s">
        <v>12</v>
      </c>
      <c r="I2" s="77" t="s">
        <v>3</v>
      </c>
      <c r="J2" s="75" t="s">
        <v>6</v>
      </c>
      <c r="K2" s="75" t="s">
        <v>13</v>
      </c>
      <c r="L2" s="69" t="s">
        <v>16</v>
      </c>
      <c r="M2" s="70"/>
      <c r="N2" s="70"/>
      <c r="O2" s="22">
        <v>2</v>
      </c>
      <c r="P2" s="12"/>
      <c r="Q2" s="12"/>
      <c r="R2" s="6"/>
      <c r="S2" s="6"/>
    </row>
    <row r="3" spans="1:26" s="1" customFormat="1" ht="15.75" thickBot="1" x14ac:dyDescent="0.3">
      <c r="A3" s="5"/>
      <c r="B3" s="80"/>
      <c r="C3" s="82"/>
      <c r="D3" s="82"/>
      <c r="E3" s="76"/>
      <c r="F3" s="86"/>
      <c r="G3" s="82"/>
      <c r="H3" s="84"/>
      <c r="I3" s="78"/>
      <c r="J3" s="76"/>
      <c r="K3" s="76"/>
      <c r="L3" s="23" t="s">
        <v>4</v>
      </c>
      <c r="M3" s="23" t="s">
        <v>14</v>
      </c>
      <c r="N3" s="24" t="s">
        <v>15</v>
      </c>
      <c r="O3" s="25" t="s">
        <v>5</v>
      </c>
      <c r="P3" s="12"/>
      <c r="Q3" s="12"/>
      <c r="R3" s="5"/>
      <c r="S3" s="5"/>
      <c r="T3" s="7"/>
      <c r="U3" s="7"/>
      <c r="V3" s="7"/>
      <c r="W3" s="7"/>
      <c r="X3" s="7"/>
      <c r="Y3" s="7"/>
      <c r="Z3" s="7"/>
    </row>
    <row r="4" spans="1:26" s="1" customFormat="1" x14ac:dyDescent="0.25">
      <c r="A4" s="5"/>
      <c r="B4" s="26">
        <v>1</v>
      </c>
      <c r="C4" s="21" t="s">
        <v>21</v>
      </c>
      <c r="D4" s="19">
        <v>1287598</v>
      </c>
      <c r="E4" s="27" t="s">
        <v>99</v>
      </c>
      <c r="F4" s="62" t="s">
        <v>124</v>
      </c>
      <c r="G4" s="28" t="s">
        <v>125</v>
      </c>
      <c r="H4" s="52" t="s">
        <v>126</v>
      </c>
      <c r="I4" s="43" t="s">
        <v>127</v>
      </c>
      <c r="J4" s="29">
        <v>0</v>
      </c>
      <c r="K4" s="29">
        <v>0</v>
      </c>
      <c r="L4" s="50">
        <f t="shared" ref="L4" si="0">IF(B4="","",IF((B4&gt;0),ROUNDUP(B4*$O$2,0),0))</f>
        <v>2</v>
      </c>
      <c r="M4" s="30">
        <f t="shared" ref="M4" si="1">IF(L4="","",IF(($L4-($J4+$K4))&gt;0,($L4-$J4)+$K4,IF((($K4+$L4)&lt;$J4),0,$K4+($L4-$J4))))</f>
        <v>2</v>
      </c>
      <c r="N4" s="31">
        <v>0.33100000000000002</v>
      </c>
      <c r="O4" s="32">
        <f t="shared" ref="O4:O42" si="2">IF(M4="","",$M4*$N4)</f>
        <v>0.66200000000000003</v>
      </c>
      <c r="P4" s="13"/>
      <c r="Q4" s="17"/>
      <c r="R4" s="5"/>
      <c r="S4" s="5"/>
      <c r="T4" s="7"/>
      <c r="U4" s="7"/>
      <c r="V4" s="7"/>
      <c r="W4" s="7"/>
      <c r="X4" s="7"/>
      <c r="Y4" s="7"/>
      <c r="Z4" s="7"/>
    </row>
    <row r="5" spans="1:26" s="1" customFormat="1" x14ac:dyDescent="0.25">
      <c r="A5" s="5"/>
      <c r="B5" s="40">
        <v>2</v>
      </c>
      <c r="C5" s="21" t="s">
        <v>21</v>
      </c>
      <c r="D5" s="21">
        <v>9451234</v>
      </c>
      <c r="E5" s="27" t="s">
        <v>129</v>
      </c>
      <c r="F5" s="61" t="s">
        <v>63</v>
      </c>
      <c r="G5" s="28" t="s">
        <v>61</v>
      </c>
      <c r="H5" s="53" t="s">
        <v>47</v>
      </c>
      <c r="I5" s="59" t="s">
        <v>60</v>
      </c>
      <c r="J5" s="41">
        <v>0</v>
      </c>
      <c r="K5" s="41">
        <v>0</v>
      </c>
      <c r="L5" s="50">
        <f t="shared" ref="L5:L41" si="3">IF(B5="","",IF((B5&gt;0),ROUNDUP(B5*$O$2,0),0))</f>
        <v>4</v>
      </c>
      <c r="M5" s="30">
        <f t="shared" ref="M5:M41" si="4">IF(L5="","",IF(($L5-($J5+$K5))&gt;0,($L5-$J5)+$K5,IF((($K5+$L5)&lt;$J5),0,$K5+($L5-$J5))))</f>
        <v>4</v>
      </c>
      <c r="N5" s="31">
        <v>5.0900000000000001E-2</v>
      </c>
      <c r="O5" s="32">
        <f t="shared" si="2"/>
        <v>0.2036</v>
      </c>
      <c r="P5" s="13"/>
      <c r="Q5" s="17"/>
      <c r="R5" s="5"/>
      <c r="S5" s="5"/>
      <c r="T5" s="7"/>
      <c r="U5" s="7"/>
      <c r="V5" s="7"/>
      <c r="W5" s="7"/>
      <c r="X5" s="7"/>
      <c r="Y5" s="7"/>
      <c r="Z5" s="7"/>
    </row>
    <row r="6" spans="1:26" s="1" customFormat="1" x14ac:dyDescent="0.25">
      <c r="A6" s="5"/>
      <c r="B6" s="40">
        <v>1</v>
      </c>
      <c r="C6" s="21" t="s">
        <v>21</v>
      </c>
      <c r="D6" s="21">
        <v>9451242</v>
      </c>
      <c r="E6" s="27" t="s">
        <v>103</v>
      </c>
      <c r="F6" s="61" t="s">
        <v>64</v>
      </c>
      <c r="G6" s="28" t="s">
        <v>61</v>
      </c>
      <c r="H6" s="52" t="s">
        <v>48</v>
      </c>
      <c r="I6" s="59" t="s">
        <v>60</v>
      </c>
      <c r="J6" s="41">
        <v>0</v>
      </c>
      <c r="K6" s="41">
        <v>0</v>
      </c>
      <c r="L6" s="50">
        <f t="shared" si="3"/>
        <v>2</v>
      </c>
      <c r="M6" s="30">
        <f t="shared" si="4"/>
        <v>2</v>
      </c>
      <c r="N6" s="31">
        <v>5.1700000000000003E-2</v>
      </c>
      <c r="O6" s="32">
        <f t="shared" si="2"/>
        <v>0.10340000000000001</v>
      </c>
      <c r="P6" s="13"/>
      <c r="Q6" s="17"/>
      <c r="R6" s="5"/>
      <c r="S6" s="5"/>
      <c r="T6" s="7"/>
      <c r="U6" s="7"/>
      <c r="V6" s="7"/>
      <c r="W6" s="7"/>
      <c r="X6" s="7"/>
      <c r="Y6" s="7"/>
      <c r="Z6" s="7"/>
    </row>
    <row r="7" spans="1:26" s="1" customFormat="1" x14ac:dyDescent="0.25">
      <c r="A7" s="5"/>
      <c r="B7" s="40">
        <v>1</v>
      </c>
      <c r="C7" s="21" t="s">
        <v>21</v>
      </c>
      <c r="D7" s="21">
        <v>2461217</v>
      </c>
      <c r="E7" s="27" t="s">
        <v>88</v>
      </c>
      <c r="F7" s="61" t="s">
        <v>65</v>
      </c>
      <c r="G7" s="28" t="s">
        <v>61</v>
      </c>
      <c r="H7" s="52" t="s">
        <v>53</v>
      </c>
      <c r="I7" s="60" t="s">
        <v>66</v>
      </c>
      <c r="J7" s="41">
        <v>0</v>
      </c>
      <c r="K7" s="41">
        <v>0</v>
      </c>
      <c r="L7" s="50">
        <f t="shared" si="3"/>
        <v>2</v>
      </c>
      <c r="M7" s="30">
        <f t="shared" si="4"/>
        <v>2</v>
      </c>
      <c r="N7" s="31">
        <v>0.20200000000000001</v>
      </c>
      <c r="O7" s="32">
        <f t="shared" si="2"/>
        <v>0.40400000000000003</v>
      </c>
      <c r="P7" s="13"/>
      <c r="Q7" s="17"/>
      <c r="R7" s="5"/>
      <c r="S7" s="5"/>
      <c r="T7" s="7"/>
      <c r="U7" s="7"/>
      <c r="V7" s="7"/>
      <c r="W7" s="7"/>
      <c r="X7" s="7"/>
      <c r="Y7" s="7"/>
      <c r="Z7" s="7"/>
    </row>
    <row r="8" spans="1:26" s="1" customFormat="1" x14ac:dyDescent="0.25">
      <c r="A8" s="5"/>
      <c r="B8" s="40">
        <v>1</v>
      </c>
      <c r="C8" s="21" t="s">
        <v>21</v>
      </c>
      <c r="D8" s="21">
        <v>8540829</v>
      </c>
      <c r="E8" s="27" t="s">
        <v>87</v>
      </c>
      <c r="F8" s="61" t="s">
        <v>67</v>
      </c>
      <c r="G8" s="28" t="s">
        <v>68</v>
      </c>
      <c r="H8" s="52" t="s">
        <v>54</v>
      </c>
      <c r="I8" s="60" t="s">
        <v>69</v>
      </c>
      <c r="J8" s="41">
        <v>0</v>
      </c>
      <c r="K8" s="41">
        <v>0</v>
      </c>
      <c r="L8" s="50">
        <f t="shared" si="3"/>
        <v>2</v>
      </c>
      <c r="M8" s="30">
        <f t="shared" si="4"/>
        <v>2</v>
      </c>
      <c r="N8" s="31">
        <v>0.246</v>
      </c>
      <c r="O8" s="32">
        <f t="shared" si="2"/>
        <v>0.49199999999999999</v>
      </c>
      <c r="P8" s="13"/>
      <c r="Q8" s="17"/>
      <c r="R8" s="5"/>
      <c r="S8" s="5"/>
      <c r="T8" s="7"/>
      <c r="U8" s="7"/>
      <c r="V8" s="7"/>
      <c r="W8" s="7"/>
      <c r="X8" s="7"/>
      <c r="Y8" s="7"/>
      <c r="Z8" s="7"/>
    </row>
    <row r="9" spans="1:26" s="1" customFormat="1" x14ac:dyDescent="0.25">
      <c r="A9" s="5"/>
      <c r="B9" s="40">
        <v>2</v>
      </c>
      <c r="C9" s="21" t="s">
        <v>21</v>
      </c>
      <c r="D9" s="21">
        <v>2682731</v>
      </c>
      <c r="E9" s="27" t="s">
        <v>86</v>
      </c>
      <c r="F9" s="61" t="s">
        <v>72</v>
      </c>
      <c r="G9" s="28" t="s">
        <v>70</v>
      </c>
      <c r="H9" s="53" t="s">
        <v>55</v>
      </c>
      <c r="I9" s="60" t="s">
        <v>71</v>
      </c>
      <c r="J9" s="41">
        <v>0</v>
      </c>
      <c r="K9" s="41">
        <v>0</v>
      </c>
      <c r="L9" s="50">
        <f t="shared" si="3"/>
        <v>4</v>
      </c>
      <c r="M9" s="30">
        <f t="shared" si="4"/>
        <v>4</v>
      </c>
      <c r="N9" s="31">
        <v>3.64</v>
      </c>
      <c r="O9" s="32">
        <f t="shared" si="2"/>
        <v>14.56</v>
      </c>
      <c r="P9" s="13"/>
      <c r="Q9" s="17"/>
      <c r="R9" s="5"/>
      <c r="S9" s="5"/>
      <c r="T9" s="7"/>
      <c r="U9" s="7"/>
      <c r="V9" s="7"/>
      <c r="W9" s="7"/>
      <c r="X9" s="7"/>
      <c r="Y9" s="7"/>
      <c r="Z9" s="7"/>
    </row>
    <row r="10" spans="1:26" s="1" customFormat="1" x14ac:dyDescent="0.25">
      <c r="A10" s="5"/>
      <c r="B10" s="40">
        <v>1</v>
      </c>
      <c r="C10" s="21" t="s">
        <v>21</v>
      </c>
      <c r="D10" s="21">
        <v>1332159</v>
      </c>
      <c r="E10" s="27" t="s">
        <v>85</v>
      </c>
      <c r="F10" s="61" t="s">
        <v>73</v>
      </c>
      <c r="G10" s="28" t="s">
        <v>68</v>
      </c>
      <c r="H10" s="53" t="s">
        <v>56</v>
      </c>
      <c r="I10" s="60" t="s">
        <v>74</v>
      </c>
      <c r="J10" s="41">
        <v>0</v>
      </c>
      <c r="K10" s="41">
        <v>0</v>
      </c>
      <c r="L10" s="50">
        <f t="shared" si="3"/>
        <v>2</v>
      </c>
      <c r="M10" s="30">
        <f t="shared" si="4"/>
        <v>2</v>
      </c>
      <c r="N10" s="31">
        <v>0.57499999999999996</v>
      </c>
      <c r="O10" s="32">
        <f t="shared" si="2"/>
        <v>1.1499999999999999</v>
      </c>
      <c r="P10" s="13"/>
      <c r="Q10" s="17"/>
      <c r="R10" s="5"/>
      <c r="S10" s="5"/>
      <c r="T10" s="7"/>
      <c r="U10" s="7"/>
      <c r="V10" s="7"/>
      <c r="W10" s="7"/>
      <c r="X10" s="7"/>
      <c r="Y10" s="7"/>
      <c r="Z10" s="7"/>
    </row>
    <row r="11" spans="1:26" s="1" customFormat="1" x14ac:dyDescent="0.25">
      <c r="A11" s="5"/>
      <c r="B11" s="40">
        <v>1</v>
      </c>
      <c r="C11" s="21" t="s">
        <v>21</v>
      </c>
      <c r="D11" s="21">
        <v>1851909</v>
      </c>
      <c r="E11" s="27" t="s">
        <v>84</v>
      </c>
      <c r="F11" s="61" t="s">
        <v>75</v>
      </c>
      <c r="G11" s="28" t="s">
        <v>68</v>
      </c>
      <c r="H11" s="53" t="s">
        <v>57</v>
      </c>
      <c r="I11" s="60" t="s">
        <v>76</v>
      </c>
      <c r="J11" s="41">
        <v>0</v>
      </c>
      <c r="K11" s="41">
        <v>0</v>
      </c>
      <c r="L11" s="50">
        <f t="shared" si="3"/>
        <v>2</v>
      </c>
      <c r="M11" s="30">
        <f t="shared" si="4"/>
        <v>2</v>
      </c>
      <c r="N11" s="31">
        <v>0.51600000000000001</v>
      </c>
      <c r="O11" s="32">
        <f t="shared" si="2"/>
        <v>1.032</v>
      </c>
      <c r="P11" s="13"/>
      <c r="Q11" s="17"/>
      <c r="R11" s="5"/>
      <c r="S11" s="5"/>
      <c r="T11" s="7"/>
      <c r="U11" s="7"/>
      <c r="V11" s="7"/>
      <c r="W11" s="7"/>
      <c r="X11" s="7"/>
      <c r="Y11" s="7"/>
      <c r="Z11" s="7"/>
    </row>
    <row r="12" spans="1:26" s="1" customFormat="1" x14ac:dyDescent="0.25">
      <c r="A12" s="5"/>
      <c r="B12" s="40">
        <v>1</v>
      </c>
      <c r="C12" s="21" t="s">
        <v>21</v>
      </c>
      <c r="D12" s="21">
        <v>2677151</v>
      </c>
      <c r="E12" s="27" t="s">
        <v>83</v>
      </c>
      <c r="F12" s="61" t="s">
        <v>78</v>
      </c>
      <c r="G12" s="28" t="s">
        <v>59</v>
      </c>
      <c r="H12" s="53" t="s">
        <v>58</v>
      </c>
      <c r="I12" s="60" t="s">
        <v>77</v>
      </c>
      <c r="J12" s="41">
        <v>0</v>
      </c>
      <c r="K12" s="41">
        <v>0</v>
      </c>
      <c r="L12" s="50">
        <f t="shared" si="3"/>
        <v>2</v>
      </c>
      <c r="M12" s="30">
        <f t="shared" si="4"/>
        <v>2</v>
      </c>
      <c r="N12" s="31">
        <v>0.26500000000000001</v>
      </c>
      <c r="O12" s="32">
        <f t="shared" si="2"/>
        <v>0.53</v>
      </c>
      <c r="P12" s="13"/>
      <c r="Q12" s="17"/>
      <c r="R12" s="5"/>
      <c r="S12" s="5"/>
      <c r="T12" s="7"/>
      <c r="U12" s="7"/>
      <c r="V12" s="7"/>
      <c r="W12" s="7"/>
      <c r="X12" s="7"/>
      <c r="Y12" s="7"/>
      <c r="Z12" s="7"/>
    </row>
    <row r="13" spans="1:26" s="1" customFormat="1" x14ac:dyDescent="0.25">
      <c r="A13" s="5"/>
      <c r="B13" s="40">
        <v>19</v>
      </c>
      <c r="C13" s="21" t="s">
        <v>21</v>
      </c>
      <c r="D13" s="21">
        <v>1822174</v>
      </c>
      <c r="E13" s="27" t="s">
        <v>173</v>
      </c>
      <c r="F13" s="61" t="s">
        <v>79</v>
      </c>
      <c r="G13" s="28" t="s">
        <v>80</v>
      </c>
      <c r="H13" s="53" t="s">
        <v>81</v>
      </c>
      <c r="I13" s="60" t="s">
        <v>82</v>
      </c>
      <c r="J13" s="41">
        <v>0</v>
      </c>
      <c r="K13" s="41">
        <v>0</v>
      </c>
      <c r="L13" s="50">
        <f t="shared" si="3"/>
        <v>38</v>
      </c>
      <c r="M13" s="30">
        <f t="shared" si="4"/>
        <v>38</v>
      </c>
      <c r="N13" s="31">
        <v>0.112</v>
      </c>
      <c r="O13" s="32">
        <f t="shared" si="2"/>
        <v>4.2560000000000002</v>
      </c>
      <c r="P13" s="13"/>
      <c r="Q13" s="17"/>
      <c r="R13" s="5"/>
      <c r="S13" s="5"/>
      <c r="T13" s="7"/>
      <c r="U13" s="7"/>
      <c r="V13" s="7"/>
      <c r="W13" s="7"/>
      <c r="X13" s="7"/>
      <c r="Y13" s="7"/>
      <c r="Z13" s="7"/>
    </row>
    <row r="14" spans="1:26" s="1" customFormat="1" x14ac:dyDescent="0.25">
      <c r="A14" s="5"/>
      <c r="B14" s="40">
        <v>1</v>
      </c>
      <c r="C14" s="21" t="s">
        <v>21</v>
      </c>
      <c r="D14" s="21">
        <v>1162740</v>
      </c>
      <c r="E14" s="27" t="s">
        <v>88</v>
      </c>
      <c r="F14" s="61" t="s">
        <v>89</v>
      </c>
      <c r="G14" s="28" t="s">
        <v>90</v>
      </c>
      <c r="H14" s="53" t="s">
        <v>91</v>
      </c>
      <c r="I14" s="60" t="s">
        <v>93</v>
      </c>
      <c r="J14" s="41">
        <v>0</v>
      </c>
      <c r="K14" s="41">
        <v>0</v>
      </c>
      <c r="L14" s="50">
        <f t="shared" si="3"/>
        <v>2</v>
      </c>
      <c r="M14" s="30">
        <f t="shared" si="4"/>
        <v>2</v>
      </c>
      <c r="N14" s="31">
        <v>0.505</v>
      </c>
      <c r="O14" s="32">
        <f t="shared" si="2"/>
        <v>1.01</v>
      </c>
      <c r="P14" s="13"/>
      <c r="Q14" s="17"/>
      <c r="R14" s="5"/>
      <c r="S14" s="5"/>
      <c r="T14" s="7"/>
      <c r="U14" s="7"/>
      <c r="V14" s="7"/>
      <c r="W14" s="7"/>
      <c r="X14" s="7"/>
      <c r="Y14" s="7"/>
      <c r="Z14" s="7"/>
    </row>
    <row r="15" spans="1:26" s="1" customFormat="1" x14ac:dyDescent="0.25">
      <c r="A15" s="5"/>
      <c r="B15" s="40">
        <v>1</v>
      </c>
      <c r="C15" s="21" t="s">
        <v>21</v>
      </c>
      <c r="D15" s="21">
        <v>1829519</v>
      </c>
      <c r="E15" s="27" t="s">
        <v>88</v>
      </c>
      <c r="F15" s="61" t="s">
        <v>94</v>
      </c>
      <c r="G15" s="28" t="s">
        <v>90</v>
      </c>
      <c r="H15" s="54" t="s">
        <v>52</v>
      </c>
      <c r="I15" s="60" t="s">
        <v>92</v>
      </c>
      <c r="J15" s="41">
        <v>0</v>
      </c>
      <c r="K15" s="41">
        <v>0</v>
      </c>
      <c r="L15" s="50">
        <f t="shared" ref="L15:L37" si="5">IF(B15="","",IF((B15&gt;0),ROUNDUP(B15*$O$2,0),0))</f>
        <v>2</v>
      </c>
      <c r="M15" s="30">
        <f t="shared" ref="M15:M37" si="6">IF(L15="","",IF(($L15-($J15+$K15))&gt;0,($L15-$J15)+$K15,IF((($K15+$L15)&lt;$J15),0,$K15+($L15-$J15))))</f>
        <v>2</v>
      </c>
      <c r="N15" s="31">
        <v>0.78900000000000003</v>
      </c>
      <c r="O15" s="32">
        <f t="shared" si="2"/>
        <v>1.5780000000000001</v>
      </c>
      <c r="P15" s="13"/>
      <c r="Q15" s="17"/>
      <c r="R15" s="5"/>
      <c r="S15" s="5"/>
      <c r="T15" s="7"/>
      <c r="U15" s="7"/>
      <c r="V15" s="7"/>
      <c r="W15" s="7"/>
      <c r="X15" s="7"/>
      <c r="Y15" s="7"/>
      <c r="Z15" s="7"/>
    </row>
    <row r="16" spans="1:26" s="1" customFormat="1" x14ac:dyDescent="0.25">
      <c r="A16" s="5"/>
      <c r="B16" s="40">
        <v>1</v>
      </c>
      <c r="C16" s="21" t="s">
        <v>21</v>
      </c>
      <c r="D16" s="21">
        <v>2112100</v>
      </c>
      <c r="E16" s="27" t="s">
        <v>102</v>
      </c>
      <c r="F16" s="61" t="s">
        <v>97</v>
      </c>
      <c r="G16" s="28" t="s">
        <v>62</v>
      </c>
      <c r="H16" s="52" t="s">
        <v>49</v>
      </c>
      <c r="I16" s="60" t="s">
        <v>101</v>
      </c>
      <c r="J16" s="41">
        <v>0</v>
      </c>
      <c r="K16" s="41">
        <v>0</v>
      </c>
      <c r="L16" s="50">
        <f t="shared" ref="L16:L21" si="7">IF(B16="","",IF((B16&gt;0),ROUNDUP(B16*$O$2,0),0))</f>
        <v>2</v>
      </c>
      <c r="M16" s="30">
        <f t="shared" ref="M16:M21" si="8">IF(L16="","",IF(($L16-($J16+$K16))&gt;0,($L16-$J16)+$K16,IF((($K16+$L16)&lt;$J16),0,$K16+($L16-$J16))))</f>
        <v>2</v>
      </c>
      <c r="N16" s="31">
        <v>0.28999999999999998</v>
      </c>
      <c r="O16" s="32">
        <f t="shared" ref="O16:O21" si="9">IF(M16="","",$M16*$N16)</f>
        <v>0.57999999999999996</v>
      </c>
      <c r="P16" s="13"/>
      <c r="Q16" s="17"/>
      <c r="R16" s="5"/>
      <c r="S16" s="5"/>
      <c r="T16" s="7"/>
      <c r="U16" s="7"/>
      <c r="V16" s="7"/>
      <c r="W16" s="7"/>
      <c r="X16" s="7"/>
      <c r="Y16" s="7"/>
      <c r="Z16" s="7"/>
    </row>
    <row r="17" spans="1:26" s="1" customFormat="1" x14ac:dyDescent="0.25">
      <c r="A17" s="5"/>
      <c r="B17" s="40">
        <v>7</v>
      </c>
      <c r="C17" s="21" t="s">
        <v>21</v>
      </c>
      <c r="D17" s="21">
        <v>2896645</v>
      </c>
      <c r="E17" s="27" t="s">
        <v>130</v>
      </c>
      <c r="F17" s="61" t="s">
        <v>95</v>
      </c>
      <c r="G17" s="28" t="s">
        <v>70</v>
      </c>
      <c r="H17" s="54" t="s">
        <v>50</v>
      </c>
      <c r="I17" s="60" t="s">
        <v>96</v>
      </c>
      <c r="J17" s="41">
        <v>0</v>
      </c>
      <c r="K17" s="41">
        <v>0</v>
      </c>
      <c r="L17" s="50">
        <f t="shared" si="7"/>
        <v>14</v>
      </c>
      <c r="M17" s="30">
        <f t="shared" si="8"/>
        <v>14</v>
      </c>
      <c r="N17" s="31">
        <v>0.106</v>
      </c>
      <c r="O17" s="32">
        <f t="shared" si="9"/>
        <v>1.484</v>
      </c>
      <c r="P17" s="13"/>
      <c r="Q17" s="17"/>
      <c r="R17" s="5"/>
      <c r="S17" s="5"/>
      <c r="T17" s="7"/>
      <c r="U17" s="7"/>
      <c r="V17" s="7"/>
      <c r="W17" s="7"/>
      <c r="X17" s="7"/>
      <c r="Y17" s="7"/>
      <c r="Z17" s="7"/>
    </row>
    <row r="18" spans="1:26" s="1" customFormat="1" x14ac:dyDescent="0.25">
      <c r="A18" s="5"/>
      <c r="B18" s="40">
        <v>2</v>
      </c>
      <c r="C18" s="21" t="s">
        <v>21</v>
      </c>
      <c r="D18" s="21">
        <v>9352260</v>
      </c>
      <c r="E18" s="27" t="s">
        <v>128</v>
      </c>
      <c r="F18" s="61" t="s">
        <v>146</v>
      </c>
      <c r="G18" s="28" t="s">
        <v>98</v>
      </c>
      <c r="H18" s="54" t="s">
        <v>51</v>
      </c>
      <c r="I18" s="60" t="s">
        <v>100</v>
      </c>
      <c r="J18" s="41">
        <v>0</v>
      </c>
      <c r="K18" s="41">
        <v>0</v>
      </c>
      <c r="L18" s="50">
        <f t="shared" si="7"/>
        <v>4</v>
      </c>
      <c r="M18" s="30">
        <f t="shared" si="8"/>
        <v>4</v>
      </c>
      <c r="N18" s="31">
        <v>2.76</v>
      </c>
      <c r="O18" s="32">
        <f t="shared" si="9"/>
        <v>11.04</v>
      </c>
      <c r="P18" s="13"/>
      <c r="Q18" s="17"/>
      <c r="R18" s="5"/>
      <c r="S18" s="5"/>
      <c r="T18" s="7"/>
      <c r="U18" s="7"/>
      <c r="V18" s="7"/>
      <c r="W18" s="7"/>
      <c r="X18" s="7"/>
      <c r="Y18" s="7"/>
      <c r="Z18" s="7"/>
    </row>
    <row r="19" spans="1:26" s="1" customFormat="1" x14ac:dyDescent="0.25">
      <c r="A19" s="5"/>
      <c r="B19" s="40">
        <f>23/36</f>
        <v>0.63888888888888884</v>
      </c>
      <c r="C19" s="21" t="s">
        <v>21</v>
      </c>
      <c r="D19" s="21">
        <v>2064805</v>
      </c>
      <c r="E19" s="27" t="s">
        <v>123</v>
      </c>
      <c r="F19" s="61" t="s">
        <v>120</v>
      </c>
      <c r="G19" s="28" t="s">
        <v>122</v>
      </c>
      <c r="H19" s="54" t="s">
        <v>119</v>
      </c>
      <c r="I19" s="60" t="s">
        <v>121</v>
      </c>
      <c r="J19" s="41">
        <v>0</v>
      </c>
      <c r="K19" s="41">
        <v>0</v>
      </c>
      <c r="L19" s="50">
        <f t="shared" ref="L19" si="10">IF(B19="","",IF((B19&gt;0),ROUNDUP(B19*$O$2,0),0))</f>
        <v>2</v>
      </c>
      <c r="M19" s="30">
        <f t="shared" ref="M19" si="11">IF(L19="","",IF(($L19-($J19+$K19))&gt;0,($L19-$J19)+$K19,IF((($K19+$L19)&lt;$J19),0,$K19+($L19-$J19))))</f>
        <v>2</v>
      </c>
      <c r="N19" s="31">
        <v>2.95</v>
      </c>
      <c r="O19" s="32">
        <f t="shared" ref="O19" si="12">IF(M19="","",$M19*$N19)</f>
        <v>5.9</v>
      </c>
      <c r="P19" s="13"/>
      <c r="Q19" s="17"/>
      <c r="R19" s="5"/>
      <c r="S19" s="5"/>
      <c r="T19" s="7"/>
      <c r="U19" s="7"/>
      <c r="V19" s="7"/>
      <c r="W19" s="7"/>
      <c r="X19" s="7"/>
      <c r="Y19" s="7"/>
      <c r="Z19" s="7"/>
    </row>
    <row r="20" spans="1:26" s="1" customFormat="1" x14ac:dyDescent="0.25">
      <c r="A20" s="5"/>
      <c r="B20" s="40">
        <v>1</v>
      </c>
      <c r="C20" s="21" t="s">
        <v>21</v>
      </c>
      <c r="D20" s="21">
        <v>1779259</v>
      </c>
      <c r="E20" s="27" t="s">
        <v>139</v>
      </c>
      <c r="F20" s="61" t="s">
        <v>131</v>
      </c>
      <c r="G20" s="28" t="s">
        <v>132</v>
      </c>
      <c r="H20" s="54" t="s">
        <v>134</v>
      </c>
      <c r="I20" s="60" t="s">
        <v>133</v>
      </c>
      <c r="J20" s="41">
        <v>0</v>
      </c>
      <c r="K20" s="41">
        <v>0</v>
      </c>
      <c r="L20" s="50">
        <f t="shared" si="7"/>
        <v>2</v>
      </c>
      <c r="M20" s="30">
        <f t="shared" si="8"/>
        <v>2</v>
      </c>
      <c r="N20" s="31">
        <v>0.27100000000000002</v>
      </c>
      <c r="O20" s="32">
        <f t="shared" si="9"/>
        <v>0.54200000000000004</v>
      </c>
      <c r="P20" s="13"/>
      <c r="Q20" s="17"/>
      <c r="R20" s="5"/>
      <c r="S20" s="5"/>
      <c r="T20" s="7"/>
      <c r="U20" s="7"/>
      <c r="V20" s="7"/>
      <c r="W20" s="7"/>
      <c r="X20" s="7"/>
      <c r="Y20" s="7"/>
      <c r="Z20" s="7"/>
    </row>
    <row r="21" spans="1:26" s="1" customFormat="1" x14ac:dyDescent="0.25">
      <c r="A21" s="5"/>
      <c r="B21" s="40">
        <v>4</v>
      </c>
      <c r="C21" s="21" t="s">
        <v>21</v>
      </c>
      <c r="D21" s="21">
        <v>9845356</v>
      </c>
      <c r="E21" s="27" t="s">
        <v>140</v>
      </c>
      <c r="F21" s="61" t="s">
        <v>138</v>
      </c>
      <c r="G21" s="28" t="s">
        <v>137</v>
      </c>
      <c r="H21" s="52" t="s">
        <v>136</v>
      </c>
      <c r="I21" s="60" t="s">
        <v>135</v>
      </c>
      <c r="J21" s="41">
        <v>0</v>
      </c>
      <c r="K21" s="41">
        <v>0</v>
      </c>
      <c r="L21" s="50">
        <f t="shared" si="7"/>
        <v>8</v>
      </c>
      <c r="M21" s="30">
        <f t="shared" si="8"/>
        <v>8</v>
      </c>
      <c r="N21" s="31">
        <v>0.42199999999999999</v>
      </c>
      <c r="O21" s="32">
        <f t="shared" si="9"/>
        <v>3.3759999999999999</v>
      </c>
      <c r="P21" s="13"/>
      <c r="Q21" s="17"/>
      <c r="R21" s="5"/>
      <c r="S21" s="5"/>
      <c r="T21" s="7"/>
      <c r="U21" s="7"/>
      <c r="V21" s="7"/>
      <c r="W21" s="7"/>
      <c r="X21" s="7"/>
      <c r="Y21" s="7"/>
      <c r="Z21" s="7"/>
    </row>
    <row r="22" spans="1:26" s="1" customFormat="1" x14ac:dyDescent="0.25">
      <c r="A22" s="5"/>
      <c r="B22" s="40">
        <v>1</v>
      </c>
      <c r="C22" s="21" t="s">
        <v>21</v>
      </c>
      <c r="D22" s="21">
        <v>1141380</v>
      </c>
      <c r="E22" s="27" t="s">
        <v>144</v>
      </c>
      <c r="F22" s="61" t="s">
        <v>145</v>
      </c>
      <c r="G22" s="28" t="s">
        <v>141</v>
      </c>
      <c r="H22" s="52" t="s">
        <v>142</v>
      </c>
      <c r="I22" s="60" t="s">
        <v>143</v>
      </c>
      <c r="J22" s="41">
        <v>0</v>
      </c>
      <c r="K22" s="41">
        <v>0</v>
      </c>
      <c r="L22" s="50">
        <f t="shared" ref="L22:L29" si="13">IF(B22="","",IF((B22&gt;0),ROUNDUP(B22*$O$2,0),0))</f>
        <v>2</v>
      </c>
      <c r="M22" s="30">
        <f t="shared" ref="M22:M29" si="14">IF(L22="","",IF(($L22-($J22+$K22))&gt;0,($L22-$J22)+$K22,IF((($K22+$L22)&lt;$J22),0,$K22+($L22-$J22))))</f>
        <v>2</v>
      </c>
      <c r="N22" s="31">
        <v>1.62</v>
      </c>
      <c r="O22" s="32">
        <f t="shared" ref="O22:O29" si="15">IF(M22="","",$M22*$N22)</f>
        <v>3.24</v>
      </c>
      <c r="P22" s="13"/>
      <c r="Q22" s="17"/>
      <c r="R22" s="5"/>
      <c r="S22" s="5"/>
      <c r="T22" s="7"/>
      <c r="U22" s="7"/>
      <c r="V22" s="7"/>
      <c r="W22" s="7"/>
      <c r="X22" s="7"/>
      <c r="Y22" s="7"/>
      <c r="Z22" s="7"/>
    </row>
    <row r="23" spans="1:26" s="1" customFormat="1" x14ac:dyDescent="0.25">
      <c r="A23" s="5"/>
      <c r="B23" s="40">
        <v>1</v>
      </c>
      <c r="C23" s="21" t="s">
        <v>21</v>
      </c>
      <c r="D23" s="21">
        <v>2447573</v>
      </c>
      <c r="E23" s="27" t="s">
        <v>151</v>
      </c>
      <c r="F23" s="61" t="s">
        <v>147</v>
      </c>
      <c r="G23" s="28" t="s">
        <v>148</v>
      </c>
      <c r="H23" s="52" t="s">
        <v>149</v>
      </c>
      <c r="I23" s="60" t="s">
        <v>150</v>
      </c>
      <c r="J23" s="41">
        <v>0</v>
      </c>
      <c r="K23" s="41">
        <v>0</v>
      </c>
      <c r="L23" s="50">
        <f t="shared" si="13"/>
        <v>2</v>
      </c>
      <c r="M23" s="30">
        <f t="shared" si="14"/>
        <v>2</v>
      </c>
      <c r="N23" s="31">
        <v>1.0999999999999999E-2</v>
      </c>
      <c r="O23" s="32">
        <f t="shared" si="15"/>
        <v>2.1999999999999999E-2</v>
      </c>
      <c r="P23" s="13"/>
      <c r="Q23" s="17"/>
      <c r="R23" s="5"/>
      <c r="S23" s="5"/>
      <c r="T23" s="7"/>
      <c r="U23" s="7"/>
      <c r="V23" s="7"/>
      <c r="W23" s="7"/>
      <c r="X23" s="7"/>
      <c r="Y23" s="7"/>
      <c r="Z23" s="7"/>
    </row>
    <row r="24" spans="1:26" s="1" customFormat="1" x14ac:dyDescent="0.25">
      <c r="A24" s="5"/>
      <c r="B24" s="40">
        <v>6</v>
      </c>
      <c r="C24" s="21" t="s">
        <v>21</v>
      </c>
      <c r="D24" s="21">
        <v>2073779</v>
      </c>
      <c r="E24" s="27" t="s">
        <v>155</v>
      </c>
      <c r="F24" s="61" t="s">
        <v>152</v>
      </c>
      <c r="G24" s="28" t="s">
        <v>62</v>
      </c>
      <c r="H24" s="52" t="s">
        <v>153</v>
      </c>
      <c r="I24" s="60" t="s">
        <v>154</v>
      </c>
      <c r="J24" s="41">
        <v>0</v>
      </c>
      <c r="K24" s="41">
        <v>0</v>
      </c>
      <c r="L24" s="50">
        <f t="shared" si="13"/>
        <v>12</v>
      </c>
      <c r="M24" s="30">
        <f t="shared" si="14"/>
        <v>12</v>
      </c>
      <c r="N24" s="31">
        <v>2.3E-2</v>
      </c>
      <c r="O24" s="32">
        <f t="shared" si="15"/>
        <v>0.27600000000000002</v>
      </c>
      <c r="P24" s="13"/>
      <c r="Q24" s="17"/>
      <c r="R24" s="5"/>
      <c r="S24" s="5"/>
      <c r="T24" s="7"/>
      <c r="U24" s="7"/>
      <c r="V24" s="7"/>
      <c r="W24" s="7"/>
      <c r="X24" s="7"/>
      <c r="Y24" s="7"/>
      <c r="Z24" s="7"/>
    </row>
    <row r="25" spans="1:26" s="1" customFormat="1" x14ac:dyDescent="0.25">
      <c r="A25" s="5"/>
      <c r="B25" s="40">
        <v>1</v>
      </c>
      <c r="C25" s="21" t="s">
        <v>21</v>
      </c>
      <c r="D25" s="21">
        <v>2073701</v>
      </c>
      <c r="E25" s="27" t="s">
        <v>157</v>
      </c>
      <c r="F25" s="61" t="s">
        <v>156</v>
      </c>
      <c r="G25" s="28" t="s">
        <v>62</v>
      </c>
      <c r="H25" s="52" t="s">
        <v>158</v>
      </c>
      <c r="I25" s="60" t="s">
        <v>159</v>
      </c>
      <c r="J25" s="41">
        <v>0</v>
      </c>
      <c r="K25" s="41">
        <v>0</v>
      </c>
      <c r="L25" s="50">
        <f t="shared" si="13"/>
        <v>2</v>
      </c>
      <c r="M25" s="30">
        <f t="shared" si="14"/>
        <v>2</v>
      </c>
      <c r="N25" s="31">
        <v>1.55E-2</v>
      </c>
      <c r="O25" s="32">
        <f t="shared" si="15"/>
        <v>3.1E-2</v>
      </c>
      <c r="P25" s="13"/>
      <c r="Q25" s="17"/>
      <c r="R25" s="5"/>
      <c r="S25" s="5"/>
      <c r="T25" s="7"/>
      <c r="U25" s="7"/>
      <c r="V25" s="7"/>
      <c r="W25" s="7"/>
      <c r="X25" s="7"/>
      <c r="Y25" s="7"/>
      <c r="Z25" s="7"/>
    </row>
    <row r="26" spans="1:26" s="1" customFormat="1" x14ac:dyDescent="0.25">
      <c r="A26" s="5"/>
      <c r="B26" s="40">
        <v>1</v>
      </c>
      <c r="C26" s="21" t="s">
        <v>21</v>
      </c>
      <c r="D26" s="21">
        <v>2380458</v>
      </c>
      <c r="E26" s="27" t="s">
        <v>164</v>
      </c>
      <c r="F26" s="61" t="s">
        <v>160</v>
      </c>
      <c r="G26" s="28" t="s">
        <v>161</v>
      </c>
      <c r="H26" s="52" t="s">
        <v>162</v>
      </c>
      <c r="I26" s="60" t="s">
        <v>163</v>
      </c>
      <c r="J26" s="41">
        <v>0</v>
      </c>
      <c r="K26" s="41">
        <v>0</v>
      </c>
      <c r="L26" s="50">
        <f t="shared" si="13"/>
        <v>2</v>
      </c>
      <c r="M26" s="30">
        <f t="shared" si="14"/>
        <v>2</v>
      </c>
      <c r="N26" s="31">
        <v>3.7499999999999999E-2</v>
      </c>
      <c r="O26" s="32">
        <f t="shared" si="15"/>
        <v>7.4999999999999997E-2</v>
      </c>
      <c r="P26" s="13"/>
      <c r="Q26" s="17"/>
      <c r="R26" s="5"/>
      <c r="S26" s="5"/>
      <c r="T26" s="7"/>
      <c r="U26" s="7"/>
      <c r="V26" s="7"/>
      <c r="W26" s="7"/>
      <c r="X26" s="7"/>
      <c r="Y26" s="7"/>
      <c r="Z26" s="7"/>
    </row>
    <row r="27" spans="1:26" s="1" customFormat="1" x14ac:dyDescent="0.25">
      <c r="A27" s="5"/>
      <c r="B27" s="40">
        <v>1</v>
      </c>
      <c r="C27" s="21" t="s">
        <v>21</v>
      </c>
      <c r="D27" s="21">
        <v>1576507</v>
      </c>
      <c r="E27" s="27" t="s">
        <v>168</v>
      </c>
      <c r="F27" s="61" t="s">
        <v>167</v>
      </c>
      <c r="G27" s="28" t="s">
        <v>62</v>
      </c>
      <c r="H27" s="52" t="s">
        <v>165</v>
      </c>
      <c r="I27" s="60" t="s">
        <v>166</v>
      </c>
      <c r="J27" s="41">
        <v>0</v>
      </c>
      <c r="K27" s="41">
        <v>0</v>
      </c>
      <c r="L27" s="50">
        <f t="shared" si="13"/>
        <v>2</v>
      </c>
      <c r="M27" s="30">
        <f t="shared" si="14"/>
        <v>2</v>
      </c>
      <c r="N27" s="31">
        <v>4.4499999999999998E-2</v>
      </c>
      <c r="O27" s="32">
        <f t="shared" si="15"/>
        <v>8.8999999999999996E-2</v>
      </c>
      <c r="P27" s="13"/>
      <c r="Q27" s="17"/>
      <c r="R27" s="5"/>
      <c r="S27" s="5"/>
      <c r="T27" s="7"/>
      <c r="U27" s="7"/>
      <c r="V27" s="7"/>
      <c r="W27" s="7"/>
      <c r="X27" s="7"/>
      <c r="Y27" s="7"/>
      <c r="Z27" s="7"/>
    </row>
    <row r="28" spans="1:26" s="1" customFormat="1" x14ac:dyDescent="0.25">
      <c r="A28" s="5"/>
      <c r="B28" s="40">
        <v>3</v>
      </c>
      <c r="C28" s="21" t="s">
        <v>21</v>
      </c>
      <c r="D28" s="21">
        <v>2694097</v>
      </c>
      <c r="E28" s="27" t="s">
        <v>171</v>
      </c>
      <c r="F28" s="61" t="s">
        <v>169</v>
      </c>
      <c r="G28" s="28" t="s">
        <v>62</v>
      </c>
      <c r="H28" s="52" t="s">
        <v>170</v>
      </c>
      <c r="I28" s="60" t="s">
        <v>172</v>
      </c>
      <c r="J28" s="41">
        <v>0</v>
      </c>
      <c r="K28" s="41">
        <v>0</v>
      </c>
      <c r="L28" s="50">
        <f t="shared" si="13"/>
        <v>6</v>
      </c>
      <c r="M28" s="30">
        <f t="shared" si="14"/>
        <v>6</v>
      </c>
      <c r="N28" s="31">
        <v>2.3900000000000001E-2</v>
      </c>
      <c r="O28" s="32">
        <f t="shared" si="15"/>
        <v>0.1434</v>
      </c>
      <c r="P28" s="13"/>
      <c r="Q28" s="17"/>
      <c r="R28" s="5"/>
      <c r="S28" s="5"/>
      <c r="T28" s="7"/>
      <c r="U28" s="7"/>
      <c r="V28" s="7"/>
      <c r="W28" s="7"/>
      <c r="X28" s="7"/>
      <c r="Y28" s="7"/>
      <c r="Z28" s="7"/>
    </row>
    <row r="29" spans="1:26" x14ac:dyDescent="0.25">
      <c r="A29" s="6"/>
      <c r="B29" s="34"/>
      <c r="C29" s="49"/>
      <c r="D29" s="21"/>
      <c r="E29" s="27"/>
      <c r="F29" s="61"/>
      <c r="G29" s="28"/>
      <c r="H29" s="54"/>
      <c r="I29" s="44"/>
      <c r="J29" s="41">
        <v>0</v>
      </c>
      <c r="K29" s="41">
        <v>0</v>
      </c>
      <c r="L29" s="50" t="str">
        <f t="shared" si="13"/>
        <v/>
      </c>
      <c r="M29" s="30" t="str">
        <f t="shared" si="14"/>
        <v/>
      </c>
      <c r="N29" s="31"/>
      <c r="O29" s="32" t="str">
        <f t="shared" si="15"/>
        <v/>
      </c>
      <c r="P29" s="13"/>
      <c r="Q29" s="18"/>
      <c r="R29" s="6"/>
      <c r="S29" s="6"/>
    </row>
    <row r="30" spans="1:26" x14ac:dyDescent="0.25">
      <c r="A30" s="6"/>
      <c r="B30" s="34"/>
      <c r="C30" s="49"/>
      <c r="D30" s="21"/>
      <c r="E30" s="27"/>
      <c r="F30" s="61"/>
      <c r="G30" s="28"/>
      <c r="H30" s="54"/>
      <c r="I30" s="44"/>
      <c r="J30" s="41"/>
      <c r="K30" s="41"/>
      <c r="L30" s="50" t="str">
        <f t="shared" si="5"/>
        <v/>
      </c>
      <c r="M30" s="30" t="str">
        <f t="shared" si="6"/>
        <v/>
      </c>
      <c r="N30" s="31"/>
      <c r="O30" s="32" t="str">
        <f t="shared" si="2"/>
        <v/>
      </c>
      <c r="P30" s="13"/>
      <c r="Q30" s="18"/>
      <c r="R30" s="6"/>
      <c r="S30" s="6"/>
    </row>
    <row r="31" spans="1:26" x14ac:dyDescent="0.25">
      <c r="A31" s="6"/>
      <c r="B31" s="34">
        <v>1</v>
      </c>
      <c r="C31" s="49" t="s">
        <v>30</v>
      </c>
      <c r="D31" s="21" t="s">
        <v>37</v>
      </c>
      <c r="E31" s="27" t="s">
        <v>31</v>
      </c>
      <c r="F31" s="61" t="s">
        <v>43</v>
      </c>
      <c r="G31" s="66" t="s">
        <v>104</v>
      </c>
      <c r="H31" s="67" t="s">
        <v>105</v>
      </c>
      <c r="I31" s="68" t="s">
        <v>106</v>
      </c>
      <c r="J31" s="41">
        <v>0</v>
      </c>
      <c r="K31" s="41">
        <v>0</v>
      </c>
      <c r="L31" s="50">
        <f t="shared" si="5"/>
        <v>2</v>
      </c>
      <c r="M31" s="30">
        <f t="shared" si="6"/>
        <v>2</v>
      </c>
      <c r="N31" s="31">
        <v>15.9</v>
      </c>
      <c r="O31" s="32">
        <f t="shared" si="2"/>
        <v>31.8</v>
      </c>
      <c r="P31" s="13"/>
      <c r="Q31" s="18"/>
      <c r="R31" s="6"/>
      <c r="S31" s="6"/>
    </row>
    <row r="32" spans="1:26" x14ac:dyDescent="0.25">
      <c r="A32" s="6"/>
      <c r="B32" s="34">
        <v>1</v>
      </c>
      <c r="C32" s="49" t="s">
        <v>30</v>
      </c>
      <c r="D32" s="21" t="s">
        <v>44</v>
      </c>
      <c r="E32" s="27" t="s">
        <v>29</v>
      </c>
      <c r="F32" s="61" t="s">
        <v>42</v>
      </c>
      <c r="G32" s="28" t="s">
        <v>109</v>
      </c>
      <c r="H32" s="54" t="s">
        <v>107</v>
      </c>
      <c r="I32" s="68" t="s">
        <v>108</v>
      </c>
      <c r="J32" s="41">
        <v>0</v>
      </c>
      <c r="K32" s="41">
        <v>0</v>
      </c>
      <c r="L32" s="50">
        <f t="shared" si="5"/>
        <v>2</v>
      </c>
      <c r="M32" s="30">
        <f t="shared" si="6"/>
        <v>2</v>
      </c>
      <c r="N32" s="31">
        <v>4.88</v>
      </c>
      <c r="O32" s="32">
        <f t="shared" si="2"/>
        <v>9.76</v>
      </c>
      <c r="P32" s="13"/>
      <c r="Q32" s="18"/>
      <c r="R32" s="6"/>
      <c r="S32" s="6"/>
    </row>
    <row r="33" spans="1:19" x14ac:dyDescent="0.25">
      <c r="A33" s="6"/>
      <c r="B33" s="34">
        <v>1</v>
      </c>
      <c r="C33" s="49" t="s">
        <v>30</v>
      </c>
      <c r="D33" s="21" t="s">
        <v>36</v>
      </c>
      <c r="E33" s="27" t="s">
        <v>31</v>
      </c>
      <c r="F33" s="61" t="s">
        <v>41</v>
      </c>
      <c r="G33" s="28" t="s">
        <v>112</v>
      </c>
      <c r="H33" s="54" t="s">
        <v>111</v>
      </c>
      <c r="I33" s="68" t="s">
        <v>110</v>
      </c>
      <c r="J33" s="41">
        <v>0</v>
      </c>
      <c r="K33" s="41">
        <v>0</v>
      </c>
      <c r="L33" s="50">
        <f t="shared" si="5"/>
        <v>2</v>
      </c>
      <c r="M33" s="30">
        <f t="shared" si="6"/>
        <v>2</v>
      </c>
      <c r="N33" s="31">
        <v>1.07</v>
      </c>
      <c r="O33" s="32">
        <f t="shared" si="2"/>
        <v>2.14</v>
      </c>
      <c r="P33" s="13"/>
      <c r="Q33" s="18"/>
      <c r="R33" s="6"/>
      <c r="S33" s="6"/>
    </row>
    <row r="34" spans="1:19" x14ac:dyDescent="0.25">
      <c r="A34" s="6"/>
      <c r="B34" s="34">
        <v>1</v>
      </c>
      <c r="C34" s="49" t="s">
        <v>30</v>
      </c>
      <c r="D34" s="21" t="s">
        <v>45</v>
      </c>
      <c r="E34" s="33" t="s">
        <v>31</v>
      </c>
      <c r="F34" s="61" t="s">
        <v>40</v>
      </c>
      <c r="G34" s="28" t="s">
        <v>117</v>
      </c>
      <c r="H34" s="54" t="s">
        <v>116</v>
      </c>
      <c r="I34" s="68" t="s">
        <v>118</v>
      </c>
      <c r="J34" s="41">
        <v>0</v>
      </c>
      <c r="K34" s="41">
        <v>0</v>
      </c>
      <c r="L34" s="50">
        <f t="shared" si="5"/>
        <v>2</v>
      </c>
      <c r="M34" s="30">
        <f t="shared" si="6"/>
        <v>2</v>
      </c>
      <c r="N34" s="31">
        <v>2.98</v>
      </c>
      <c r="O34" s="32">
        <f t="shared" si="2"/>
        <v>5.96</v>
      </c>
      <c r="P34" s="13"/>
      <c r="Q34" s="18"/>
      <c r="R34" s="6"/>
      <c r="S34" s="6"/>
    </row>
    <row r="35" spans="1:19" x14ac:dyDescent="0.25">
      <c r="A35" s="6"/>
      <c r="B35" s="34">
        <v>1</v>
      </c>
      <c r="C35" s="49" t="s">
        <v>30</v>
      </c>
      <c r="D35" s="21" t="s">
        <v>46</v>
      </c>
      <c r="E35" s="27" t="s">
        <v>38</v>
      </c>
      <c r="F35" s="61" t="s">
        <v>39</v>
      </c>
      <c r="G35" s="28" t="s">
        <v>113</v>
      </c>
      <c r="H35" s="54" t="s">
        <v>114</v>
      </c>
      <c r="I35" s="68" t="s">
        <v>115</v>
      </c>
      <c r="J35" s="41">
        <v>0</v>
      </c>
      <c r="K35" s="41">
        <v>0</v>
      </c>
      <c r="L35" s="50">
        <f t="shared" si="5"/>
        <v>2</v>
      </c>
      <c r="M35" s="30">
        <f t="shared" si="6"/>
        <v>2</v>
      </c>
      <c r="N35" s="31">
        <v>1.57</v>
      </c>
      <c r="O35" s="32">
        <f t="shared" si="2"/>
        <v>3.14</v>
      </c>
      <c r="P35" s="13"/>
      <c r="Q35" s="18"/>
      <c r="R35" s="6"/>
      <c r="S35" s="6"/>
    </row>
    <row r="36" spans="1:19" x14ac:dyDescent="0.25">
      <c r="A36" s="6"/>
      <c r="B36" s="34"/>
      <c r="C36" s="49"/>
      <c r="D36" s="21"/>
      <c r="E36" s="27"/>
      <c r="F36" s="61"/>
      <c r="G36" s="28"/>
      <c r="H36" s="54"/>
      <c r="I36" s="44"/>
      <c r="J36" s="41"/>
      <c r="K36" s="41"/>
      <c r="L36" s="50" t="str">
        <f t="shared" si="5"/>
        <v/>
      </c>
      <c r="M36" s="30" t="str">
        <f t="shared" si="6"/>
        <v/>
      </c>
      <c r="N36" s="31"/>
      <c r="O36" s="32" t="str">
        <f t="shared" si="2"/>
        <v/>
      </c>
      <c r="P36" s="13"/>
      <c r="Q36" s="18"/>
      <c r="R36" s="6"/>
      <c r="S36" s="6"/>
    </row>
    <row r="37" spans="1:19" x14ac:dyDescent="0.25">
      <c r="A37" s="6"/>
      <c r="B37" s="34">
        <v>1</v>
      </c>
      <c r="C37" s="49" t="s">
        <v>23</v>
      </c>
      <c r="D37" s="21">
        <v>1004068</v>
      </c>
      <c r="E37" s="27" t="s">
        <v>32</v>
      </c>
      <c r="F37" s="61" t="s">
        <v>24</v>
      </c>
      <c r="G37" s="28" t="s">
        <v>31</v>
      </c>
      <c r="H37" s="54" t="s">
        <v>31</v>
      </c>
      <c r="I37" s="44" t="s">
        <v>31</v>
      </c>
      <c r="J37" s="41">
        <v>0</v>
      </c>
      <c r="K37" s="41">
        <v>0</v>
      </c>
      <c r="L37" s="50">
        <f t="shared" si="5"/>
        <v>2</v>
      </c>
      <c r="M37" s="30">
        <f t="shared" si="6"/>
        <v>2</v>
      </c>
      <c r="N37" s="31">
        <v>3.49</v>
      </c>
      <c r="O37" s="32">
        <f t="shared" si="2"/>
        <v>6.98</v>
      </c>
      <c r="P37" s="13"/>
      <c r="Q37" s="18"/>
      <c r="R37" s="6"/>
      <c r="S37" s="6"/>
    </row>
    <row r="38" spans="1:19" x14ac:dyDescent="0.25">
      <c r="A38" s="6"/>
      <c r="B38" s="34">
        <v>0.5</v>
      </c>
      <c r="C38" s="49" t="s">
        <v>23</v>
      </c>
      <c r="D38" s="21">
        <v>90990</v>
      </c>
      <c r="E38" s="27" t="s">
        <v>33</v>
      </c>
      <c r="F38" s="61" t="s">
        <v>25</v>
      </c>
      <c r="G38" s="28" t="s">
        <v>31</v>
      </c>
      <c r="H38" s="54" t="s">
        <v>31</v>
      </c>
      <c r="I38" s="44" t="s">
        <v>31</v>
      </c>
      <c r="J38" s="41">
        <v>0</v>
      </c>
      <c r="K38" s="41">
        <v>0</v>
      </c>
      <c r="L38" s="50">
        <f t="shared" si="3"/>
        <v>1</v>
      </c>
      <c r="M38" s="30">
        <f t="shared" si="4"/>
        <v>1</v>
      </c>
      <c r="N38" s="31">
        <v>13.1</v>
      </c>
      <c r="O38" s="32">
        <f t="shared" si="2"/>
        <v>13.1</v>
      </c>
      <c r="P38" s="13"/>
      <c r="Q38" s="18"/>
      <c r="R38" s="6"/>
      <c r="S38" s="6"/>
    </row>
    <row r="39" spans="1:19" x14ac:dyDescent="0.25">
      <c r="A39" s="6"/>
      <c r="B39" s="34">
        <v>1</v>
      </c>
      <c r="C39" s="49" t="s">
        <v>23</v>
      </c>
      <c r="D39" s="21">
        <v>912951</v>
      </c>
      <c r="E39" s="27" t="s">
        <v>34</v>
      </c>
      <c r="F39" s="61" t="s">
        <v>27</v>
      </c>
      <c r="G39" s="28" t="s">
        <v>31</v>
      </c>
      <c r="H39" s="54" t="s">
        <v>31</v>
      </c>
      <c r="I39" s="44" t="s">
        <v>31</v>
      </c>
      <c r="J39" s="41">
        <v>0</v>
      </c>
      <c r="K39" s="41">
        <v>0</v>
      </c>
      <c r="L39" s="50">
        <f t="shared" si="3"/>
        <v>2</v>
      </c>
      <c r="M39" s="30">
        <f t="shared" si="4"/>
        <v>2</v>
      </c>
      <c r="N39" s="31">
        <v>3.43</v>
      </c>
      <c r="O39" s="32">
        <f t="shared" si="2"/>
        <v>6.86</v>
      </c>
      <c r="P39" s="13"/>
      <c r="Q39" s="18"/>
      <c r="R39" s="6"/>
      <c r="S39" s="6"/>
    </row>
    <row r="40" spans="1:19" x14ac:dyDescent="0.25">
      <c r="A40" s="6"/>
      <c r="B40" s="34">
        <v>0.2</v>
      </c>
      <c r="C40" s="49" t="s">
        <v>23</v>
      </c>
      <c r="D40" s="21">
        <v>1181876</v>
      </c>
      <c r="E40" s="27" t="s">
        <v>35</v>
      </c>
      <c r="F40" s="61" t="s">
        <v>28</v>
      </c>
      <c r="G40" s="28" t="s">
        <v>31</v>
      </c>
      <c r="H40" s="54" t="s">
        <v>31</v>
      </c>
      <c r="I40" s="44" t="s">
        <v>31</v>
      </c>
      <c r="J40" s="41">
        <v>0</v>
      </c>
      <c r="K40" s="41">
        <v>0</v>
      </c>
      <c r="L40" s="50">
        <f t="shared" si="3"/>
        <v>1</v>
      </c>
      <c r="M40" s="30">
        <f t="shared" si="4"/>
        <v>1</v>
      </c>
      <c r="N40" s="31">
        <v>3.79</v>
      </c>
      <c r="O40" s="32">
        <f t="shared" si="2"/>
        <v>3.79</v>
      </c>
      <c r="P40" s="13"/>
      <c r="Q40" s="18"/>
      <c r="R40" s="6"/>
      <c r="S40" s="6"/>
    </row>
    <row r="41" spans="1:19" x14ac:dyDescent="0.25">
      <c r="A41" s="6"/>
      <c r="B41" s="34">
        <v>0.2</v>
      </c>
      <c r="C41" s="49" t="s">
        <v>23</v>
      </c>
      <c r="D41" s="21">
        <v>965083</v>
      </c>
      <c r="E41" s="27" t="s">
        <v>33</v>
      </c>
      <c r="F41" s="61" t="s">
        <v>26</v>
      </c>
      <c r="G41" s="28" t="s">
        <v>31</v>
      </c>
      <c r="H41" s="54" t="s">
        <v>31</v>
      </c>
      <c r="I41" s="44" t="s">
        <v>31</v>
      </c>
      <c r="J41" s="41">
        <v>0</v>
      </c>
      <c r="K41" s="41">
        <v>0</v>
      </c>
      <c r="L41" s="50">
        <f t="shared" si="3"/>
        <v>1</v>
      </c>
      <c r="M41" s="30">
        <f t="shared" si="4"/>
        <v>1</v>
      </c>
      <c r="N41" s="31">
        <v>3.18</v>
      </c>
      <c r="O41" s="32">
        <f t="shared" si="2"/>
        <v>3.18</v>
      </c>
      <c r="P41" s="13"/>
      <c r="Q41" s="18"/>
      <c r="R41" s="6"/>
      <c r="S41" s="6"/>
    </row>
    <row r="42" spans="1:19" x14ac:dyDescent="0.25">
      <c r="A42" s="6"/>
      <c r="B42" s="34"/>
      <c r="C42" s="35"/>
      <c r="D42" s="20"/>
      <c r="E42" s="27"/>
      <c r="F42" s="61"/>
      <c r="G42" s="28"/>
      <c r="H42" s="52"/>
      <c r="I42" s="44"/>
      <c r="J42" s="41"/>
      <c r="K42" s="41"/>
      <c r="L42" s="50" t="str">
        <f t="shared" ref="L42" si="16">IF(B42="","",IF((B42&gt;0),ROUNDUP(B42*$O$2,0),0))</f>
        <v/>
      </c>
      <c r="M42" s="30" t="str">
        <f t="shared" ref="M42" si="17">IF(L42="","",IF(($L42-($J42+$K42))&gt;0,($L42-$J42)+$K42,IF((($K42+$L42)&lt;$J42),0,$K42+($L42-$J42))))</f>
        <v/>
      </c>
      <c r="N42" s="31"/>
      <c r="O42" s="32" t="str">
        <f t="shared" si="2"/>
        <v/>
      </c>
      <c r="P42" s="13"/>
      <c r="Q42" s="18"/>
      <c r="R42" s="6"/>
      <c r="S42" s="6"/>
    </row>
    <row r="43" spans="1:19" ht="15.75" thickBot="1" x14ac:dyDescent="0.3">
      <c r="A43" s="6"/>
      <c r="B43" s="71"/>
      <c r="C43" s="72"/>
      <c r="D43" s="72"/>
      <c r="E43" s="72"/>
      <c r="F43" s="72"/>
      <c r="G43" s="36"/>
      <c r="H43" s="55"/>
      <c r="I43" s="45"/>
      <c r="J43" s="89" t="s">
        <v>18</v>
      </c>
      <c r="K43" s="89"/>
      <c r="L43" s="89"/>
      <c r="M43" s="89"/>
      <c r="N43" s="90"/>
      <c r="O43" s="37">
        <f>SUM($O4:$O42)</f>
        <v>139.48940000000002</v>
      </c>
      <c r="P43" s="12"/>
      <c r="Q43" s="12"/>
      <c r="R43" s="6"/>
      <c r="S43" s="6"/>
    </row>
    <row r="44" spans="1:19" ht="16.5" thickTop="1" thickBot="1" x14ac:dyDescent="0.3">
      <c r="A44" s="6"/>
      <c r="B44" s="73"/>
      <c r="C44" s="74"/>
      <c r="D44" s="74"/>
      <c r="E44" s="74"/>
      <c r="F44" s="74"/>
      <c r="G44" s="38"/>
      <c r="H44" s="56"/>
      <c r="I44" s="46"/>
      <c r="J44" s="91" t="s">
        <v>17</v>
      </c>
      <c r="K44" s="91"/>
      <c r="L44" s="91"/>
      <c r="M44" s="91"/>
      <c r="N44" s="92"/>
      <c r="O44" s="39">
        <f>$O$43/$O$2</f>
        <v>69.744700000000009</v>
      </c>
      <c r="P44" s="12"/>
      <c r="Q44" s="12"/>
      <c r="R44" s="6"/>
      <c r="S44" s="6"/>
    </row>
    <row r="45" spans="1:19" s="8" customFormat="1" ht="7.9" customHeight="1" x14ac:dyDescent="0.25">
      <c r="A45" s="6"/>
      <c r="B45" s="6"/>
      <c r="C45" s="6"/>
      <c r="D45" s="9"/>
      <c r="E45" s="9"/>
      <c r="F45" s="63"/>
      <c r="G45" s="6"/>
      <c r="H45" s="51"/>
      <c r="I45" s="42"/>
      <c r="J45" s="6"/>
      <c r="K45" s="6"/>
      <c r="L45" s="10"/>
      <c r="M45" s="10"/>
      <c r="N45" s="11"/>
      <c r="O45" s="11"/>
      <c r="P45" s="6"/>
      <c r="Q45" s="6"/>
      <c r="R45" s="6"/>
      <c r="S45" s="6"/>
    </row>
    <row r="46" spans="1:19" s="8" customFormat="1" ht="15.6" customHeight="1" thickBot="1" x14ac:dyDescent="0.3">
      <c r="A46" s="6"/>
      <c r="B46" s="6"/>
      <c r="C46" s="6"/>
      <c r="D46" s="9"/>
      <c r="E46" s="9"/>
      <c r="F46" s="63"/>
      <c r="G46" s="6"/>
      <c r="H46" s="51"/>
      <c r="I46" s="42"/>
      <c r="J46" s="6"/>
      <c r="K46" s="6"/>
      <c r="L46" s="10"/>
      <c r="M46" s="10"/>
      <c r="N46" s="11"/>
      <c r="O46" s="11"/>
      <c r="P46" s="6"/>
      <c r="Q46" s="6"/>
      <c r="R46" s="6"/>
      <c r="S46" s="6"/>
    </row>
    <row r="47" spans="1:19" s="8" customFormat="1" ht="15.75" thickBot="1" x14ac:dyDescent="0.3">
      <c r="A47" s="6"/>
      <c r="B47" s="6"/>
      <c r="C47" s="6"/>
      <c r="D47" s="9"/>
      <c r="E47" s="9"/>
      <c r="F47" s="98" t="s">
        <v>9</v>
      </c>
      <c r="G47" s="96" t="s">
        <v>19</v>
      </c>
      <c r="H47" s="96"/>
      <c r="I47" s="97"/>
      <c r="J47" s="6"/>
      <c r="K47" s="6"/>
      <c r="L47" s="10"/>
      <c r="M47" s="10"/>
      <c r="N47" s="11"/>
      <c r="O47" s="11"/>
      <c r="P47" s="6"/>
      <c r="Q47" s="6"/>
      <c r="R47" s="6"/>
      <c r="S47" s="6"/>
    </row>
    <row r="48" spans="1:19" s="8" customFormat="1" ht="15.75" thickBot="1" x14ac:dyDescent="0.3">
      <c r="A48" s="6"/>
      <c r="B48" s="6"/>
      <c r="C48" s="6"/>
      <c r="E48" s="9" t="s">
        <v>8</v>
      </c>
      <c r="F48" s="98"/>
      <c r="G48" s="87" t="s">
        <v>20</v>
      </c>
      <c r="H48" s="87"/>
      <c r="I48" s="88"/>
      <c r="J48" s="6"/>
      <c r="K48" s="6"/>
      <c r="L48" s="10"/>
      <c r="M48" s="10"/>
      <c r="N48" s="11"/>
      <c r="O48" s="11"/>
      <c r="P48" s="6"/>
      <c r="Q48" s="6"/>
      <c r="R48" s="6"/>
      <c r="S48" s="6"/>
    </row>
    <row r="49" spans="1:19" s="8" customFormat="1" ht="15.75" thickBot="1" x14ac:dyDescent="0.3">
      <c r="A49" s="6"/>
      <c r="B49" s="6"/>
      <c r="C49" s="6"/>
      <c r="D49" s="9"/>
      <c r="E49" s="9"/>
      <c r="F49" s="98"/>
      <c r="G49" s="93" t="s">
        <v>7</v>
      </c>
      <c r="H49" s="93"/>
      <c r="I49" s="94"/>
      <c r="J49" s="6"/>
      <c r="K49" s="6"/>
      <c r="L49" s="10"/>
      <c r="M49" s="10"/>
      <c r="N49" s="11"/>
      <c r="O49" s="11"/>
      <c r="P49" s="6"/>
      <c r="Q49" s="6"/>
      <c r="R49" s="6"/>
      <c r="S49" s="6"/>
    </row>
    <row r="50" spans="1:19" s="8" customFormat="1" x14ac:dyDescent="0.25">
      <c r="A50" s="6"/>
      <c r="B50" s="6"/>
      <c r="C50" s="6"/>
      <c r="D50" s="9"/>
      <c r="E50" s="9"/>
      <c r="F50" s="63"/>
      <c r="G50" s="6"/>
      <c r="H50" s="51"/>
      <c r="I50" s="42"/>
      <c r="J50" s="6"/>
      <c r="K50" s="6"/>
      <c r="L50" s="10"/>
      <c r="M50" s="10"/>
      <c r="N50" s="11"/>
      <c r="O50" s="11"/>
      <c r="P50" s="6"/>
      <c r="Q50" s="6"/>
      <c r="R50" s="6"/>
      <c r="S50" s="6"/>
    </row>
    <row r="51" spans="1:19" s="8" customFormat="1" x14ac:dyDescent="0.25">
      <c r="A51" s="6"/>
      <c r="B51" s="6"/>
      <c r="C51" s="6"/>
      <c r="D51" s="9"/>
      <c r="E51" s="9"/>
      <c r="F51" s="63"/>
      <c r="G51" s="99"/>
      <c r="H51" s="99"/>
      <c r="I51" s="99"/>
      <c r="J51" s="6"/>
      <c r="K51" s="6"/>
      <c r="L51" s="10"/>
      <c r="M51" s="10"/>
      <c r="N51" s="11"/>
      <c r="O51" s="11"/>
      <c r="P51" s="6"/>
      <c r="Q51" s="6"/>
      <c r="R51" s="6"/>
      <c r="S51" s="6"/>
    </row>
    <row r="52" spans="1:19" s="7" customFormat="1" x14ac:dyDescent="0.25">
      <c r="A52" s="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5"/>
      <c r="Q52" s="5"/>
      <c r="R52" s="5"/>
      <c r="S52" s="5"/>
    </row>
    <row r="53" spans="1:19" s="8" customFormat="1" x14ac:dyDescent="0.25">
      <c r="A53" s="6"/>
      <c r="B53" s="6"/>
      <c r="C53" s="6"/>
      <c r="D53" s="9"/>
      <c r="E53" s="9"/>
      <c r="F53" s="63"/>
      <c r="G53" s="6"/>
      <c r="H53" s="51"/>
      <c r="I53" s="42"/>
      <c r="J53" s="6"/>
      <c r="K53" s="6"/>
      <c r="L53" s="10"/>
      <c r="M53" s="10"/>
      <c r="N53" s="11"/>
      <c r="O53" s="11"/>
      <c r="P53" s="6"/>
      <c r="Q53" s="6"/>
      <c r="R53" s="6"/>
      <c r="S53" s="6"/>
    </row>
    <row r="54" spans="1:19" s="8" customFormat="1" x14ac:dyDescent="0.25">
      <c r="A54" s="6"/>
      <c r="B54" s="6"/>
      <c r="C54" s="6"/>
      <c r="D54" s="9"/>
      <c r="E54" s="9"/>
      <c r="F54" s="63"/>
      <c r="G54" s="6"/>
      <c r="H54" s="51"/>
      <c r="I54" s="42"/>
      <c r="J54" s="6"/>
      <c r="K54" s="6"/>
      <c r="L54" s="10"/>
      <c r="M54" s="10"/>
      <c r="N54" s="11"/>
      <c r="O54" s="11"/>
      <c r="P54" s="6"/>
      <c r="Q54" s="6"/>
      <c r="R54" s="6"/>
      <c r="S54" s="6"/>
    </row>
    <row r="55" spans="1:19" s="8" customFormat="1" x14ac:dyDescent="0.25">
      <c r="A55" s="6"/>
      <c r="B55" s="6"/>
      <c r="C55" s="6"/>
      <c r="D55" s="9"/>
      <c r="E55" s="9"/>
      <c r="F55" s="63"/>
      <c r="G55" s="6"/>
      <c r="H55" s="51"/>
      <c r="I55" s="42"/>
      <c r="J55" s="6"/>
      <c r="K55" s="6"/>
      <c r="L55" s="10"/>
      <c r="M55" s="10"/>
      <c r="N55" s="11"/>
      <c r="O55" s="11"/>
      <c r="P55" s="6"/>
      <c r="Q55" s="6"/>
      <c r="R55" s="6"/>
      <c r="S55" s="6"/>
    </row>
    <row r="56" spans="1:19" s="8" customFormat="1" x14ac:dyDescent="0.25">
      <c r="A56" s="6"/>
      <c r="B56" s="6"/>
      <c r="C56" s="6"/>
      <c r="D56" s="9"/>
      <c r="E56" s="9"/>
      <c r="F56" s="63"/>
      <c r="G56" s="6"/>
      <c r="H56" s="51"/>
      <c r="I56" s="42"/>
      <c r="J56" s="6"/>
      <c r="K56" s="6"/>
      <c r="L56" s="10"/>
      <c r="M56" s="10"/>
      <c r="N56" s="11"/>
      <c r="O56" s="11"/>
      <c r="P56" s="6"/>
      <c r="Q56" s="6"/>
      <c r="R56" s="6"/>
      <c r="S56" s="6"/>
    </row>
    <row r="57" spans="1:19" s="8" customFormat="1" x14ac:dyDescent="0.25">
      <c r="A57" s="6"/>
      <c r="B57" s="6"/>
      <c r="C57" s="6"/>
      <c r="D57" s="9"/>
      <c r="E57" s="9"/>
      <c r="F57" s="63"/>
      <c r="G57" s="6"/>
      <c r="H57" s="51"/>
      <c r="I57" s="42"/>
      <c r="J57" s="6"/>
      <c r="K57" s="6"/>
      <c r="L57" s="10"/>
      <c r="M57" s="10"/>
      <c r="N57" s="11"/>
      <c r="O57" s="11"/>
      <c r="P57" s="6"/>
      <c r="Q57" s="6"/>
      <c r="R57" s="6"/>
      <c r="S57" s="6"/>
    </row>
    <row r="58" spans="1:19" s="8" customFormat="1" x14ac:dyDescent="0.25">
      <c r="A58" s="6"/>
      <c r="B58" s="6"/>
      <c r="C58" s="6"/>
      <c r="D58" s="9"/>
      <c r="E58" s="9"/>
      <c r="F58" s="63"/>
      <c r="G58" s="6"/>
      <c r="H58" s="51"/>
      <c r="I58" s="42"/>
      <c r="J58" s="6"/>
      <c r="K58" s="6"/>
      <c r="L58" s="10"/>
      <c r="M58" s="10"/>
      <c r="N58" s="11"/>
      <c r="O58" s="11"/>
      <c r="P58" s="6"/>
      <c r="Q58" s="6"/>
      <c r="R58" s="6"/>
      <c r="S58" s="6"/>
    </row>
    <row r="59" spans="1:19" s="8" customFormat="1" x14ac:dyDescent="0.25">
      <c r="A59" s="6"/>
      <c r="B59" s="6"/>
      <c r="C59" s="6"/>
      <c r="D59" s="9"/>
      <c r="E59" s="9"/>
      <c r="F59" s="63"/>
      <c r="G59" s="6"/>
      <c r="H59" s="51"/>
      <c r="I59" s="42"/>
      <c r="J59" s="6"/>
      <c r="K59" s="6"/>
      <c r="L59" s="10"/>
      <c r="M59" s="10"/>
      <c r="N59" s="11"/>
      <c r="O59" s="11"/>
      <c r="P59" s="6"/>
      <c r="Q59" s="6"/>
      <c r="R59" s="6"/>
      <c r="S59" s="6"/>
    </row>
    <row r="60" spans="1:19" s="8" customFormat="1" x14ac:dyDescent="0.25">
      <c r="A60" s="6"/>
      <c r="B60" s="6"/>
      <c r="C60" s="6"/>
      <c r="D60" s="9"/>
      <c r="E60" s="9"/>
      <c r="F60" s="63"/>
      <c r="G60" s="6"/>
      <c r="H60" s="51"/>
      <c r="I60" s="42"/>
      <c r="J60" s="6"/>
      <c r="K60" s="6"/>
      <c r="L60" s="10"/>
      <c r="M60" s="10"/>
      <c r="N60" s="11"/>
      <c r="O60" s="11"/>
      <c r="P60" s="6"/>
      <c r="Q60" s="6"/>
      <c r="R60" s="6"/>
      <c r="S60" s="6"/>
    </row>
    <row r="61" spans="1:19" s="8" customFormat="1" x14ac:dyDescent="0.25">
      <c r="A61" s="6"/>
      <c r="B61" s="6"/>
      <c r="C61" s="6"/>
      <c r="D61" s="9"/>
      <c r="E61" s="9"/>
      <c r="F61" s="63"/>
      <c r="G61" s="6"/>
      <c r="H61" s="51"/>
      <c r="I61" s="42"/>
      <c r="J61" s="6"/>
      <c r="K61" s="6"/>
      <c r="L61" s="10"/>
      <c r="M61" s="10"/>
      <c r="N61" s="11"/>
      <c r="O61" s="11"/>
      <c r="P61" s="6"/>
      <c r="Q61" s="6"/>
      <c r="R61" s="6"/>
      <c r="S61" s="6"/>
    </row>
    <row r="62" spans="1:19" s="8" customFormat="1" x14ac:dyDescent="0.25">
      <c r="A62" s="6"/>
      <c r="B62" s="6"/>
      <c r="C62" s="6"/>
      <c r="D62" s="9"/>
      <c r="E62" s="9"/>
      <c r="F62" s="63"/>
      <c r="G62" s="6"/>
      <c r="H62" s="51"/>
      <c r="I62" s="42"/>
      <c r="J62" s="6"/>
      <c r="K62" s="6"/>
      <c r="L62" s="10"/>
      <c r="M62" s="10"/>
      <c r="N62" s="11"/>
      <c r="O62" s="11"/>
      <c r="P62" s="6"/>
      <c r="Q62" s="6"/>
      <c r="R62" s="6"/>
      <c r="S62" s="6"/>
    </row>
    <row r="63" spans="1:19" s="8" customFormat="1" x14ac:dyDescent="0.25">
      <c r="A63" s="6"/>
      <c r="B63" s="6"/>
      <c r="C63" s="6"/>
      <c r="D63" s="9"/>
      <c r="E63" s="9"/>
      <c r="F63" s="63"/>
      <c r="G63" s="6"/>
      <c r="H63" s="51"/>
      <c r="I63" s="42"/>
      <c r="J63" s="6"/>
      <c r="K63" s="6"/>
      <c r="L63" s="10"/>
      <c r="M63" s="10"/>
      <c r="N63" s="11"/>
      <c r="O63" s="11"/>
      <c r="P63" s="6"/>
      <c r="Q63" s="6"/>
      <c r="R63" s="6"/>
      <c r="S63" s="6"/>
    </row>
    <row r="64" spans="1:19" s="8" customFormat="1" x14ac:dyDescent="0.25">
      <c r="A64" s="6"/>
      <c r="B64" s="6"/>
      <c r="C64" s="6"/>
      <c r="D64" s="9"/>
      <c r="E64" s="9"/>
      <c r="F64" s="63"/>
      <c r="G64" s="6"/>
      <c r="H64" s="51"/>
      <c r="I64" s="42"/>
      <c r="J64" s="6"/>
      <c r="K64" s="6"/>
      <c r="L64" s="10"/>
      <c r="M64" s="10"/>
      <c r="N64" s="11"/>
      <c r="O64" s="11"/>
      <c r="P64" s="6"/>
      <c r="Q64" s="6"/>
      <c r="R64" s="6"/>
      <c r="S64" s="6"/>
    </row>
    <row r="65" spans="1:19" s="8" customFormat="1" x14ac:dyDescent="0.25">
      <c r="A65" s="6"/>
      <c r="B65" s="6"/>
      <c r="C65" s="6"/>
      <c r="D65" s="9"/>
      <c r="E65" s="9"/>
      <c r="F65" s="63"/>
      <c r="G65" s="6"/>
      <c r="H65" s="51"/>
      <c r="I65" s="42"/>
      <c r="J65" s="6"/>
      <c r="K65" s="6"/>
      <c r="L65" s="10"/>
      <c r="M65" s="10"/>
      <c r="N65" s="11"/>
      <c r="O65" s="11"/>
      <c r="P65" s="6"/>
      <c r="Q65" s="6"/>
      <c r="R65" s="6"/>
      <c r="S65" s="6"/>
    </row>
    <row r="66" spans="1:19" s="8" customFormat="1" x14ac:dyDescent="0.25">
      <c r="A66" s="6"/>
      <c r="B66" s="6"/>
      <c r="C66" s="6"/>
      <c r="D66" s="9"/>
      <c r="E66" s="9"/>
      <c r="F66" s="63"/>
      <c r="G66" s="6"/>
      <c r="H66" s="51"/>
      <c r="I66" s="42"/>
      <c r="J66" s="6"/>
      <c r="K66" s="6"/>
      <c r="L66" s="10"/>
      <c r="M66" s="10"/>
      <c r="N66" s="11"/>
      <c r="O66" s="11"/>
      <c r="P66" s="6"/>
      <c r="Q66" s="6"/>
      <c r="R66" s="6"/>
      <c r="S66" s="6"/>
    </row>
    <row r="67" spans="1:19" s="8" customFormat="1" x14ac:dyDescent="0.25">
      <c r="A67" s="6"/>
      <c r="B67" s="6"/>
      <c r="C67" s="6"/>
      <c r="D67" s="9"/>
      <c r="E67" s="9"/>
      <c r="F67" s="63"/>
      <c r="G67" s="6"/>
      <c r="H67" s="51"/>
      <c r="I67" s="42"/>
      <c r="J67" s="6"/>
      <c r="K67" s="6"/>
      <c r="L67" s="10"/>
      <c r="M67" s="10"/>
      <c r="N67" s="11"/>
      <c r="O67" s="11"/>
      <c r="P67" s="6"/>
      <c r="Q67" s="6"/>
      <c r="R67" s="6"/>
      <c r="S67" s="6"/>
    </row>
    <row r="68" spans="1:19" s="8" customFormat="1" x14ac:dyDescent="0.25">
      <c r="A68" s="6"/>
      <c r="B68" s="6"/>
      <c r="C68" s="6"/>
      <c r="D68" s="9"/>
      <c r="E68" s="9"/>
      <c r="F68" s="63"/>
      <c r="G68" s="6"/>
      <c r="H68" s="51"/>
      <c r="I68" s="42"/>
      <c r="J68" s="6"/>
      <c r="K68" s="6"/>
      <c r="L68" s="10"/>
      <c r="M68" s="10"/>
      <c r="N68" s="11"/>
      <c r="O68" s="11"/>
      <c r="P68" s="6"/>
      <c r="Q68" s="6"/>
      <c r="R68" s="6"/>
      <c r="S68" s="6"/>
    </row>
    <row r="69" spans="1:19" s="8" customFormat="1" x14ac:dyDescent="0.25">
      <c r="A69" s="6"/>
      <c r="B69" s="6"/>
      <c r="C69" s="6"/>
      <c r="D69" s="9"/>
      <c r="E69" s="9"/>
      <c r="F69" s="63"/>
      <c r="G69" s="6"/>
      <c r="H69" s="51"/>
      <c r="I69" s="42"/>
      <c r="J69" s="6"/>
      <c r="K69" s="6"/>
      <c r="L69" s="10"/>
      <c r="M69" s="10"/>
      <c r="N69" s="11"/>
      <c r="O69" s="11"/>
      <c r="P69" s="6"/>
      <c r="Q69" s="6"/>
      <c r="R69" s="6"/>
      <c r="S69" s="6"/>
    </row>
    <row r="70" spans="1:19" s="8" customFormat="1" x14ac:dyDescent="0.25">
      <c r="A70" s="6"/>
      <c r="B70" s="6"/>
      <c r="C70" s="6"/>
      <c r="D70" s="9"/>
      <c r="E70" s="9"/>
      <c r="F70" s="63"/>
      <c r="G70" s="6"/>
      <c r="H70" s="51"/>
      <c r="I70" s="42"/>
      <c r="J70" s="6"/>
      <c r="K70" s="6"/>
      <c r="L70" s="10"/>
      <c r="M70" s="10"/>
      <c r="N70" s="11"/>
      <c r="O70" s="11"/>
      <c r="P70" s="6"/>
      <c r="Q70" s="6"/>
      <c r="R70" s="6"/>
      <c r="S70" s="6"/>
    </row>
    <row r="71" spans="1:19" s="8" customFormat="1" x14ac:dyDescent="0.25">
      <c r="A71" s="6"/>
      <c r="B71" s="6"/>
      <c r="C71" s="6"/>
      <c r="D71" s="9"/>
      <c r="E71" s="9"/>
      <c r="F71" s="63"/>
      <c r="G71" s="6"/>
      <c r="H71" s="51"/>
      <c r="I71" s="42"/>
      <c r="J71" s="6"/>
      <c r="K71" s="6"/>
      <c r="L71" s="10"/>
      <c r="M71" s="10"/>
      <c r="N71" s="11"/>
      <c r="O71" s="11"/>
      <c r="P71" s="6"/>
      <c r="Q71" s="6"/>
      <c r="R71" s="6"/>
      <c r="S71" s="6"/>
    </row>
    <row r="72" spans="1:19" s="8" customFormat="1" x14ac:dyDescent="0.25">
      <c r="A72" s="6"/>
      <c r="B72" s="6"/>
      <c r="C72" s="6"/>
      <c r="D72" s="9"/>
      <c r="E72" s="9"/>
      <c r="F72" s="63"/>
      <c r="G72" s="6"/>
      <c r="H72" s="51"/>
      <c r="I72" s="42"/>
      <c r="J72" s="6"/>
      <c r="K72" s="6"/>
      <c r="L72" s="10"/>
      <c r="M72" s="10"/>
      <c r="N72" s="11"/>
      <c r="O72" s="11"/>
      <c r="P72" s="6"/>
      <c r="Q72" s="6"/>
      <c r="R72" s="6"/>
      <c r="S72" s="6"/>
    </row>
    <row r="73" spans="1:19" s="8" customFormat="1" x14ac:dyDescent="0.25">
      <c r="A73" s="6"/>
      <c r="B73" s="6"/>
      <c r="C73" s="6"/>
      <c r="D73" s="9"/>
      <c r="E73" s="9"/>
      <c r="F73" s="63"/>
      <c r="G73" s="6"/>
      <c r="H73" s="51"/>
      <c r="I73" s="42"/>
      <c r="J73" s="6"/>
      <c r="K73" s="6"/>
      <c r="L73" s="10"/>
      <c r="M73" s="10"/>
      <c r="N73" s="11"/>
      <c r="O73" s="11"/>
      <c r="P73" s="6"/>
      <c r="Q73" s="6"/>
      <c r="R73" s="6"/>
      <c r="S73" s="6"/>
    </row>
    <row r="74" spans="1:19" s="8" customFormat="1" x14ac:dyDescent="0.25">
      <c r="A74" s="6"/>
      <c r="B74" s="6"/>
      <c r="C74" s="6"/>
      <c r="D74" s="9"/>
      <c r="E74" s="9"/>
      <c r="F74" s="63"/>
      <c r="G74" s="6"/>
      <c r="H74" s="51"/>
      <c r="I74" s="42"/>
      <c r="J74" s="6"/>
      <c r="K74" s="6"/>
      <c r="L74" s="10"/>
      <c r="M74" s="10"/>
      <c r="N74" s="11"/>
      <c r="O74" s="11"/>
      <c r="P74" s="6"/>
      <c r="Q74" s="6"/>
      <c r="R74" s="6"/>
      <c r="S74" s="6"/>
    </row>
    <row r="75" spans="1:19" s="8" customFormat="1" x14ac:dyDescent="0.25">
      <c r="A75" s="6"/>
      <c r="B75" s="6"/>
      <c r="C75" s="6"/>
      <c r="D75" s="9"/>
      <c r="E75" s="9"/>
      <c r="F75" s="63"/>
      <c r="G75" s="6"/>
      <c r="H75" s="51"/>
      <c r="I75" s="42"/>
      <c r="J75" s="6"/>
      <c r="K75" s="6"/>
      <c r="L75" s="10"/>
      <c r="M75" s="10"/>
      <c r="N75" s="11"/>
      <c r="O75" s="11"/>
      <c r="P75" s="6"/>
      <c r="Q75" s="6"/>
      <c r="R75" s="6"/>
      <c r="S75" s="6"/>
    </row>
    <row r="76" spans="1:19" s="8" customFormat="1" x14ac:dyDescent="0.25">
      <c r="A76" s="6"/>
      <c r="B76" s="6"/>
      <c r="C76" s="6"/>
      <c r="D76" s="9"/>
      <c r="E76" s="9"/>
      <c r="F76" s="63"/>
      <c r="G76" s="6"/>
      <c r="H76" s="51"/>
      <c r="I76" s="42"/>
      <c r="J76" s="6"/>
      <c r="K76" s="6"/>
      <c r="L76" s="10"/>
      <c r="M76" s="10"/>
      <c r="N76" s="11"/>
      <c r="O76" s="11"/>
      <c r="P76" s="6"/>
      <c r="Q76" s="6"/>
      <c r="R76" s="6"/>
      <c r="S76" s="6"/>
    </row>
    <row r="77" spans="1:19" s="8" customFormat="1" x14ac:dyDescent="0.25">
      <c r="A77" s="6"/>
      <c r="B77" s="6"/>
      <c r="C77" s="6"/>
      <c r="D77" s="9"/>
      <c r="E77" s="9"/>
      <c r="F77" s="63"/>
      <c r="G77" s="6"/>
      <c r="H77" s="51"/>
      <c r="I77" s="42"/>
      <c r="J77" s="6"/>
      <c r="K77" s="6"/>
      <c r="L77" s="10"/>
      <c r="M77" s="10"/>
      <c r="N77" s="11"/>
      <c r="O77" s="11"/>
      <c r="P77" s="6"/>
      <c r="Q77" s="6"/>
      <c r="R77" s="6"/>
      <c r="S77" s="6"/>
    </row>
    <row r="78" spans="1:19" s="8" customFormat="1" x14ac:dyDescent="0.25">
      <c r="A78" s="6"/>
      <c r="B78" s="6"/>
      <c r="C78" s="6"/>
      <c r="D78" s="9"/>
      <c r="E78" s="9"/>
      <c r="F78" s="63"/>
      <c r="G78" s="6"/>
      <c r="H78" s="51"/>
      <c r="I78" s="42"/>
      <c r="J78" s="6"/>
      <c r="K78" s="6"/>
      <c r="L78" s="10"/>
      <c r="M78" s="10"/>
      <c r="N78" s="11"/>
      <c r="O78" s="11"/>
      <c r="P78" s="6"/>
      <c r="Q78" s="6"/>
      <c r="R78" s="6"/>
      <c r="S78" s="6"/>
    </row>
    <row r="79" spans="1:19" s="8" customFormat="1" x14ac:dyDescent="0.25">
      <c r="A79" s="6"/>
      <c r="B79" s="6"/>
      <c r="C79" s="6"/>
      <c r="D79" s="9"/>
      <c r="E79" s="9"/>
      <c r="F79" s="63"/>
      <c r="G79" s="6"/>
      <c r="H79" s="51"/>
      <c r="I79" s="42"/>
      <c r="J79" s="6"/>
      <c r="K79" s="6"/>
      <c r="L79" s="10"/>
      <c r="M79" s="10"/>
      <c r="N79" s="11"/>
      <c r="O79" s="11"/>
      <c r="P79" s="6"/>
      <c r="Q79" s="6"/>
      <c r="R79" s="6"/>
      <c r="S79" s="6"/>
    </row>
    <row r="80" spans="1:19" s="8" customFormat="1" x14ac:dyDescent="0.25">
      <c r="A80" s="6"/>
      <c r="B80" s="6"/>
      <c r="C80" s="6"/>
      <c r="D80" s="9"/>
      <c r="E80" s="9"/>
      <c r="F80" s="63"/>
      <c r="G80" s="6"/>
      <c r="H80" s="51"/>
      <c r="I80" s="42"/>
      <c r="J80" s="6"/>
      <c r="K80" s="6"/>
      <c r="L80" s="10"/>
      <c r="M80" s="10"/>
      <c r="N80" s="11"/>
      <c r="O80" s="11"/>
      <c r="P80" s="6"/>
      <c r="Q80" s="6"/>
      <c r="R80" s="6"/>
      <c r="S80" s="6"/>
    </row>
    <row r="81" spans="1:19" s="8" customFormat="1" x14ac:dyDescent="0.25">
      <c r="A81" s="6"/>
      <c r="B81" s="6"/>
      <c r="C81" s="6"/>
      <c r="D81" s="9"/>
      <c r="E81" s="9"/>
      <c r="F81" s="63"/>
      <c r="G81" s="6"/>
      <c r="H81" s="51"/>
      <c r="I81" s="42"/>
      <c r="J81" s="6"/>
      <c r="K81" s="6"/>
      <c r="L81" s="10"/>
      <c r="M81" s="10"/>
      <c r="N81" s="11"/>
      <c r="O81" s="11"/>
      <c r="P81" s="6"/>
      <c r="Q81" s="6"/>
      <c r="R81" s="6"/>
      <c r="S81" s="6"/>
    </row>
    <row r="82" spans="1:19" s="8" customFormat="1" x14ac:dyDescent="0.25">
      <c r="A82" s="6"/>
      <c r="B82" s="6"/>
      <c r="C82" s="6"/>
      <c r="D82" s="9"/>
      <c r="E82" s="9"/>
      <c r="F82" s="63"/>
      <c r="G82" s="6"/>
      <c r="H82" s="51"/>
      <c r="I82" s="42"/>
      <c r="J82" s="6"/>
      <c r="K82" s="6"/>
      <c r="L82" s="10"/>
      <c r="M82" s="10"/>
      <c r="N82" s="11"/>
      <c r="O82" s="11"/>
      <c r="P82" s="6"/>
      <c r="Q82" s="6"/>
      <c r="R82" s="6"/>
      <c r="S82" s="6"/>
    </row>
    <row r="83" spans="1:19" s="8" customFormat="1" x14ac:dyDescent="0.25">
      <c r="A83" s="6"/>
      <c r="B83" s="6"/>
      <c r="C83" s="6"/>
      <c r="D83" s="9"/>
      <c r="E83" s="9"/>
      <c r="F83" s="63"/>
      <c r="G83" s="6"/>
      <c r="H83" s="51"/>
      <c r="I83" s="42"/>
      <c r="J83" s="6"/>
      <c r="K83" s="6"/>
      <c r="L83" s="10"/>
      <c r="M83" s="10"/>
      <c r="N83" s="11"/>
      <c r="O83" s="11"/>
      <c r="P83" s="6"/>
      <c r="Q83" s="6"/>
      <c r="R83" s="6"/>
      <c r="S83" s="6"/>
    </row>
    <row r="84" spans="1:19" s="8" customFormat="1" x14ac:dyDescent="0.25">
      <c r="A84" s="6"/>
      <c r="B84" s="6"/>
      <c r="C84" s="6"/>
      <c r="D84" s="9"/>
      <c r="E84" s="9"/>
      <c r="F84" s="63"/>
      <c r="G84" s="6"/>
      <c r="H84" s="51"/>
      <c r="I84" s="42"/>
      <c r="J84" s="6"/>
      <c r="K84" s="6"/>
      <c r="L84" s="10"/>
      <c r="M84" s="10"/>
      <c r="N84" s="11"/>
      <c r="O84" s="11"/>
      <c r="P84" s="6"/>
      <c r="Q84" s="6"/>
      <c r="R84" s="6"/>
      <c r="S84" s="6"/>
    </row>
    <row r="85" spans="1:19" s="8" customFormat="1" x14ac:dyDescent="0.25">
      <c r="A85" s="6"/>
      <c r="B85" s="6"/>
      <c r="C85" s="6"/>
      <c r="D85" s="9"/>
      <c r="E85" s="9"/>
      <c r="F85" s="63"/>
      <c r="G85" s="6"/>
      <c r="H85" s="51"/>
      <c r="I85" s="42"/>
      <c r="J85" s="6"/>
      <c r="K85" s="6"/>
      <c r="L85" s="10"/>
      <c r="M85" s="10"/>
      <c r="N85" s="11"/>
      <c r="O85" s="11"/>
      <c r="P85" s="6"/>
      <c r="Q85" s="6"/>
      <c r="R85" s="6"/>
      <c r="S85" s="6"/>
    </row>
    <row r="86" spans="1:19" s="8" customFormat="1" x14ac:dyDescent="0.25">
      <c r="A86" s="6"/>
      <c r="B86" s="6"/>
      <c r="C86" s="6"/>
      <c r="D86" s="9"/>
      <c r="E86" s="9"/>
      <c r="F86" s="63"/>
      <c r="G86" s="6"/>
      <c r="H86" s="51"/>
      <c r="I86" s="42"/>
      <c r="J86" s="6"/>
      <c r="K86" s="6"/>
      <c r="L86" s="10"/>
      <c r="M86" s="10"/>
      <c r="N86" s="11"/>
      <c r="O86" s="11"/>
      <c r="P86" s="6"/>
      <c r="Q86" s="6"/>
      <c r="R86" s="6"/>
      <c r="S86" s="6"/>
    </row>
    <row r="87" spans="1:19" s="8" customFormat="1" x14ac:dyDescent="0.25">
      <c r="A87" s="6"/>
      <c r="B87" s="6"/>
      <c r="C87" s="6"/>
      <c r="D87" s="9"/>
      <c r="E87" s="9"/>
      <c r="F87" s="63"/>
      <c r="G87" s="6"/>
      <c r="H87" s="51"/>
      <c r="I87" s="42"/>
      <c r="J87" s="6"/>
      <c r="K87" s="6"/>
      <c r="L87" s="10"/>
      <c r="M87" s="10"/>
      <c r="N87" s="11"/>
      <c r="O87" s="11"/>
      <c r="P87" s="6"/>
      <c r="Q87" s="6"/>
      <c r="R87" s="6"/>
      <c r="S87" s="6"/>
    </row>
    <row r="88" spans="1:19" s="8" customFormat="1" x14ac:dyDescent="0.25">
      <c r="A88" s="6"/>
      <c r="B88" s="6"/>
      <c r="C88" s="6"/>
      <c r="D88" s="9"/>
      <c r="E88" s="9"/>
      <c r="F88" s="63"/>
      <c r="G88" s="6"/>
      <c r="H88" s="51"/>
      <c r="I88" s="42"/>
      <c r="J88" s="6"/>
      <c r="K88" s="6"/>
      <c r="L88" s="10"/>
      <c r="M88" s="10"/>
      <c r="N88" s="11"/>
      <c r="O88" s="11"/>
      <c r="P88" s="6"/>
      <c r="Q88" s="6"/>
      <c r="R88" s="6"/>
      <c r="S88" s="6"/>
    </row>
    <row r="89" spans="1:19" s="8" customFormat="1" x14ac:dyDescent="0.25">
      <c r="D89" s="14"/>
      <c r="E89" s="14"/>
      <c r="F89" s="64"/>
      <c r="H89" s="57"/>
      <c r="I89" s="47"/>
      <c r="L89" s="15"/>
      <c r="M89" s="15"/>
      <c r="N89" s="16"/>
      <c r="O89" s="16"/>
    </row>
    <row r="90" spans="1:19" s="8" customFormat="1" x14ac:dyDescent="0.25">
      <c r="D90" s="14"/>
      <c r="E90" s="14"/>
      <c r="F90" s="64"/>
      <c r="H90" s="57"/>
      <c r="I90" s="47"/>
      <c r="L90" s="15"/>
      <c r="M90" s="15"/>
      <c r="N90" s="16"/>
      <c r="O90" s="16"/>
    </row>
    <row r="91" spans="1:19" s="8" customFormat="1" x14ac:dyDescent="0.25">
      <c r="D91" s="14"/>
      <c r="E91" s="14"/>
      <c r="F91" s="64"/>
      <c r="H91" s="57"/>
      <c r="I91" s="47"/>
      <c r="L91" s="15"/>
      <c r="M91" s="15"/>
      <c r="N91" s="16"/>
      <c r="O91" s="16"/>
    </row>
    <row r="92" spans="1:19" s="8" customFormat="1" x14ac:dyDescent="0.25">
      <c r="D92" s="14"/>
      <c r="E92" s="14"/>
      <c r="F92" s="64"/>
      <c r="H92" s="57"/>
      <c r="I92" s="47"/>
      <c r="L92" s="15"/>
      <c r="M92" s="15"/>
      <c r="N92" s="16"/>
      <c r="O92" s="16"/>
    </row>
    <row r="93" spans="1:19" s="8" customFormat="1" x14ac:dyDescent="0.25">
      <c r="D93" s="14"/>
      <c r="E93" s="14"/>
      <c r="F93" s="64"/>
      <c r="H93" s="57"/>
      <c r="I93" s="47"/>
      <c r="L93" s="15"/>
      <c r="M93" s="15"/>
      <c r="N93" s="16"/>
      <c r="O93" s="16"/>
    </row>
    <row r="94" spans="1:19" s="8" customFormat="1" x14ac:dyDescent="0.25">
      <c r="D94" s="14"/>
      <c r="E94" s="14"/>
      <c r="F94" s="64"/>
      <c r="H94" s="57"/>
      <c r="I94" s="47"/>
      <c r="L94" s="15"/>
      <c r="M94" s="15"/>
      <c r="N94" s="16"/>
      <c r="O94" s="16"/>
    </row>
    <row r="95" spans="1:19" s="8" customFormat="1" x14ac:dyDescent="0.25">
      <c r="D95" s="14"/>
      <c r="E95" s="14"/>
      <c r="F95" s="64"/>
      <c r="H95" s="57"/>
      <c r="I95" s="47"/>
      <c r="L95" s="15"/>
      <c r="M95" s="15"/>
      <c r="N95" s="16"/>
      <c r="O95" s="16"/>
    </row>
    <row r="96" spans="1:19" s="8" customFormat="1" x14ac:dyDescent="0.25">
      <c r="D96" s="14"/>
      <c r="E96" s="14"/>
      <c r="F96" s="64"/>
      <c r="H96" s="57"/>
      <c r="I96" s="47"/>
      <c r="L96" s="15"/>
      <c r="M96" s="15"/>
      <c r="N96" s="16"/>
      <c r="O96" s="16"/>
    </row>
    <row r="97" spans="4:15" s="8" customFormat="1" x14ac:dyDescent="0.25">
      <c r="D97" s="14"/>
      <c r="E97" s="14"/>
      <c r="F97" s="64"/>
      <c r="H97" s="57"/>
      <c r="I97" s="47"/>
      <c r="L97" s="15"/>
      <c r="M97" s="15"/>
      <c r="N97" s="16"/>
      <c r="O97" s="16"/>
    </row>
    <row r="98" spans="4:15" s="8" customFormat="1" x14ac:dyDescent="0.25">
      <c r="D98" s="14"/>
      <c r="E98" s="14"/>
      <c r="F98" s="64"/>
      <c r="H98" s="57"/>
      <c r="I98" s="47"/>
      <c r="L98" s="15"/>
      <c r="M98" s="15"/>
      <c r="N98" s="16"/>
      <c r="O98" s="16"/>
    </row>
    <row r="99" spans="4:15" s="8" customFormat="1" x14ac:dyDescent="0.25">
      <c r="D99" s="14"/>
      <c r="E99" s="14"/>
      <c r="F99" s="64"/>
      <c r="H99" s="57"/>
      <c r="I99" s="47"/>
      <c r="L99" s="15"/>
      <c r="M99" s="15"/>
      <c r="N99" s="16"/>
      <c r="O99" s="16"/>
    </row>
    <row r="100" spans="4:15" s="8" customFormat="1" x14ac:dyDescent="0.25">
      <c r="D100" s="14"/>
      <c r="E100" s="14"/>
      <c r="F100" s="64"/>
      <c r="H100" s="57"/>
      <c r="I100" s="47"/>
      <c r="L100" s="15"/>
      <c r="M100" s="15"/>
      <c r="N100" s="16"/>
      <c r="O100" s="16"/>
    </row>
    <row r="101" spans="4:15" s="8" customFormat="1" x14ac:dyDescent="0.25">
      <c r="D101" s="14"/>
      <c r="E101" s="14"/>
      <c r="F101" s="64"/>
      <c r="H101" s="57"/>
      <c r="I101" s="47"/>
      <c r="L101" s="15"/>
      <c r="M101" s="15"/>
      <c r="N101" s="16"/>
      <c r="O101" s="16"/>
    </row>
    <row r="102" spans="4:15" s="8" customFormat="1" x14ac:dyDescent="0.25">
      <c r="D102" s="14"/>
      <c r="E102" s="14"/>
      <c r="F102" s="64"/>
      <c r="H102" s="57"/>
      <c r="I102" s="47"/>
      <c r="L102" s="15"/>
      <c r="M102" s="15"/>
      <c r="N102" s="16"/>
      <c r="O102" s="16"/>
    </row>
    <row r="103" spans="4:15" s="8" customFormat="1" x14ac:dyDescent="0.25">
      <c r="D103" s="14"/>
      <c r="E103" s="14"/>
      <c r="F103" s="64"/>
      <c r="H103" s="57"/>
      <c r="I103" s="47"/>
      <c r="L103" s="15"/>
      <c r="M103" s="15"/>
      <c r="N103" s="16"/>
      <c r="O103" s="16"/>
    </row>
    <row r="104" spans="4:15" s="8" customFormat="1" x14ac:dyDescent="0.25">
      <c r="D104" s="14"/>
      <c r="E104" s="14"/>
      <c r="F104" s="64"/>
      <c r="H104" s="57"/>
      <c r="I104" s="47"/>
      <c r="L104" s="15"/>
      <c r="M104" s="15"/>
      <c r="N104" s="16"/>
      <c r="O104" s="16"/>
    </row>
    <row r="105" spans="4:15" s="8" customFormat="1" x14ac:dyDescent="0.25">
      <c r="D105" s="14"/>
      <c r="E105" s="14"/>
      <c r="F105" s="64"/>
      <c r="H105" s="57"/>
      <c r="I105" s="47"/>
      <c r="L105" s="15"/>
      <c r="M105" s="15"/>
      <c r="N105" s="16"/>
      <c r="O105" s="16"/>
    </row>
    <row r="106" spans="4:15" s="8" customFormat="1" x14ac:dyDescent="0.25">
      <c r="D106" s="14"/>
      <c r="E106" s="14"/>
      <c r="F106" s="64"/>
      <c r="H106" s="57"/>
      <c r="I106" s="47"/>
      <c r="L106" s="15"/>
      <c r="M106" s="15"/>
      <c r="N106" s="16"/>
      <c r="O106" s="16"/>
    </row>
    <row r="107" spans="4:15" s="8" customFormat="1" x14ac:dyDescent="0.25">
      <c r="D107" s="14"/>
      <c r="E107" s="14"/>
      <c r="F107" s="64"/>
      <c r="H107" s="57"/>
      <c r="I107" s="47"/>
      <c r="L107" s="15"/>
      <c r="M107" s="15"/>
      <c r="N107" s="16"/>
      <c r="O107" s="16"/>
    </row>
    <row r="108" spans="4:15" s="8" customFormat="1" x14ac:dyDescent="0.25">
      <c r="D108" s="14"/>
      <c r="E108" s="14"/>
      <c r="F108" s="64"/>
      <c r="H108" s="57"/>
      <c r="I108" s="47"/>
      <c r="L108" s="15"/>
      <c r="M108" s="15"/>
      <c r="N108" s="16"/>
      <c r="O108" s="16"/>
    </row>
    <row r="109" spans="4:15" s="8" customFormat="1" x14ac:dyDescent="0.25">
      <c r="D109" s="14"/>
      <c r="E109" s="14"/>
      <c r="F109" s="64"/>
      <c r="H109" s="57"/>
      <c r="I109" s="47"/>
      <c r="L109" s="15"/>
      <c r="M109" s="15"/>
      <c r="N109" s="16"/>
      <c r="O109" s="16"/>
    </row>
    <row r="110" spans="4:15" s="8" customFormat="1" x14ac:dyDescent="0.25">
      <c r="D110" s="14"/>
      <c r="E110" s="14"/>
      <c r="F110" s="64"/>
      <c r="H110" s="57"/>
      <c r="I110" s="47"/>
      <c r="L110" s="15"/>
      <c r="M110" s="15"/>
      <c r="N110" s="16"/>
      <c r="O110" s="16"/>
    </row>
    <row r="111" spans="4:15" s="8" customFormat="1" x14ac:dyDescent="0.25">
      <c r="D111" s="14"/>
      <c r="E111" s="14"/>
      <c r="F111" s="64"/>
      <c r="H111" s="57"/>
      <c r="I111" s="47"/>
      <c r="L111" s="15"/>
      <c r="M111" s="15"/>
      <c r="N111" s="16"/>
      <c r="O111" s="16"/>
    </row>
    <row r="112" spans="4:15" s="8" customFormat="1" x14ac:dyDescent="0.25">
      <c r="D112" s="14"/>
      <c r="E112" s="14"/>
      <c r="F112" s="64"/>
      <c r="H112" s="57"/>
      <c r="I112" s="47"/>
      <c r="L112" s="15"/>
      <c r="M112" s="15"/>
      <c r="N112" s="16"/>
      <c r="O112" s="16"/>
    </row>
    <row r="113" spans="4:15" s="8" customFormat="1" x14ac:dyDescent="0.25">
      <c r="D113" s="14"/>
      <c r="E113" s="14"/>
      <c r="F113" s="64"/>
      <c r="H113" s="57"/>
      <c r="I113" s="47"/>
      <c r="L113" s="15"/>
      <c r="M113" s="15"/>
      <c r="N113" s="16"/>
      <c r="O113" s="16"/>
    </row>
    <row r="114" spans="4:15" s="8" customFormat="1" x14ac:dyDescent="0.25">
      <c r="D114" s="14"/>
      <c r="E114" s="14"/>
      <c r="F114" s="64"/>
      <c r="H114" s="57"/>
      <c r="I114" s="47"/>
      <c r="L114" s="15"/>
      <c r="M114" s="15"/>
      <c r="N114" s="16"/>
      <c r="O114" s="16"/>
    </row>
    <row r="115" spans="4:15" s="8" customFormat="1" x14ac:dyDescent="0.25">
      <c r="D115" s="14"/>
      <c r="E115" s="14"/>
      <c r="F115" s="64"/>
      <c r="H115" s="57"/>
      <c r="I115" s="47"/>
      <c r="L115" s="15"/>
      <c r="M115" s="15"/>
      <c r="N115" s="16"/>
      <c r="O115" s="16"/>
    </row>
    <row r="116" spans="4:15" s="8" customFormat="1" x14ac:dyDescent="0.25">
      <c r="D116" s="14"/>
      <c r="E116" s="14"/>
      <c r="F116" s="64"/>
      <c r="H116" s="57"/>
      <c r="I116" s="47"/>
      <c r="L116" s="15"/>
      <c r="M116" s="15"/>
      <c r="N116" s="16"/>
      <c r="O116" s="16"/>
    </row>
    <row r="117" spans="4:15" s="8" customFormat="1" x14ac:dyDescent="0.25">
      <c r="D117" s="14"/>
      <c r="E117" s="14"/>
      <c r="F117" s="64"/>
      <c r="H117" s="57"/>
      <c r="I117" s="47"/>
      <c r="L117" s="15"/>
      <c r="M117" s="15"/>
      <c r="N117" s="16"/>
      <c r="O117" s="16"/>
    </row>
    <row r="118" spans="4:15" s="8" customFormat="1" x14ac:dyDescent="0.25">
      <c r="D118" s="14"/>
      <c r="E118" s="14"/>
      <c r="F118" s="64"/>
      <c r="H118" s="57"/>
      <c r="I118" s="47"/>
      <c r="L118" s="15"/>
      <c r="M118" s="15"/>
      <c r="N118" s="16"/>
      <c r="O118" s="16"/>
    </row>
    <row r="119" spans="4:15" s="8" customFormat="1" x14ac:dyDescent="0.25">
      <c r="D119" s="14"/>
      <c r="E119" s="14"/>
      <c r="F119" s="64"/>
      <c r="H119" s="57"/>
      <c r="I119" s="47"/>
      <c r="L119" s="15"/>
      <c r="M119" s="15"/>
      <c r="N119" s="16"/>
      <c r="O119" s="16"/>
    </row>
    <row r="120" spans="4:15" s="8" customFormat="1" x14ac:dyDescent="0.25">
      <c r="D120" s="14"/>
      <c r="E120" s="14"/>
      <c r="F120" s="64"/>
      <c r="H120" s="57"/>
      <c r="I120" s="47"/>
      <c r="L120" s="15"/>
      <c r="M120" s="15"/>
      <c r="N120" s="16"/>
      <c r="O120" s="16"/>
    </row>
    <row r="121" spans="4:15" s="8" customFormat="1" x14ac:dyDescent="0.25">
      <c r="D121" s="14"/>
      <c r="E121" s="14"/>
      <c r="F121" s="64"/>
      <c r="H121" s="57"/>
      <c r="I121" s="47"/>
      <c r="L121" s="15"/>
      <c r="M121" s="15"/>
      <c r="N121" s="16"/>
      <c r="O121" s="16"/>
    </row>
    <row r="122" spans="4:15" s="8" customFormat="1" x14ac:dyDescent="0.25">
      <c r="D122" s="14"/>
      <c r="E122" s="14"/>
      <c r="F122" s="64"/>
      <c r="H122" s="57"/>
      <c r="I122" s="47"/>
      <c r="L122" s="15"/>
      <c r="M122" s="15"/>
      <c r="N122" s="16"/>
      <c r="O122" s="16"/>
    </row>
    <row r="123" spans="4:15" s="8" customFormat="1" x14ac:dyDescent="0.25">
      <c r="D123" s="14"/>
      <c r="E123" s="14"/>
      <c r="F123" s="64"/>
      <c r="H123" s="57"/>
      <c r="I123" s="47"/>
      <c r="L123" s="15"/>
      <c r="M123" s="15"/>
      <c r="N123" s="16"/>
      <c r="O123" s="16"/>
    </row>
    <row r="124" spans="4:15" s="8" customFormat="1" x14ac:dyDescent="0.25">
      <c r="D124" s="14"/>
      <c r="E124" s="14"/>
      <c r="F124" s="64"/>
      <c r="H124" s="57"/>
      <c r="I124" s="47"/>
      <c r="L124" s="15"/>
      <c r="M124" s="15"/>
      <c r="N124" s="16"/>
      <c r="O124" s="16"/>
    </row>
    <row r="125" spans="4:15" s="8" customFormat="1" x14ac:dyDescent="0.25">
      <c r="D125" s="14"/>
      <c r="E125" s="14"/>
      <c r="F125" s="64"/>
      <c r="H125" s="57"/>
      <c r="I125" s="47"/>
      <c r="L125" s="15"/>
      <c r="M125" s="15"/>
      <c r="N125" s="16"/>
      <c r="O125" s="16"/>
    </row>
    <row r="126" spans="4:15" s="8" customFormat="1" x14ac:dyDescent="0.25">
      <c r="D126" s="14"/>
      <c r="E126" s="14"/>
      <c r="F126" s="64"/>
      <c r="H126" s="57"/>
      <c r="I126" s="47"/>
      <c r="L126" s="15"/>
      <c r="M126" s="15"/>
      <c r="N126" s="16"/>
      <c r="O126" s="16"/>
    </row>
    <row r="127" spans="4:15" s="8" customFormat="1" x14ac:dyDescent="0.25">
      <c r="D127" s="14"/>
      <c r="E127" s="14"/>
      <c r="F127" s="64"/>
      <c r="H127" s="57"/>
      <c r="I127" s="47"/>
      <c r="L127" s="15"/>
      <c r="M127" s="15"/>
      <c r="N127" s="16"/>
      <c r="O127" s="16"/>
    </row>
    <row r="128" spans="4:15" s="8" customFormat="1" x14ac:dyDescent="0.25">
      <c r="D128" s="14"/>
      <c r="E128" s="14"/>
      <c r="F128" s="64"/>
      <c r="H128" s="57"/>
      <c r="I128" s="47"/>
      <c r="L128" s="15"/>
      <c r="M128" s="15"/>
      <c r="N128" s="16"/>
      <c r="O128" s="16"/>
    </row>
    <row r="129" spans="4:15" s="8" customFormat="1" x14ac:dyDescent="0.25">
      <c r="D129" s="14"/>
      <c r="E129" s="14"/>
      <c r="F129" s="64"/>
      <c r="H129" s="57"/>
      <c r="I129" s="47"/>
      <c r="L129" s="15"/>
      <c r="M129" s="15"/>
      <c r="N129" s="16"/>
      <c r="O129" s="16"/>
    </row>
    <row r="130" spans="4:15" s="8" customFormat="1" x14ac:dyDescent="0.25">
      <c r="D130" s="14"/>
      <c r="E130" s="14"/>
      <c r="F130" s="64"/>
      <c r="H130" s="57"/>
      <c r="I130" s="47"/>
      <c r="L130" s="15"/>
      <c r="M130" s="15"/>
      <c r="N130" s="16"/>
      <c r="O130" s="16"/>
    </row>
    <row r="131" spans="4:15" s="8" customFormat="1" x14ac:dyDescent="0.25">
      <c r="D131" s="14"/>
      <c r="E131" s="14"/>
      <c r="F131" s="64"/>
      <c r="H131" s="57"/>
      <c r="I131" s="47"/>
      <c r="L131" s="15"/>
      <c r="M131" s="15"/>
      <c r="N131" s="16"/>
      <c r="O131" s="16"/>
    </row>
    <row r="132" spans="4:15" s="8" customFormat="1" x14ac:dyDescent="0.25">
      <c r="D132" s="14"/>
      <c r="E132" s="14"/>
      <c r="F132" s="64"/>
      <c r="H132" s="57"/>
      <c r="I132" s="47"/>
      <c r="L132" s="15"/>
      <c r="M132" s="15"/>
      <c r="N132" s="16"/>
      <c r="O132" s="16"/>
    </row>
    <row r="133" spans="4:15" s="8" customFormat="1" x14ac:dyDescent="0.25">
      <c r="D133" s="14"/>
      <c r="E133" s="14"/>
      <c r="F133" s="64"/>
      <c r="H133" s="57"/>
      <c r="I133" s="47"/>
      <c r="L133" s="15"/>
      <c r="M133" s="15"/>
      <c r="N133" s="16"/>
      <c r="O133" s="16"/>
    </row>
    <row r="134" spans="4:15" s="8" customFormat="1" x14ac:dyDescent="0.25">
      <c r="D134" s="14"/>
      <c r="E134" s="14"/>
      <c r="F134" s="64"/>
      <c r="H134" s="57"/>
      <c r="I134" s="47"/>
      <c r="L134" s="15"/>
      <c r="M134" s="15"/>
      <c r="N134" s="16"/>
      <c r="O134" s="16"/>
    </row>
    <row r="135" spans="4:15" s="8" customFormat="1" x14ac:dyDescent="0.25">
      <c r="D135" s="14"/>
      <c r="E135" s="14"/>
      <c r="F135" s="64"/>
      <c r="H135" s="57"/>
      <c r="I135" s="47"/>
      <c r="L135" s="15"/>
      <c r="M135" s="15"/>
      <c r="N135" s="16"/>
      <c r="O135" s="16"/>
    </row>
    <row r="136" spans="4:15" s="8" customFormat="1" x14ac:dyDescent="0.25">
      <c r="D136" s="14"/>
      <c r="E136" s="14"/>
      <c r="F136" s="64"/>
      <c r="H136" s="57"/>
      <c r="I136" s="47"/>
      <c r="L136" s="15"/>
      <c r="M136" s="15"/>
      <c r="N136" s="16"/>
      <c r="O136" s="16"/>
    </row>
    <row r="137" spans="4:15" s="8" customFormat="1" x14ac:dyDescent="0.25">
      <c r="D137" s="14"/>
      <c r="E137" s="14"/>
      <c r="F137" s="64"/>
      <c r="H137" s="57"/>
      <c r="I137" s="47"/>
      <c r="L137" s="15"/>
      <c r="M137" s="15"/>
      <c r="N137" s="16"/>
      <c r="O137" s="16"/>
    </row>
    <row r="138" spans="4:15" s="8" customFormat="1" x14ac:dyDescent="0.25">
      <c r="D138" s="14"/>
      <c r="E138" s="14"/>
      <c r="F138" s="64"/>
      <c r="H138" s="57"/>
      <c r="I138" s="47"/>
      <c r="L138" s="15"/>
      <c r="M138" s="15"/>
      <c r="N138" s="16"/>
      <c r="O138" s="16"/>
    </row>
    <row r="139" spans="4:15" s="8" customFormat="1" x14ac:dyDescent="0.25">
      <c r="D139" s="14"/>
      <c r="E139" s="14"/>
      <c r="F139" s="64"/>
      <c r="H139" s="57"/>
      <c r="I139" s="47"/>
      <c r="L139" s="15"/>
      <c r="M139" s="15"/>
      <c r="N139" s="16"/>
      <c r="O139" s="16"/>
    </row>
    <row r="140" spans="4:15" s="8" customFormat="1" x14ac:dyDescent="0.25">
      <c r="D140" s="14"/>
      <c r="E140" s="14"/>
      <c r="F140" s="64"/>
      <c r="H140" s="57"/>
      <c r="I140" s="47"/>
      <c r="L140" s="15"/>
      <c r="M140" s="15"/>
      <c r="N140" s="16"/>
      <c r="O140" s="16"/>
    </row>
    <row r="141" spans="4:15" s="8" customFormat="1" x14ac:dyDescent="0.25">
      <c r="D141" s="14"/>
      <c r="E141" s="14"/>
      <c r="F141" s="64"/>
      <c r="H141" s="57"/>
      <c r="I141" s="47"/>
      <c r="L141" s="15"/>
      <c r="M141" s="15"/>
      <c r="N141" s="16"/>
      <c r="O141" s="16"/>
    </row>
    <row r="142" spans="4:15" s="8" customFormat="1" x14ac:dyDescent="0.25">
      <c r="D142" s="14"/>
      <c r="E142" s="14"/>
      <c r="F142" s="64"/>
      <c r="H142" s="57"/>
      <c r="I142" s="47"/>
      <c r="L142" s="15"/>
      <c r="M142" s="15"/>
      <c r="N142" s="16"/>
      <c r="O142" s="16"/>
    </row>
    <row r="143" spans="4:15" s="8" customFormat="1" x14ac:dyDescent="0.25">
      <c r="D143" s="14"/>
      <c r="E143" s="14"/>
      <c r="F143" s="64"/>
      <c r="H143" s="57"/>
      <c r="I143" s="47"/>
      <c r="L143" s="15"/>
      <c r="M143" s="15"/>
      <c r="N143" s="16"/>
      <c r="O143" s="16"/>
    </row>
    <row r="144" spans="4:15" s="8" customFormat="1" x14ac:dyDescent="0.25">
      <c r="D144" s="14"/>
      <c r="E144" s="14"/>
      <c r="F144" s="64"/>
      <c r="H144" s="57"/>
      <c r="I144" s="47"/>
      <c r="L144" s="15"/>
      <c r="M144" s="15"/>
      <c r="N144" s="16"/>
      <c r="O144" s="16"/>
    </row>
    <row r="145" spans="4:15" s="8" customFormat="1" x14ac:dyDescent="0.25">
      <c r="D145" s="14"/>
      <c r="E145" s="14"/>
      <c r="F145" s="64"/>
      <c r="H145" s="57"/>
      <c r="I145" s="47"/>
      <c r="L145" s="15"/>
      <c r="M145" s="15"/>
      <c r="N145" s="16"/>
      <c r="O145" s="16"/>
    </row>
    <row r="146" spans="4:15" s="8" customFormat="1" x14ac:dyDescent="0.25">
      <c r="D146" s="14"/>
      <c r="E146" s="14"/>
      <c r="F146" s="64"/>
      <c r="H146" s="57"/>
      <c r="I146" s="47"/>
      <c r="L146" s="15"/>
      <c r="M146" s="15"/>
      <c r="N146" s="16"/>
      <c r="O146" s="16"/>
    </row>
    <row r="147" spans="4:15" s="8" customFormat="1" x14ac:dyDescent="0.25">
      <c r="D147" s="14"/>
      <c r="E147" s="14"/>
      <c r="F147" s="64"/>
      <c r="H147" s="57"/>
      <c r="I147" s="47"/>
      <c r="L147" s="15"/>
      <c r="M147" s="15"/>
      <c r="N147" s="16"/>
      <c r="O147" s="16"/>
    </row>
    <row r="148" spans="4:15" s="8" customFormat="1" x14ac:dyDescent="0.25">
      <c r="D148" s="14"/>
      <c r="E148" s="14"/>
      <c r="F148" s="64"/>
      <c r="H148" s="57"/>
      <c r="I148" s="47"/>
      <c r="L148" s="15"/>
      <c r="M148" s="15"/>
      <c r="N148" s="16"/>
      <c r="O148" s="16"/>
    </row>
    <row r="149" spans="4:15" s="8" customFormat="1" x14ac:dyDescent="0.25">
      <c r="D149" s="14"/>
      <c r="E149" s="14"/>
      <c r="F149" s="64"/>
      <c r="H149" s="57"/>
      <c r="I149" s="47"/>
      <c r="L149" s="15"/>
      <c r="M149" s="15"/>
      <c r="N149" s="16"/>
      <c r="O149" s="16"/>
    </row>
    <row r="150" spans="4:15" s="8" customFormat="1" x14ac:dyDescent="0.25">
      <c r="D150" s="14"/>
      <c r="E150" s="14"/>
      <c r="F150" s="64"/>
      <c r="H150" s="57"/>
      <c r="I150" s="47"/>
      <c r="L150" s="15"/>
      <c r="M150" s="15"/>
      <c r="N150" s="16"/>
      <c r="O150" s="16"/>
    </row>
    <row r="151" spans="4:15" s="8" customFormat="1" x14ac:dyDescent="0.25">
      <c r="D151" s="14"/>
      <c r="E151" s="14"/>
      <c r="F151" s="64"/>
      <c r="H151" s="57"/>
      <c r="I151" s="47"/>
      <c r="L151" s="15"/>
      <c r="M151" s="15"/>
      <c r="N151" s="16"/>
      <c r="O151" s="16"/>
    </row>
    <row r="152" spans="4:15" s="8" customFormat="1" x14ac:dyDescent="0.25">
      <c r="D152" s="14"/>
      <c r="E152" s="14"/>
      <c r="F152" s="64"/>
      <c r="H152" s="57"/>
      <c r="I152" s="47"/>
      <c r="L152" s="15"/>
      <c r="M152" s="15"/>
      <c r="N152" s="16"/>
      <c r="O152" s="16"/>
    </row>
    <row r="153" spans="4:15" s="8" customFormat="1" x14ac:dyDescent="0.25">
      <c r="D153" s="14"/>
      <c r="E153" s="14"/>
      <c r="F153" s="64"/>
      <c r="H153" s="57"/>
      <c r="I153" s="47"/>
      <c r="L153" s="15"/>
      <c r="M153" s="15"/>
      <c r="N153" s="16"/>
      <c r="O153" s="16"/>
    </row>
    <row r="154" spans="4:15" s="8" customFormat="1" x14ac:dyDescent="0.25">
      <c r="D154" s="14"/>
      <c r="E154" s="14"/>
      <c r="F154" s="64"/>
      <c r="H154" s="57"/>
      <c r="I154" s="47"/>
      <c r="L154" s="15"/>
      <c r="M154" s="15"/>
      <c r="N154" s="16"/>
      <c r="O154" s="16"/>
    </row>
    <row r="155" spans="4:15" s="8" customFormat="1" x14ac:dyDescent="0.25">
      <c r="D155" s="14"/>
      <c r="E155" s="14"/>
      <c r="F155" s="64"/>
      <c r="H155" s="57"/>
      <c r="I155" s="47"/>
      <c r="L155" s="15"/>
      <c r="M155" s="15"/>
      <c r="N155" s="16"/>
      <c r="O155" s="16"/>
    </row>
    <row r="156" spans="4:15" s="8" customFormat="1" x14ac:dyDescent="0.25">
      <c r="D156" s="14"/>
      <c r="E156" s="14"/>
      <c r="F156" s="64"/>
      <c r="H156" s="57"/>
      <c r="I156" s="47"/>
      <c r="L156" s="15"/>
      <c r="M156" s="15"/>
      <c r="N156" s="16"/>
      <c r="O156" s="16"/>
    </row>
    <row r="157" spans="4:15" s="8" customFormat="1" x14ac:dyDescent="0.25">
      <c r="D157" s="14"/>
      <c r="E157" s="14"/>
      <c r="F157" s="64"/>
      <c r="H157" s="57"/>
      <c r="I157" s="47"/>
      <c r="L157" s="15"/>
      <c r="M157" s="15"/>
      <c r="N157" s="16"/>
      <c r="O157" s="16"/>
    </row>
    <row r="158" spans="4:15" s="8" customFormat="1" x14ac:dyDescent="0.25">
      <c r="D158" s="14"/>
      <c r="E158" s="14"/>
      <c r="F158" s="64"/>
      <c r="H158" s="57"/>
      <c r="I158" s="47"/>
      <c r="L158" s="15"/>
      <c r="M158" s="15"/>
      <c r="N158" s="16"/>
      <c r="O158" s="16"/>
    </row>
  </sheetData>
  <sheetProtection insertRows="0" deleteRows="0" selectLockedCells="1"/>
  <autoFilter ref="B2:O44" xr:uid="{00000000-0009-0000-0000-000000000000}">
    <filterColumn colId="10" showButton="0"/>
    <filterColumn colId="11" showButton="0"/>
  </autoFilter>
  <mergeCells count="20">
    <mergeCell ref="G48:I48"/>
    <mergeCell ref="J43:N43"/>
    <mergeCell ref="J44:N44"/>
    <mergeCell ref="G49:I49"/>
    <mergeCell ref="B52:O52"/>
    <mergeCell ref="G47:I47"/>
    <mergeCell ref="F47:F49"/>
    <mergeCell ref="G51:I51"/>
    <mergeCell ref="L2:N2"/>
    <mergeCell ref="B43:F44"/>
    <mergeCell ref="E2:E3"/>
    <mergeCell ref="K2:K3"/>
    <mergeCell ref="I2:I3"/>
    <mergeCell ref="J2:J3"/>
    <mergeCell ref="B2:B3"/>
    <mergeCell ref="C2:C3"/>
    <mergeCell ref="D2:D3"/>
    <mergeCell ref="G2:G3"/>
    <mergeCell ref="H2:H3"/>
    <mergeCell ref="F2:F3"/>
  </mergeCells>
  <hyperlinks>
    <hyperlink ref="C4" r:id="rId1" xr:uid="{00000000-0004-0000-0000-000002000000}"/>
    <hyperlink ref="D4" r:id="rId2" display="http://ch.farnell.com/fr-CH/1287598" xr:uid="{00000000-0004-0000-0000-000003000000}"/>
    <hyperlink ref="D5" r:id="rId3" display="http://ch.farnell.com/fr-CH/9451234" xr:uid="{00000000-0004-0000-0000-00000F000000}"/>
    <hyperlink ref="C5" r:id="rId4" xr:uid="{00000000-0004-0000-0000-000047000000}"/>
    <hyperlink ref="C6" r:id="rId5" xr:uid="{9ABD120C-4C84-4088-844B-07209317FDF9}"/>
    <hyperlink ref="D31" r:id="rId6" display="377-2428-ND " xr:uid="{B6C0EFDC-34AC-4205-8E6C-830F76A0CB3B}"/>
    <hyperlink ref="D32" r:id="rId7" display="PB1175CT-ND " xr:uid="{FAAFF576-C9F7-4316-A41E-CC00A79EF0DA}"/>
    <hyperlink ref="D33" r:id="rId8" xr:uid="{E5A49AD8-8A9A-474D-BC0D-D84BA1BFC3D6}"/>
    <hyperlink ref="D34" r:id="rId9" xr:uid="{8A1BF8E0-A0DB-4F77-9FF9-862E04DFF820}"/>
    <hyperlink ref="D35" r:id="rId10" xr:uid="{B36F4456-FC66-4C86-A266-C66045A6BE8B}"/>
    <hyperlink ref="C31" r:id="rId11" xr:uid="{889AD057-9370-4B2F-AD33-CA741D3D24E0}"/>
    <hyperlink ref="C32:C35" r:id="rId12" display="Digikey" xr:uid="{0EFA3001-1CA2-4C30-A4D3-EEB1BEA79728}"/>
    <hyperlink ref="C7:C12" r:id="rId13" display="Farnell" xr:uid="{DFEA8AEC-282B-456C-A6C0-DDB4C790AD07}"/>
    <hyperlink ref="I5" r:id="rId14" xr:uid="{644DADF5-6B0C-45D2-9A7C-9E3E27346754}"/>
    <hyperlink ref="I6" r:id="rId15" xr:uid="{2D6BE809-704D-44EF-BCD0-0A65D96BB03A}"/>
    <hyperlink ref="I7" r:id="rId16" xr:uid="{FCE2F5FE-A3D8-44FE-9ACE-3DD9FB2CEA7F}"/>
    <hyperlink ref="I8" r:id="rId17" xr:uid="{005516CA-B420-4731-B31B-8EFBD0FDE9A2}"/>
    <hyperlink ref="I9" r:id="rId18" xr:uid="{00D86EFF-1270-403E-85BE-42C1DF6BBD48}"/>
    <hyperlink ref="I10" r:id="rId19" xr:uid="{EFEF63DF-CBCE-42CB-96A0-5707FAEE68EA}"/>
    <hyperlink ref="I11" r:id="rId20" xr:uid="{72183B01-76F4-48B0-BC66-0895F3BCF196}"/>
    <hyperlink ref="I12" r:id="rId21" xr:uid="{B31DA4B2-A9A0-475A-AA42-BB164A144D92}"/>
    <hyperlink ref="D6" r:id="rId22" display="http://ch.farnell.com/fr-CH/9451242" xr:uid="{AB9B844F-7DD0-4DA0-A145-8B723B60CCFA}"/>
    <hyperlink ref="C13" r:id="rId23" xr:uid="{607253EF-55AA-4AD8-96B3-960315D49768}"/>
    <hyperlink ref="I13" r:id="rId24" xr:uid="{C4F98DAC-67AB-483E-82D4-91A1422C8D87}"/>
    <hyperlink ref="D8" r:id="rId25" display="http://ch.farnell.com/fr-CH/8540829" xr:uid="{B658EB99-22B6-48DC-99B5-1E6F9ED45931}"/>
    <hyperlink ref="D9" r:id="rId26" display="http://ch.farnell.com/fr-CH/2682731" xr:uid="{04896A1C-BA3C-4277-B2EB-9502DCEAEAD1}"/>
    <hyperlink ref="D10" r:id="rId27" display="http://ch.farnell.com/fr-CH/1332159" xr:uid="{B6E69F54-D4A4-4175-9BA5-147C13F91018}"/>
    <hyperlink ref="D11" r:id="rId28" display="http://ch.farnell.com/fr-CH/1851909" xr:uid="{228CE95F-2956-45C7-B2EC-36FE31965B37}"/>
    <hyperlink ref="D12" r:id="rId29" display="http://ch.farnell.com/fr-CH/2677151" xr:uid="{B1807B87-4038-4BF8-A982-3B7972347D39}"/>
    <hyperlink ref="D13" r:id="rId30" display="http://ch.farnell.com/fr-CH/1822174" xr:uid="{DBBCC7E4-D5AB-4E99-B20D-ECA29E6DE8C6}"/>
    <hyperlink ref="D7" r:id="rId31" display="http://ch.farnell.com/fr-CH/2461217" xr:uid="{357235DF-EE25-4DE3-8911-9AEFE25C9BDE}"/>
    <hyperlink ref="I14" r:id="rId32" xr:uid="{AC8C866A-635C-4EED-AC8B-4B671D8210D1}"/>
    <hyperlink ref="I17" r:id="rId33" xr:uid="{32D4509A-BB83-4D40-8BBE-178A62133EB0}"/>
    <hyperlink ref="I18" r:id="rId34" xr:uid="{37F42B8F-EC53-4985-8B90-0EEEE0B005AF}"/>
    <hyperlink ref="I16" r:id="rId35" xr:uid="{9BFB0688-36B2-4419-936A-9BBACBD6DF07}"/>
    <hyperlink ref="C14:C18" r:id="rId36" display="Farnell" xr:uid="{F32C561B-10B6-465D-82FF-8134CC94B7BA}"/>
    <hyperlink ref="D14" r:id="rId37" display="http://ch.farnell.com/fr-CH/1162740" xr:uid="{64729900-151C-4223-A393-115A9C401E0E}"/>
    <hyperlink ref="D16" r:id="rId38" display="http://ch.farnell.com/fr-CH/2112100" xr:uid="{D377AD0F-DD19-4635-8941-42C57F22E306}"/>
    <hyperlink ref="D17" r:id="rId39" display="http://ch.farnell.com/fr-CH/2896645" xr:uid="{E16DFC95-8596-475F-A338-91CB6D16FD87}"/>
    <hyperlink ref="D18" r:id="rId40" display="http://ch.farnell.com/fr-CH/9352260" xr:uid="{D9F788CC-12CC-4648-A61A-AE70E731D2FE}"/>
    <hyperlink ref="D37" r:id="rId41" display="https://www.banggood.com/search/1004068.html" xr:uid="{0B452240-A573-4A45-97BD-C7636AA65B03}"/>
    <hyperlink ref="I31" r:id="rId42" xr:uid="{E5428563-6D4B-4E3F-A25B-C50EAEA04C24}"/>
    <hyperlink ref="I32" r:id="rId43" xr:uid="{896C03C5-A4CB-4035-AB83-4AB4D4DCFED2}"/>
    <hyperlink ref="I33" r:id="rId44" xr:uid="{8636C995-B59F-43D1-B3D5-596D7829C892}"/>
    <hyperlink ref="I35" r:id="rId45" xr:uid="{EE6D34C9-044B-4C74-A445-64912B3E0463}"/>
    <hyperlink ref="I34" r:id="rId46" xr:uid="{B821C930-33AB-4058-936F-023913AB0239}"/>
    <hyperlink ref="D15" r:id="rId47" display="http://ch.farnell.com/fr-CH/1829519" xr:uid="{64DF2447-D5D8-490C-B0E0-91662590195E}"/>
    <hyperlink ref="I15" r:id="rId48" xr:uid="{7CFEF3FF-D24A-471B-9834-557C80A34A3E}"/>
    <hyperlink ref="I19" r:id="rId49" xr:uid="{CAE79C45-43FC-48B2-9004-2F32315F3172}"/>
    <hyperlink ref="C19" r:id="rId50" xr:uid="{CBF158CA-3988-4AA0-A35D-D6C1BCC3CFB2}"/>
    <hyperlink ref="I4" r:id="rId51" xr:uid="{99987113-F949-4A80-8E64-D1A37198889E}"/>
    <hyperlink ref="I20" r:id="rId52" xr:uid="{FA0CBE8B-231C-4243-92E7-FF6F5D56A5CB}"/>
    <hyperlink ref="C20" r:id="rId53" xr:uid="{10E9746A-4C79-423C-A8D6-D9A98DADC62C}"/>
    <hyperlink ref="C21" r:id="rId54" xr:uid="{69CB6746-19D3-4A3E-A2DA-740476280FA4}"/>
    <hyperlink ref="I21" r:id="rId55" xr:uid="{7058BD03-4836-4562-8724-C5DA0A54D853}"/>
    <hyperlink ref="D21" r:id="rId56" display="http://ch.farnell.com/fr-CH/on-semiconductor/fdn337n/mosfet-n-kanal-30v-2-2a-sot-23/dp/9845356" xr:uid="{D4336476-BCB9-4AE6-A118-E060D1B42351}"/>
    <hyperlink ref="D20" r:id="rId57" display="http://ch.farnell.com/fr-CH/vishay/si2333cds-t1-ge3/mosfet-p-kanal-12v-7-1a-sot23/dp/1779259" xr:uid="{F6EF7A74-EDB1-4DA3-925D-3E243C9BFCD7}"/>
    <hyperlink ref="I22" r:id="rId58" xr:uid="{FC256F25-37A3-48B2-B269-C42CCA82134A}"/>
    <hyperlink ref="D22" r:id="rId59" display="http://ch.farnell.com/fr-CH/vishay/t93xa104kt20/potentiometre-trimmer-100k-23/dp/1141380" xr:uid="{F374D2F0-F386-4071-9EEC-09BCE3FDC10C}"/>
    <hyperlink ref="I23" r:id="rId60" xr:uid="{186610F9-DA94-484E-90EB-223A38BAC8BE}"/>
    <hyperlink ref="D23" r:id="rId61" display="2447573" xr:uid="{34AA9ECE-5316-4B40-BEF2-AACF22F39825}"/>
    <hyperlink ref="D24" r:id="rId62" display="2073779" xr:uid="{1FD03952-E934-4390-92A5-9A5D5A5BA0F0}"/>
    <hyperlink ref="I24" r:id="rId63" xr:uid="{FE72F847-A636-4564-A8C4-EEABBAFF5D33}"/>
    <hyperlink ref="D25" r:id="rId64" display="2073701" xr:uid="{CDE3FB16-87F0-4807-9EDD-98B281FE87B2}"/>
    <hyperlink ref="I25" r:id="rId65" xr:uid="{E3EBA434-39E7-4667-82B1-EE2B89A81EC0}"/>
    <hyperlink ref="I26" r:id="rId66" xr:uid="{EA628BA6-5098-4703-AF78-7AEBB3279840}"/>
    <hyperlink ref="D26" r:id="rId67" display="2380458" xr:uid="{46118605-8939-4133-8CBE-E5A30B9DC4FA}"/>
    <hyperlink ref="I27" r:id="rId68" xr:uid="{40E72803-0298-4D1A-B224-2D683DA880B0}"/>
    <hyperlink ref="D27" r:id="rId69" display="http://ch.farnell.com/fr-CH/multicomp/mchp05w4f1004t5e/dickschichtwiderstand-1m-1-0-25w/dp/1576507" xr:uid="{87C5F437-1F6B-45E4-9448-19E2ECBE7FBC}"/>
    <hyperlink ref="D28" r:id="rId70" display="2694097" xr:uid="{F8657005-F1DF-46C4-ABA7-4FA8F5A15205}"/>
    <hyperlink ref="I28" r:id="rId71" xr:uid="{3AA16F2C-8E62-4890-B3B6-181D3BF44185}"/>
    <hyperlink ref="C22:C28" r:id="rId72" display="Farnell" xr:uid="{C2E702D2-2410-4B97-AB4F-B33D2FAA7596}"/>
  </hyperlinks>
  <pageMargins left="0.70866141732283472" right="0.70866141732283472" top="0.74803149606299213" bottom="0.74803149606299213" header="0.31496062992125984" footer="0.31496062992125984"/>
  <pageSetup paperSize="9" scale="74" orientation="landscape" blackAndWhite="1" r:id="rId73"/>
  <headerFooter>
    <oddFooter>&amp;L&amp;F</oddFooter>
  </headerFooter>
  <legacyDrawing r:id="rId7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Berset</dc:creator>
  <cp:lastModifiedBy>Esseiva Nicolas</cp:lastModifiedBy>
  <cp:lastPrinted>2014-02-05T10:22:30Z</cp:lastPrinted>
  <dcterms:created xsi:type="dcterms:W3CDTF">2014-02-03T17:14:26Z</dcterms:created>
  <dcterms:modified xsi:type="dcterms:W3CDTF">2018-08-05T21:09:55Z</dcterms:modified>
</cp:coreProperties>
</file>